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chva\Documents\prog\myplant\dReliaCalc\"/>
    </mc:Choice>
  </mc:AlternateContent>
  <xr:revisionPtr revIDLastSave="0" documentId="13_ncr:1_{F258F35A-DC66-41A4-9C2C-0AE2E88541F1}" xr6:coauthVersionLast="45" xr6:coauthVersionMax="46" xr10:uidLastSave="{00000000-0000-0000-0000-000000000000}"/>
  <bookViews>
    <workbookView xWindow="3090" yWindow="1350" windowWidth="30000" windowHeight="18615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ndashboard!$A$5:$A$104</definedName>
    <definedName name="ndashboard_val">ndashboard!$A$5:$GD$104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N6" i="10" a="1"/>
  <c r="AN6" i="10" s="1"/>
  <c r="AN10" i="10" a="1"/>
  <c r="AN10" i="10" s="1"/>
  <c r="AN14" i="10" a="1"/>
  <c r="AN14" i="10" s="1"/>
  <c r="AN18" i="10" a="1"/>
  <c r="AN18" i="10" s="1"/>
  <c r="AN22" i="10" a="1"/>
  <c r="AN22" i="10" s="1"/>
  <c r="AN26" i="10" a="1"/>
  <c r="AN26" i="10" s="1"/>
  <c r="AN30" i="10" a="1"/>
  <c r="AN30" i="10" s="1"/>
  <c r="AN34" i="10" a="1"/>
  <c r="AN34" i="10" s="1"/>
  <c r="AS6" i="10" a="1"/>
  <c r="AS6" i="10" s="1"/>
  <c r="AU7" i="10" a="1"/>
  <c r="AU7" i="10" s="1"/>
  <c r="AQ9" i="10" a="1"/>
  <c r="AQ9" i="10" s="1"/>
  <c r="AS10" i="10" a="1"/>
  <c r="AS10" i="10" s="1"/>
  <c r="AU11" i="10" a="1"/>
  <c r="AU11" i="10" s="1"/>
  <c r="AQ13" i="10" a="1"/>
  <c r="AQ13" i="10" s="1"/>
  <c r="AS14" i="10" a="1"/>
  <c r="AS14" i="10" s="1"/>
  <c r="AU15" i="10" a="1"/>
  <c r="AU15" i="10" s="1"/>
  <c r="AQ17" i="10" a="1"/>
  <c r="AQ17" i="10" s="1"/>
  <c r="AS18" i="10" a="1"/>
  <c r="AS18" i="10" s="1"/>
  <c r="AU19" i="10" a="1"/>
  <c r="AU19" i="10" s="1"/>
  <c r="AQ21" i="10" a="1"/>
  <c r="AQ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M7" i="10" a="1"/>
  <c r="AM7" i="10" s="1"/>
  <c r="AM11" i="10" a="1"/>
  <c r="AM11" i="10" s="1"/>
  <c r="AM15" i="10" a="1"/>
  <c r="AM15" i="10" s="1"/>
  <c r="AM19" i="10" a="1"/>
  <c r="AM19" i="10" s="1"/>
  <c r="AM23" i="10" a="1"/>
  <c r="AM23" i="10" s="1"/>
  <c r="AM27" i="10" a="1"/>
  <c r="AM27" i="10" s="1"/>
  <c r="AM31" i="10" a="1"/>
  <c r="AM31" i="10" s="1"/>
  <c r="AM35" i="10" a="1"/>
  <c r="AM35" i="10" s="1"/>
  <c r="AT6" i="10" a="1"/>
  <c r="AT6" i="10" s="1"/>
  <c r="AV7" i="10" a="1"/>
  <c r="AV7" i="10" s="1"/>
  <c r="AR9" i="10" a="1"/>
  <c r="AR9" i="10" s="1"/>
  <c r="AT10" i="10" a="1"/>
  <c r="AT10" i="10" s="1"/>
  <c r="AV11" i="10" a="1"/>
  <c r="AV11" i="10" s="1"/>
  <c r="AR13" i="10" a="1"/>
  <c r="AR13" i="10" s="1"/>
  <c r="AT14" i="10" a="1"/>
  <c r="AT14" i="10" s="1"/>
  <c r="AV15" i="10" a="1"/>
  <c r="AV15" i="10" s="1"/>
  <c r="AR17" i="10" a="1"/>
  <c r="AR17" i="10" s="1"/>
  <c r="AT18" i="10" a="1"/>
  <c r="AT18" i="10" s="1"/>
  <c r="AV19" i="10" a="1"/>
  <c r="AV19" i="10" s="1"/>
  <c r="AR21" i="10" a="1"/>
  <c r="AR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O11" i="10" s="1" a="1"/>
  <c r="O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N7" i="10" a="1"/>
  <c r="AN7" i="10" s="1"/>
  <c r="AN11" i="10" a="1"/>
  <c r="AN11" i="10" s="1"/>
  <c r="AN15" i="10" a="1"/>
  <c r="AN15" i="10" s="1"/>
  <c r="AN19" i="10" a="1"/>
  <c r="AN19" i="10" s="1"/>
  <c r="AN23" i="10" a="1"/>
  <c r="AN23" i="10" s="1"/>
  <c r="AN27" i="10" a="1"/>
  <c r="AN27" i="10" s="1"/>
  <c r="AN31" i="10" a="1"/>
  <c r="AN31" i="10" s="1"/>
  <c r="AN35" i="10" a="1"/>
  <c r="AN35" i="10" s="1"/>
  <c r="AU6" i="10" a="1"/>
  <c r="AU6" i="10" s="1"/>
  <c r="AQ8" i="10" a="1"/>
  <c r="AQ8" i="10" s="1"/>
  <c r="AS9" i="10" a="1"/>
  <c r="AS9" i="10" s="1"/>
  <c r="AU10" i="10" a="1"/>
  <c r="AU10" i="10" s="1"/>
  <c r="AQ12" i="10" a="1"/>
  <c r="AQ12" i="10" s="1"/>
  <c r="AS13" i="10" a="1"/>
  <c r="AS13" i="10" s="1"/>
  <c r="AU14" i="10" a="1"/>
  <c r="AU14" i="10" s="1"/>
  <c r="AQ16" i="10" a="1"/>
  <c r="AQ16" i="10" s="1"/>
  <c r="AS17" i="10" a="1"/>
  <c r="AS17" i="10" s="1"/>
  <c r="AU18" i="10" a="1"/>
  <c r="AU18" i="10" s="1"/>
  <c r="AQ20" i="10" a="1"/>
  <c r="AQ20" i="10" s="1"/>
  <c r="AS21" i="10" a="1"/>
  <c r="AS21" i="10" s="1"/>
  <c r="AU22" i="10" a="1"/>
  <c r="AU22" i="10" s="1"/>
  <c r="AQ24" i="10" a="1"/>
  <c r="AQ24" i="10" s="1"/>
  <c r="AS25" i="10" a="1"/>
  <c r="AS25" i="10" s="1"/>
  <c r="AU26" i="10" a="1"/>
  <c r="AU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P19" i="10" s="1" a="1"/>
  <c r="P19" i="10" s="1"/>
  <c r="K23" i="10" a="1"/>
  <c r="K23" i="10" s="1"/>
  <c r="P23" i="10" s="1" a="1"/>
  <c r="P23" i="10" s="1"/>
  <c r="K27" i="10" a="1"/>
  <c r="K27" i="10" s="1"/>
  <c r="P27" i="10" s="1" a="1"/>
  <c r="P27" i="10" s="1"/>
  <c r="K31" i="10" a="1"/>
  <c r="K31" i="10" s="1"/>
  <c r="P31" i="10" s="1" a="1"/>
  <c r="P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M8" i="10" a="1"/>
  <c r="AM8" i="10" s="1"/>
  <c r="AM12" i="10" a="1"/>
  <c r="AM12" i="10" s="1"/>
  <c r="AM16" i="10" a="1"/>
  <c r="AM16" i="10" s="1"/>
  <c r="AM20" i="10" a="1"/>
  <c r="AM20" i="10" s="1"/>
  <c r="AM24" i="10" a="1"/>
  <c r="AM24" i="10" s="1"/>
  <c r="AM28" i="10" a="1"/>
  <c r="AM28" i="10" s="1"/>
  <c r="AM32" i="10" a="1"/>
  <c r="AM32" i="10" s="1"/>
  <c r="AM36" i="10" a="1"/>
  <c r="AM36" i="10" s="1"/>
  <c r="AV6" i="10" a="1"/>
  <c r="AV6" i="10" s="1"/>
  <c r="AR8" i="10" a="1"/>
  <c r="AR8" i="10" s="1"/>
  <c r="AT9" i="10" a="1"/>
  <c r="AT9" i="10" s="1"/>
  <c r="AV10" i="10" a="1"/>
  <c r="AV10" i="10" s="1"/>
  <c r="AR12" i="10" a="1"/>
  <c r="AR12" i="10" s="1"/>
  <c r="AT13" i="10" a="1"/>
  <c r="AT13" i="10" s="1"/>
  <c r="AV14" i="10" a="1"/>
  <c r="AV14" i="10" s="1"/>
  <c r="AR16" i="10" a="1"/>
  <c r="AR16" i="10" s="1"/>
  <c r="AT17" i="10" a="1"/>
  <c r="AT17" i="10" s="1"/>
  <c r="AV18" i="10" a="1"/>
  <c r="AV18" i="10" s="1"/>
  <c r="AR20" i="10" a="1"/>
  <c r="AR20" i="10" s="1"/>
  <c r="AT21" i="10" a="1"/>
  <c r="AT21" i="10" s="1"/>
  <c r="AV22" i="10" a="1"/>
  <c r="AV22" i="10" s="1"/>
  <c r="AR24" i="10" a="1"/>
  <c r="AR24" i="10" s="1"/>
  <c r="AT25" i="10" a="1"/>
  <c r="AT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N8" i="10" a="1"/>
  <c r="AN8" i="10" s="1"/>
  <c r="AN12" i="10" a="1"/>
  <c r="AN12" i="10" s="1"/>
  <c r="AN16" i="10" a="1"/>
  <c r="AN16" i="10" s="1"/>
  <c r="AN20" i="10" a="1"/>
  <c r="AN20" i="10" s="1"/>
  <c r="AN24" i="10" a="1"/>
  <c r="AN24" i="10" s="1"/>
  <c r="AN28" i="10" a="1"/>
  <c r="AN28" i="10" s="1"/>
  <c r="AN32" i="10" a="1"/>
  <c r="AN32" i="10" s="1"/>
  <c r="AN36" i="10" a="1"/>
  <c r="AN36" i="10" s="1"/>
  <c r="AQ7" i="10" a="1"/>
  <c r="AQ7" i="10" s="1"/>
  <c r="AS8" i="10" a="1"/>
  <c r="AS8" i="10" s="1"/>
  <c r="AU9" i="10" a="1"/>
  <c r="AU9" i="10" s="1"/>
  <c r="AQ11" i="10" a="1"/>
  <c r="AQ11" i="10" s="1"/>
  <c r="AS12" i="10" a="1"/>
  <c r="AS12" i="10" s="1"/>
  <c r="AU13" i="10" a="1"/>
  <c r="AU13" i="10" s="1"/>
  <c r="AQ15" i="10" a="1"/>
  <c r="AQ15" i="10" s="1"/>
  <c r="AS16" i="10" a="1"/>
  <c r="AS16" i="10" s="1"/>
  <c r="AU17" i="10" a="1"/>
  <c r="AU17" i="10" s="1"/>
  <c r="AQ19" i="10" a="1"/>
  <c r="AQ19" i="10" s="1"/>
  <c r="AS20" i="10" a="1"/>
  <c r="AS20" i="10" s="1"/>
  <c r="AU21" i="10" a="1"/>
  <c r="AU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N9" i="10" a="1"/>
  <c r="AN9" i="10" s="1"/>
  <c r="AN13" i="10" a="1"/>
  <c r="AN13" i="10" s="1"/>
  <c r="AN17" i="10" a="1"/>
  <c r="AN17" i="10" s="1"/>
  <c r="AN21" i="10" a="1"/>
  <c r="AN21" i="10" s="1"/>
  <c r="AN25" i="10" a="1"/>
  <c r="AN25" i="10" s="1"/>
  <c r="AN29" i="10" a="1"/>
  <c r="AN29" i="10" s="1"/>
  <c r="AN33" i="10" a="1"/>
  <c r="AN33" i="10" s="1"/>
  <c r="AQ6" i="10" a="1"/>
  <c r="AQ6" i="10" s="1"/>
  <c r="AS7" i="10" a="1"/>
  <c r="AS7" i="10" s="1"/>
  <c r="AU8" i="10" a="1"/>
  <c r="AU8" i="10" s="1"/>
  <c r="AQ10" i="10" a="1"/>
  <c r="AQ10" i="10" s="1"/>
  <c r="AS11" i="10" a="1"/>
  <c r="AS11" i="10" s="1"/>
  <c r="AU12" i="10" a="1"/>
  <c r="AU12" i="10" s="1"/>
  <c r="AQ14" i="10" a="1"/>
  <c r="AQ14" i="10" s="1"/>
  <c r="AS15" i="10" a="1"/>
  <c r="AS15" i="10" s="1"/>
  <c r="AU16" i="10" a="1"/>
  <c r="AU16" i="10" s="1"/>
  <c r="AQ18" i="10" a="1"/>
  <c r="AQ18" i="10" s="1"/>
  <c r="AS19" i="10" a="1"/>
  <c r="AS19" i="10" s="1"/>
  <c r="AU20" i="10" a="1"/>
  <c r="AU20" i="10" s="1"/>
  <c r="AQ22" i="10" a="1"/>
  <c r="AQ22" i="10" s="1"/>
  <c r="AS23" i="10" a="1"/>
  <c r="AS23" i="10" s="1"/>
  <c r="AU24" i="10" a="1"/>
  <c r="AU24" i="10" s="1"/>
  <c r="AQ26" i="10" a="1"/>
  <c r="AQ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P21" i="10" s="1" a="1"/>
  <c r="P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M14" i="10" a="1"/>
  <c r="AM14" i="10" s="1"/>
  <c r="AM30" i="10" a="1"/>
  <c r="AM30" i="10" s="1"/>
  <c r="AV8" i="10" a="1"/>
  <c r="AV8" i="10" s="1"/>
  <c r="AR14" i="10" a="1"/>
  <c r="AR14" i="10" s="1"/>
  <c r="AT19" i="10" a="1"/>
  <c r="AT19" i="10" s="1"/>
  <c r="AR23" i="10" a="1"/>
  <c r="AR23" i="10" s="1"/>
  <c r="AR25" i="10" a="1"/>
  <c r="AR25" i="10" s="1"/>
  <c r="AR27" i="10" a="1"/>
  <c r="AR27" i="10" s="1"/>
  <c r="AT28" i="10" a="1"/>
  <c r="AT28" i="10" s="1"/>
  <c r="AV29" i="10" a="1"/>
  <c r="AV29" i="10" s="1"/>
  <c r="AR31" i="10" a="1"/>
  <c r="AR31" i="10" s="1"/>
  <c r="AT32" i="10" a="1"/>
  <c r="AT32" i="10" s="1"/>
  <c r="AV33" i="10" a="1"/>
  <c r="AV33" i="10" s="1"/>
  <c r="AR35" i="10" a="1"/>
  <c r="AR35" i="10" s="1"/>
  <c r="AT36" i="10" a="1"/>
  <c r="AT36" i="10" s="1"/>
  <c r="AQ5" i="10" a="1"/>
  <c r="AQ5" i="10" s="1"/>
  <c r="BG6" i="10" a="1"/>
  <c r="BG6" i="10" s="1"/>
  <c r="BE7" i="10" a="1"/>
  <c r="BE7" i="10" s="1"/>
  <c r="BC8" i="10" a="1"/>
  <c r="BC8" i="10" s="1"/>
  <c r="AY9" i="10" a="1"/>
  <c r="AY9" i="10" s="1"/>
  <c r="BI9" i="10" a="1"/>
  <c r="BI9" i="10" s="1"/>
  <c r="BJ9" i="10" s="1"/>
  <c r="BG10" i="10" a="1"/>
  <c r="BG10" i="10" s="1"/>
  <c r="BE11" i="10" a="1"/>
  <c r="BE11" i="10" s="1"/>
  <c r="BC12" i="10" a="1"/>
  <c r="BC12" i="10" s="1"/>
  <c r="AY13" i="10" a="1"/>
  <c r="AY13" i="10" s="1"/>
  <c r="BI13" i="10" a="1"/>
  <c r="BI13" i="10" s="1"/>
  <c r="BJ13" i="10" s="1"/>
  <c r="BG14" i="10" a="1"/>
  <c r="BG14" i="10" s="1"/>
  <c r="BE15" i="10" a="1"/>
  <c r="BE15" i="10" s="1"/>
  <c r="BC16" i="10" a="1"/>
  <c r="BC16" i="10" s="1"/>
  <c r="AY17" i="10" a="1"/>
  <c r="AY17" i="10" s="1"/>
  <c r="BI17" i="10" a="1"/>
  <c r="BI17" i="10" s="1"/>
  <c r="BG18" i="10" a="1"/>
  <c r="BG18" i="10" s="1"/>
  <c r="BE19" i="10" a="1"/>
  <c r="BE19" i="10" s="1"/>
  <c r="BC20" i="10" a="1"/>
  <c r="BC20" i="10" s="1"/>
  <c r="AY21" i="10" a="1"/>
  <c r="AY21" i="10" s="1"/>
  <c r="BI21" i="10" a="1"/>
  <c r="BI21" i="10" s="1"/>
  <c r="BG22" i="10" a="1"/>
  <c r="BG22" i="10" s="1"/>
  <c r="BE23" i="10" a="1"/>
  <c r="BE23" i="10" s="1"/>
  <c r="BC24" i="10" a="1"/>
  <c r="BC24" i="10" s="1"/>
  <c r="AY25" i="10" a="1"/>
  <c r="AY25" i="10" s="1"/>
  <c r="BI25" i="10" a="1"/>
  <c r="BI25" i="10" s="1"/>
  <c r="BG26" i="10" a="1"/>
  <c r="BG26" i="10" s="1"/>
  <c r="BE27" i="10" a="1"/>
  <c r="BE27" i="10" s="1"/>
  <c r="BC28" i="10" a="1"/>
  <c r="BC28" i="10" s="1"/>
  <c r="AY29" i="10" a="1"/>
  <c r="AY29" i="10" s="1"/>
  <c r="BI29" i="10" a="1"/>
  <c r="BI29" i="10" s="1"/>
  <c r="BJ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M17" i="10" a="1"/>
  <c r="AM17" i="10" s="1"/>
  <c r="AM33" i="10" a="1"/>
  <c r="AM33" i="10" s="1"/>
  <c r="AV9" i="10" a="1"/>
  <c r="AV9" i="10" s="1"/>
  <c r="AR15" i="10" a="1"/>
  <c r="AR15" i="10" s="1"/>
  <c r="AT20" i="10" a="1"/>
  <c r="AT20" i="10" s="1"/>
  <c r="AT23" i="10" a="1"/>
  <c r="AT23" i="10" s="1"/>
  <c r="AU25" i="10" a="1"/>
  <c r="AU25" i="10" s="1"/>
  <c r="AS27" i="10" a="1"/>
  <c r="AS27" i="10" s="1"/>
  <c r="AU28" i="10" a="1"/>
  <c r="AU28" i="10" s="1"/>
  <c r="AQ30" i="10" a="1"/>
  <c r="AQ30" i="10" s="1"/>
  <c r="AS31" i="10" a="1"/>
  <c r="AS31" i="10" s="1"/>
  <c r="AU32" i="10" a="1"/>
  <c r="AU32" i="10" s="1"/>
  <c r="AQ34" i="10" a="1"/>
  <c r="AQ34" i="10" s="1"/>
  <c r="AS35" i="10" a="1"/>
  <c r="AS35" i="10" s="1"/>
  <c r="AU36" i="10" a="1"/>
  <c r="AU36" i="10" s="1"/>
  <c r="AX6" i="10" a="1"/>
  <c r="AX6" i="10" s="1"/>
  <c r="BH6" i="10" a="1"/>
  <c r="BH6" i="10" s="1"/>
  <c r="BF7" i="10" a="1"/>
  <c r="BF7" i="10" s="1"/>
  <c r="BD8" i="10" a="1"/>
  <c r="BD8" i="10" s="1"/>
  <c r="BB9" i="10" a="1"/>
  <c r="BB9" i="10" s="1"/>
  <c r="AX10" i="10" a="1"/>
  <c r="AX10" i="10" s="1"/>
  <c r="BH10" i="10" a="1"/>
  <c r="BH10" i="10" s="1"/>
  <c r="BF11" i="10" a="1"/>
  <c r="BF11" i="10" s="1"/>
  <c r="BD12" i="10" a="1"/>
  <c r="BD12" i="10" s="1"/>
  <c r="BB13" i="10" a="1"/>
  <c r="BB13" i="10" s="1"/>
  <c r="AX14" i="10" a="1"/>
  <c r="AX14" i="10" s="1"/>
  <c r="BH14" i="10" a="1"/>
  <c r="BH14" i="10" s="1"/>
  <c r="BF15" i="10" a="1"/>
  <c r="BF15" i="10" s="1"/>
  <c r="BD16" i="10" a="1"/>
  <c r="BD16" i="10" s="1"/>
  <c r="BB17" i="10" a="1"/>
  <c r="BB17" i="10" s="1"/>
  <c r="AX18" i="10" a="1"/>
  <c r="AX18" i="10" s="1"/>
  <c r="BH18" i="10" a="1"/>
  <c r="BH18" i="10" s="1"/>
  <c r="BF19" i="10" a="1"/>
  <c r="BF19" i="10" s="1"/>
  <c r="BD20" i="10" a="1"/>
  <c r="BD20" i="10" s="1"/>
  <c r="BB21" i="10" a="1"/>
  <c r="BB21" i="10" s="1"/>
  <c r="AX22" i="10" a="1"/>
  <c r="AX22" i="10" s="1"/>
  <c r="BH22" i="10" a="1"/>
  <c r="BH22" i="10" s="1"/>
  <c r="BF23" i="10" a="1"/>
  <c r="BF23" i="10" s="1"/>
  <c r="BD24" i="10" a="1"/>
  <c r="BD24" i="10" s="1"/>
  <c r="BB25" i="10" a="1"/>
  <c r="BB25" i="10" s="1"/>
  <c r="AX26" i="10" a="1"/>
  <c r="AX26" i="10" s="1"/>
  <c r="BH26" i="10" a="1"/>
  <c r="BH26" i="10" s="1"/>
  <c r="BF27" i="10" a="1"/>
  <c r="BF27" i="10" s="1"/>
  <c r="BD28" i="10" a="1"/>
  <c r="BD28" i="10" s="1"/>
  <c r="BB29" i="10" a="1"/>
  <c r="BB29" i="10" s="1"/>
  <c r="AX30" i="10" a="1"/>
  <c r="AX30" i="10" s="1"/>
  <c r="BH30" i="10" a="1"/>
  <c r="BH30" i="10" s="1"/>
  <c r="BF31" i="10" a="1"/>
  <c r="BF31" i="10" s="1"/>
  <c r="BD32" i="10" a="1"/>
  <c r="BD32" i="10" s="1"/>
  <c r="BB33" i="10" a="1"/>
  <c r="BB33" i="10" s="1"/>
  <c r="AX34" i="10" a="1"/>
  <c r="AX34" i="10" s="1"/>
  <c r="BH34" i="10" a="1"/>
  <c r="BH34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BL23" i="10" a="1"/>
  <c r="BL23" i="10" s="1"/>
  <c r="BL24" i="10" a="1"/>
  <c r="BL24" i="10" s="1"/>
  <c r="N27" i="10" a="1"/>
  <c r="N27" i="10" s="1"/>
  <c r="K32" i="10" a="1"/>
  <c r="K32" i="10" s="1"/>
  <c r="P32" i="10" s="1" a="1"/>
  <c r="P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M18" i="10" a="1"/>
  <c r="AM18" i="10" s="1"/>
  <c r="AM34" i="10" a="1"/>
  <c r="AM34" i="10" s="1"/>
  <c r="AR10" i="10" a="1"/>
  <c r="AR10" i="10" s="1"/>
  <c r="AT15" i="10" a="1"/>
  <c r="AT15" i="10" s="1"/>
  <c r="AV20" i="10" a="1"/>
  <c r="AV20" i="10" s="1"/>
  <c r="AU23" i="10" a="1"/>
  <c r="AU23" i="10" s="1"/>
  <c r="AV25" i="10" a="1"/>
  <c r="AV25" i="10" s="1"/>
  <c r="AT27" i="10" a="1"/>
  <c r="AT27" i="10" s="1"/>
  <c r="AV28" i="10" a="1"/>
  <c r="AV28" i="10" s="1"/>
  <c r="AR30" i="10" a="1"/>
  <c r="AR30" i="10" s="1"/>
  <c r="AT31" i="10" a="1"/>
  <c r="AT31" i="10" s="1"/>
  <c r="AV32" i="10" a="1"/>
  <c r="AV32" i="10" s="1"/>
  <c r="AR34" i="10" a="1"/>
  <c r="AR34" i="10" s="1"/>
  <c r="AT35" i="10" a="1"/>
  <c r="AT35" i="10" s="1"/>
  <c r="AV36" i="10" a="1"/>
  <c r="AV36" i="10" s="1"/>
  <c r="AY6" i="10" a="1"/>
  <c r="AY6" i="10" s="1"/>
  <c r="BI6" i="10" a="1"/>
  <c r="BI6" i="10" s="1"/>
  <c r="BJ6" i="10" s="1"/>
  <c r="BG7" i="10" a="1"/>
  <c r="BG7" i="10" s="1"/>
  <c r="BE8" i="10" a="1"/>
  <c r="BE8" i="10" s="1"/>
  <c r="BC9" i="10" a="1"/>
  <c r="BC9" i="10" s="1"/>
  <c r="AY10" i="10" a="1"/>
  <c r="AY10" i="10" s="1"/>
  <c r="BI10" i="10" a="1"/>
  <c r="BI10" i="10" s="1"/>
  <c r="BG11" i="10" a="1"/>
  <c r="BG11" i="10" s="1"/>
  <c r="BE12" i="10" a="1"/>
  <c r="BE12" i="10" s="1"/>
  <c r="BC13" i="10" a="1"/>
  <c r="BC13" i="10" s="1"/>
  <c r="AY14" i="10" a="1"/>
  <c r="AY14" i="10" s="1"/>
  <c r="BI14" i="10" a="1"/>
  <c r="BI14" i="10" s="1"/>
  <c r="BJ14" i="10" s="1"/>
  <c r="BG15" i="10" a="1"/>
  <c r="BG15" i="10" s="1"/>
  <c r="BE16" i="10" a="1"/>
  <c r="BE16" i="10" s="1"/>
  <c r="BC17" i="10" a="1"/>
  <c r="BC17" i="10" s="1"/>
  <c r="AY18" i="10" a="1"/>
  <c r="AY18" i="10" s="1"/>
  <c r="BI18" i="10" a="1"/>
  <c r="BI18" i="10" s="1"/>
  <c r="BJ18" i="10" s="1"/>
  <c r="BG19" i="10" a="1"/>
  <c r="BG19" i="10" s="1"/>
  <c r="BE20" i="10" a="1"/>
  <c r="BE20" i="10" s="1"/>
  <c r="BC21" i="10" a="1"/>
  <c r="BC21" i="10" s="1"/>
  <c r="AY22" i="10" a="1"/>
  <c r="AY22" i="10" s="1"/>
  <c r="BI22" i="10" a="1"/>
  <c r="BI22" i="10" s="1"/>
  <c r="BG23" i="10" a="1"/>
  <c r="BG23" i="10" s="1"/>
  <c r="BE24" i="10" a="1"/>
  <c r="BE24" i="10" s="1"/>
  <c r="BC25" i="10" a="1"/>
  <c r="BC25" i="10" s="1"/>
  <c r="AY26" i="10" a="1"/>
  <c r="AY26" i="10" s="1"/>
  <c r="BI26" i="10" a="1"/>
  <c r="BI26" i="10" s="1"/>
  <c r="BG27" i="10" a="1"/>
  <c r="BG27" i="10" s="1"/>
  <c r="BE28" i="10" a="1"/>
  <c r="BE28" i="10" s="1"/>
  <c r="BC29" i="10" a="1"/>
  <c r="BC29" i="10" s="1"/>
  <c r="AY30" i="10" a="1"/>
  <c r="AY30" i="10" s="1"/>
  <c r="BI30" i="10" a="1"/>
  <c r="BI30" i="10" s="1"/>
  <c r="BG31" i="10" a="1"/>
  <c r="BG31" i="10" s="1"/>
  <c r="BE32" i="10" a="1"/>
  <c r="BE32" i="10" s="1"/>
  <c r="BC33" i="10" a="1"/>
  <c r="BC33" i="10" s="1"/>
  <c r="AY34" i="10" a="1"/>
  <c r="AY34" i="10" s="1"/>
  <c r="BI34" i="10" a="1"/>
  <c r="BI34" i="10" s="1"/>
  <c r="BJ34" i="10" s="1"/>
  <c r="BG35" i="10" a="1"/>
  <c r="BG35" i="10" s="1"/>
  <c r="BE36" i="10" a="1"/>
  <c r="BE36" i="10" s="1"/>
  <c r="BC5" i="10" a="1"/>
  <c r="BC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M21" i="10" a="1"/>
  <c r="AM21" i="10" s="1"/>
  <c r="AM5" i="10" a="1"/>
  <c r="AM5" i="10" s="1"/>
  <c r="AR11" i="10" a="1"/>
  <c r="AR11" i="10" s="1"/>
  <c r="AT16" i="10" a="1"/>
  <c r="AT16" i="10" s="1"/>
  <c r="AV21" i="10" a="1"/>
  <c r="AV21" i="10" s="1"/>
  <c r="AV23" i="10" a="1"/>
  <c r="AV23" i="10" s="1"/>
  <c r="AR26" i="10" a="1"/>
  <c r="AR26" i="10" s="1"/>
  <c r="AU27" i="10" a="1"/>
  <c r="AU27" i="10" s="1"/>
  <c r="AQ29" i="10" a="1"/>
  <c r="AQ29" i="10" s="1"/>
  <c r="AS30" i="10" a="1"/>
  <c r="AS30" i="10" s="1"/>
  <c r="AU31" i="10" a="1"/>
  <c r="AU31" i="10" s="1"/>
  <c r="AQ33" i="10" a="1"/>
  <c r="AQ33" i="10" s="1"/>
  <c r="AS34" i="10" a="1"/>
  <c r="AS34" i="10" s="1"/>
  <c r="AU35" i="10" a="1"/>
  <c r="AU35" i="10" s="1"/>
  <c r="AR5" i="10" a="1"/>
  <c r="AR5" i="10" s="1"/>
  <c r="BB6" i="10" a="1"/>
  <c r="BB6" i="10" s="1"/>
  <c r="AX7" i="10" a="1"/>
  <c r="AX7" i="10" s="1"/>
  <c r="BH7" i="10" a="1"/>
  <c r="BH7" i="10" s="1"/>
  <c r="BF8" i="10" a="1"/>
  <c r="BF8" i="10" s="1"/>
  <c r="BD9" i="10" a="1"/>
  <c r="BD9" i="10" s="1"/>
  <c r="BB10" i="10" a="1"/>
  <c r="BB10" i="10" s="1"/>
  <c r="AX11" i="10" a="1"/>
  <c r="AX11" i="10" s="1"/>
  <c r="BH11" i="10" a="1"/>
  <c r="BH11" i="10" s="1"/>
  <c r="BF12" i="10" a="1"/>
  <c r="BF12" i="10" s="1"/>
  <c r="BD13" i="10" a="1"/>
  <c r="BD13" i="10" s="1"/>
  <c r="BB14" i="10" a="1"/>
  <c r="BB14" i="10" s="1"/>
  <c r="AX15" i="10" a="1"/>
  <c r="AX15" i="10" s="1"/>
  <c r="BH15" i="10" a="1"/>
  <c r="BH15" i="10" s="1"/>
  <c r="BF16" i="10" a="1"/>
  <c r="BF16" i="10" s="1"/>
  <c r="BD17" i="10" a="1"/>
  <c r="BD17" i="10" s="1"/>
  <c r="BB18" i="10" a="1"/>
  <c r="BB18" i="10" s="1"/>
  <c r="AX19" i="10" a="1"/>
  <c r="AX19" i="10" s="1"/>
  <c r="BH19" i="10" a="1"/>
  <c r="BH19" i="10" s="1"/>
  <c r="BF20" i="10" a="1"/>
  <c r="BF20" i="10" s="1"/>
  <c r="BD21" i="10" a="1"/>
  <c r="BD21" i="10" s="1"/>
  <c r="BB22" i="10" a="1"/>
  <c r="BB22" i="10" s="1"/>
  <c r="AX23" i="10" a="1"/>
  <c r="AX23" i="10" s="1"/>
  <c r="BH23" i="10" a="1"/>
  <c r="BH23" i="10" s="1"/>
  <c r="BF24" i="10" a="1"/>
  <c r="BF24" i="10" s="1"/>
  <c r="BD25" i="10" a="1"/>
  <c r="BD25" i="10" s="1"/>
  <c r="BB26" i="10" a="1"/>
  <c r="BB26" i="10" s="1"/>
  <c r="AX27" i="10" a="1"/>
  <c r="AX27" i="10" s="1"/>
  <c r="BH27" i="10" a="1"/>
  <c r="BH27" i="10" s="1"/>
  <c r="BF28" i="10" a="1"/>
  <c r="BF28" i="10" s="1"/>
  <c r="BD29" i="10" a="1"/>
  <c r="BD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M6" i="10" a="1"/>
  <c r="AM6" i="10" s="1"/>
  <c r="AM22" i="10" a="1"/>
  <c r="AM22" i="10" s="1"/>
  <c r="AR6" i="10" a="1"/>
  <c r="AR6" i="10" s="1"/>
  <c r="AT11" i="10" a="1"/>
  <c r="AT11" i="10" s="1"/>
  <c r="AV16" i="10" a="1"/>
  <c r="AV16" i="10" s="1"/>
  <c r="AR22" i="10" a="1"/>
  <c r="AR22" i="10" s="1"/>
  <c r="AS24" i="10" a="1"/>
  <c r="AS24" i="10" s="1"/>
  <c r="AS26" i="10" a="1"/>
  <c r="AS26" i="10" s="1"/>
  <c r="AV27" i="10" a="1"/>
  <c r="AV27" i="10" s="1"/>
  <c r="AR29" i="10" a="1"/>
  <c r="AR29" i="10" s="1"/>
  <c r="AT30" i="10" a="1"/>
  <c r="AT30" i="10" s="1"/>
  <c r="AV31" i="10" a="1"/>
  <c r="AV31" i="10" s="1"/>
  <c r="AR33" i="10" a="1"/>
  <c r="AR33" i="10" s="1"/>
  <c r="AT34" i="10" a="1"/>
  <c r="AT34" i="10" s="1"/>
  <c r="AV35" i="10" a="1"/>
  <c r="AV35" i="10" s="1"/>
  <c r="AS5" i="10" a="1"/>
  <c r="AS5" i="10" s="1"/>
  <c r="BC6" i="10" a="1"/>
  <c r="BC6" i="10" s="1"/>
  <c r="AY7" i="10" a="1"/>
  <c r="AY7" i="10" s="1"/>
  <c r="BI7" i="10" a="1"/>
  <c r="BI7" i="10" s="1"/>
  <c r="BJ7" i="10" s="1"/>
  <c r="BG8" i="10" a="1"/>
  <c r="BG8" i="10" s="1"/>
  <c r="BE9" i="10" a="1"/>
  <c r="BE9" i="10" s="1"/>
  <c r="BC10" i="10" a="1"/>
  <c r="BC10" i="10" s="1"/>
  <c r="AY11" i="10" a="1"/>
  <c r="AY11" i="10" s="1"/>
  <c r="BI11" i="10" a="1"/>
  <c r="BI11" i="10" s="1"/>
  <c r="BG12" i="10" a="1"/>
  <c r="BG12" i="10" s="1"/>
  <c r="BE13" i="10" a="1"/>
  <c r="BE13" i="10" s="1"/>
  <c r="BC14" i="10" a="1"/>
  <c r="BC14" i="10" s="1"/>
  <c r="AY15" i="10" a="1"/>
  <c r="AY15" i="10" s="1"/>
  <c r="BI15" i="10" a="1"/>
  <c r="BI15" i="10" s="1"/>
  <c r="BG16" i="10" a="1"/>
  <c r="BG16" i="10" s="1"/>
  <c r="BE17" i="10" a="1"/>
  <c r="BE17" i="10" s="1"/>
  <c r="BC18" i="10" a="1"/>
  <c r="BC18" i="10" s="1"/>
  <c r="AY19" i="10" a="1"/>
  <c r="AY19" i="10" s="1"/>
  <c r="BI19" i="10" a="1"/>
  <c r="BI19" i="10" s="1"/>
  <c r="BG20" i="10" a="1"/>
  <c r="BG20" i="10" s="1"/>
  <c r="BE21" i="10" a="1"/>
  <c r="BE21" i="10" s="1"/>
  <c r="BC22" i="10" a="1"/>
  <c r="BC22" i="10" s="1"/>
  <c r="AY23" i="10" a="1"/>
  <c r="AY23" i="10" s="1"/>
  <c r="BI23" i="10" a="1"/>
  <c r="BI23" i="10" s="1"/>
  <c r="BG24" i="10" a="1"/>
  <c r="BG24" i="10" s="1"/>
  <c r="BE25" i="10" a="1"/>
  <c r="BE25" i="10" s="1"/>
  <c r="BC26" i="10" a="1"/>
  <c r="BC26" i="10" s="1"/>
  <c r="AY27" i="10" a="1"/>
  <c r="AY27" i="10" s="1"/>
  <c r="BI27" i="10" a="1"/>
  <c r="BI27" i="10" s="1"/>
  <c r="BG28" i="10" a="1"/>
  <c r="BG28" i="10" s="1"/>
  <c r="BE29" i="10" a="1"/>
  <c r="BE29" i="10" s="1"/>
  <c r="BC30" i="10" a="1"/>
  <c r="BC30" i="10" s="1"/>
  <c r="AY31" i="10" a="1"/>
  <c r="AY31" i="10" s="1"/>
  <c r="BI31" i="10" a="1"/>
  <c r="BI31" i="10" s="1"/>
  <c r="BJ31" i="10" s="1"/>
  <c r="BG32" i="10" a="1"/>
  <c r="BG32" i="10" s="1"/>
  <c r="BE33" i="10" a="1"/>
  <c r="BE33" i="10" s="1"/>
  <c r="BC34" i="10" a="1"/>
  <c r="BC34" i="10" s="1"/>
  <c r="AY35" i="10" a="1"/>
  <c r="AY35" i="10" s="1"/>
  <c r="BI35" i="10" a="1"/>
  <c r="BI35" i="10" s="1"/>
  <c r="BJ35" i="10" s="1"/>
  <c r="BG36" i="10" a="1"/>
  <c r="BG36" i="10" s="1"/>
  <c r="BE5" i="10" a="1"/>
  <c r="BE5" i="10" s="1"/>
  <c r="BO6" i="10" a="1"/>
  <c r="BO6" i="10" s="1"/>
  <c r="BO7" i="10" a="1"/>
  <c r="BO7" i="10" s="1"/>
  <c r="BO8" i="10" a="1"/>
  <c r="BO8" i="10" s="1"/>
  <c r="BO9" i="10" a="1"/>
  <c r="BO9" i="10" s="1"/>
  <c r="BO10" i="10" a="1"/>
  <c r="BO10" i="10" s="1"/>
  <c r="BO11" i="10" a="1"/>
  <c r="BO11" i="10" s="1"/>
  <c r="BO12" i="10" a="1"/>
  <c r="BO12" i="10" s="1"/>
  <c r="BO13" i="10" a="1"/>
  <c r="BO13" i="10" s="1"/>
  <c r="BO14" i="10" a="1"/>
  <c r="BO14" i="10" s="1"/>
  <c r="BO15" i="10" a="1"/>
  <c r="BO15" i="10" s="1"/>
  <c r="BO16" i="10" a="1"/>
  <c r="BO16" i="10" s="1"/>
  <c r="BO17" i="10" a="1"/>
  <c r="BO17" i="10" s="1"/>
  <c r="BO18" i="10" a="1"/>
  <c r="BO18" i="10" s="1"/>
  <c r="BO19" i="10" a="1"/>
  <c r="BO19" i="10" s="1"/>
  <c r="BO20" i="10" a="1"/>
  <c r="BO20" i="10" s="1"/>
  <c r="BO21" i="10" a="1"/>
  <c r="BO21" i="10" s="1"/>
  <c r="BO22" i="10" a="1"/>
  <c r="BO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M9" i="10" a="1"/>
  <c r="AM9" i="10" s="1"/>
  <c r="AM25" i="10" a="1"/>
  <c r="AM25" i="10" s="1"/>
  <c r="AR7" i="10" a="1"/>
  <c r="AR7" i="10" s="1"/>
  <c r="AT12" i="10" a="1"/>
  <c r="AT12" i="10" s="1"/>
  <c r="AV17" i="10" a="1"/>
  <c r="AV17" i="10" s="1"/>
  <c r="AS22" i="10" a="1"/>
  <c r="AS22" i="10" s="1"/>
  <c r="AT24" i="10" a="1"/>
  <c r="AT24" i="10" s="1"/>
  <c r="AT26" i="10" a="1"/>
  <c r="AT26" i="10" s="1"/>
  <c r="AQ28" i="10" a="1"/>
  <c r="AQ28" i="10" s="1"/>
  <c r="AS29" i="10" a="1"/>
  <c r="AS29" i="10" s="1"/>
  <c r="AU30" i="10" a="1"/>
  <c r="AU30" i="10" s="1"/>
  <c r="AQ32" i="10" a="1"/>
  <c r="AQ32" i="10" s="1"/>
  <c r="AS33" i="10" a="1"/>
  <c r="AS33" i="10" s="1"/>
  <c r="AU34" i="10" a="1"/>
  <c r="AU34" i="10" s="1"/>
  <c r="AQ36" i="10" a="1"/>
  <c r="AQ36" i="10" s="1"/>
  <c r="AT5" i="10" a="1"/>
  <c r="AT5" i="10" s="1"/>
  <c r="BD6" i="10" a="1"/>
  <c r="BD6" i="10" s="1"/>
  <c r="BB7" i="10" a="1"/>
  <c r="BB7" i="10" s="1"/>
  <c r="AX8" i="10" a="1"/>
  <c r="AX8" i="10" s="1"/>
  <c r="BH8" i="10" a="1"/>
  <c r="BH8" i="10" s="1"/>
  <c r="BF9" i="10" a="1"/>
  <c r="BF9" i="10" s="1"/>
  <c r="BD10" i="10" a="1"/>
  <c r="BD10" i="10" s="1"/>
  <c r="BB11" i="10" a="1"/>
  <c r="BB11" i="10" s="1"/>
  <c r="AX12" i="10" a="1"/>
  <c r="AX12" i="10" s="1"/>
  <c r="BH12" i="10" a="1"/>
  <c r="BH12" i="10" s="1"/>
  <c r="BF13" i="10" a="1"/>
  <c r="BF13" i="10" s="1"/>
  <c r="BD14" i="10" a="1"/>
  <c r="BD14" i="10" s="1"/>
  <c r="BB15" i="10" a="1"/>
  <c r="BB15" i="10" s="1"/>
  <c r="AX16" i="10" a="1"/>
  <c r="AX16" i="10" s="1"/>
  <c r="BH16" i="10" a="1"/>
  <c r="BH16" i="10" s="1"/>
  <c r="BF17" i="10" a="1"/>
  <c r="BF17" i="10" s="1"/>
  <c r="BD18" i="10" a="1"/>
  <c r="BD18" i="10" s="1"/>
  <c r="BB19" i="10" a="1"/>
  <c r="BB19" i="10" s="1"/>
  <c r="AX20" i="10" a="1"/>
  <c r="AX20" i="10" s="1"/>
  <c r="BH20" i="10" a="1"/>
  <c r="BH20" i="10" s="1"/>
  <c r="BF21" i="10" a="1"/>
  <c r="BF21" i="10" s="1"/>
  <c r="BD22" i="10" a="1"/>
  <c r="BD22" i="10" s="1"/>
  <c r="BB23" i="10" a="1"/>
  <c r="BB23" i="10" s="1"/>
  <c r="AX24" i="10" a="1"/>
  <c r="AX24" i="10" s="1"/>
  <c r="BH24" i="10" a="1"/>
  <c r="BH24" i="10" s="1"/>
  <c r="BF25" i="10" a="1"/>
  <c r="BF25" i="10" s="1"/>
  <c r="BD26" i="10" a="1"/>
  <c r="BD26" i="10" s="1"/>
  <c r="BB27" i="10" a="1"/>
  <c r="BB27" i="10" s="1"/>
  <c r="AX28" i="10" a="1"/>
  <c r="AX28" i="10" s="1"/>
  <c r="BH28" i="10" a="1"/>
  <c r="BH28" i="10" s="1"/>
  <c r="BF29" i="10" a="1"/>
  <c r="BF29" i="10" s="1"/>
  <c r="BD30" i="10" a="1"/>
  <c r="BD30" i="10" s="1"/>
  <c r="BB31" i="10" a="1"/>
  <c r="BB31" i="10" s="1"/>
  <c r="AX32" i="10" a="1"/>
  <c r="AX32" i="10" s="1"/>
  <c r="BH32" i="10" a="1"/>
  <c r="BH32" i="10" s="1"/>
  <c r="BF33" i="10" a="1"/>
  <c r="BF33" i="10" s="1"/>
  <c r="BD34" i="10" a="1"/>
  <c r="BD34" i="10" s="1"/>
  <c r="BB35" i="10" a="1"/>
  <c r="BB35" i="10" s="1"/>
  <c r="AX36" i="10" a="1"/>
  <c r="AX36" i="10" s="1"/>
  <c r="BH36" i="10" a="1"/>
  <c r="BH36" i="10" s="1"/>
  <c r="BG5" i="10" a="1"/>
  <c r="BG5" i="10" s="1"/>
  <c r="BP6" i="10" a="1"/>
  <c r="BP6" i="10" s="1"/>
  <c r="BP7" i="10" a="1"/>
  <c r="BP7" i="10" s="1"/>
  <c r="BP8" i="10" a="1"/>
  <c r="BP8" i="10" s="1"/>
  <c r="BP9" i="10" a="1"/>
  <c r="BP9" i="10" s="1"/>
  <c r="BP10" i="10" a="1"/>
  <c r="BP10" i="10" s="1"/>
  <c r="BP11" i="10" a="1"/>
  <c r="BP11" i="10" s="1"/>
  <c r="BP12" i="10" a="1"/>
  <c r="BP12" i="10" s="1"/>
  <c r="BP13" i="10" a="1"/>
  <c r="BP13" i="10" s="1"/>
  <c r="BP14" i="10" a="1"/>
  <c r="BP14" i="10" s="1"/>
  <c r="BP15" i="10" a="1"/>
  <c r="BP15" i="10" s="1"/>
  <c r="BP16" i="10" a="1"/>
  <c r="BP16" i="10" s="1"/>
  <c r="BP17" i="10" a="1"/>
  <c r="BP17" i="10" s="1"/>
  <c r="BP18" i="10" a="1"/>
  <c r="BP18" i="10" s="1"/>
  <c r="BP19" i="10" a="1"/>
  <c r="BP19" i="10" s="1"/>
  <c r="BP20" i="10" a="1"/>
  <c r="BP20" i="10" s="1"/>
  <c r="BP21" i="10" a="1"/>
  <c r="BP21" i="10" s="1"/>
  <c r="BP22" i="10" a="1"/>
  <c r="BP22" i="10" s="1"/>
  <c r="BP23" i="10" a="1"/>
  <c r="BP23" i="10" s="1"/>
  <c r="BP24" i="10" a="1"/>
  <c r="BP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M10" i="10" a="1"/>
  <c r="AM10" i="10" s="1"/>
  <c r="AM26" i="10" a="1"/>
  <c r="AM26" i="10" s="1"/>
  <c r="AT7" i="10" a="1"/>
  <c r="AT7" i="10" s="1"/>
  <c r="AV12" i="10" a="1"/>
  <c r="AV12" i="10" s="1"/>
  <c r="AR18" i="10" a="1"/>
  <c r="AR18" i="10" s="1"/>
  <c r="AT22" i="10" a="1"/>
  <c r="AT22" i="10" s="1"/>
  <c r="AV24" i="10" a="1"/>
  <c r="AV24" i="10" s="1"/>
  <c r="AV26" i="10" a="1"/>
  <c r="AV26" i="10" s="1"/>
  <c r="AR28" i="10" a="1"/>
  <c r="AR28" i="10" s="1"/>
  <c r="AT29" i="10" a="1"/>
  <c r="AT29" i="10" s="1"/>
  <c r="AV30" i="10" a="1"/>
  <c r="AV30" i="10" s="1"/>
  <c r="AR32" i="10" a="1"/>
  <c r="AR32" i="10" s="1"/>
  <c r="AT33" i="10" a="1"/>
  <c r="AT33" i="10" s="1"/>
  <c r="AV34" i="10" a="1"/>
  <c r="AV34" i="10" s="1"/>
  <c r="AR36" i="10" a="1"/>
  <c r="AR36" i="10" s="1"/>
  <c r="AU5" i="10" a="1"/>
  <c r="AU5" i="10" s="1"/>
  <c r="BE6" i="10" a="1"/>
  <c r="BE6" i="10" s="1"/>
  <c r="BC7" i="10" a="1"/>
  <c r="BC7" i="10" s="1"/>
  <c r="AY8" i="10" a="1"/>
  <c r="AY8" i="10" s="1"/>
  <c r="BI8" i="10" a="1"/>
  <c r="BI8" i="10" s="1"/>
  <c r="BG9" i="10" a="1"/>
  <c r="BG9" i="10" s="1"/>
  <c r="BE10" i="10" a="1"/>
  <c r="BE10" i="10" s="1"/>
  <c r="BC11" i="10" a="1"/>
  <c r="BC11" i="10" s="1"/>
  <c r="AY12" i="10" a="1"/>
  <c r="AY12" i="10" s="1"/>
  <c r="BI12" i="10" a="1"/>
  <c r="BI12" i="10" s="1"/>
  <c r="BJ12" i="10" s="1"/>
  <c r="BG13" i="10" a="1"/>
  <c r="BG13" i="10" s="1"/>
  <c r="BE14" i="10" a="1"/>
  <c r="BE14" i="10" s="1"/>
  <c r="BC15" i="10" a="1"/>
  <c r="BC15" i="10" s="1"/>
  <c r="AY16" i="10" a="1"/>
  <c r="AY16" i="10" s="1"/>
  <c r="BI16" i="10" a="1"/>
  <c r="BI16" i="10" s="1"/>
  <c r="BG17" i="10" a="1"/>
  <c r="BG17" i="10" s="1"/>
  <c r="BE18" i="10" a="1"/>
  <c r="BE18" i="10" s="1"/>
  <c r="BC19" i="10" a="1"/>
  <c r="BC19" i="10" s="1"/>
  <c r="AY20" i="10" a="1"/>
  <c r="AY20" i="10" s="1"/>
  <c r="BI20" i="10" a="1"/>
  <c r="BI20" i="10" s="1"/>
  <c r="BG21" i="10" a="1"/>
  <c r="BG21" i="10" s="1"/>
  <c r="BE22" i="10" a="1"/>
  <c r="BE22" i="10" s="1"/>
  <c r="BC23" i="10" a="1"/>
  <c r="BC23" i="10" s="1"/>
  <c r="AY24" i="10" a="1"/>
  <c r="AY24" i="10" s="1"/>
  <c r="BI24" i="10" a="1"/>
  <c r="BI24" i="10" s="1"/>
  <c r="BJ24" i="10" s="1"/>
  <c r="BG25" i="10" a="1"/>
  <c r="BG25" i="10" s="1"/>
  <c r="BE26" i="10" a="1"/>
  <c r="BE26" i="10" s="1"/>
  <c r="BC27" i="10" a="1"/>
  <c r="BC27" i="10" s="1"/>
  <c r="AY28" i="10" a="1"/>
  <c r="AY28" i="10" s="1"/>
  <c r="BI28" i="10" a="1"/>
  <c r="BI28" i="10" s="1"/>
  <c r="BJ28" i="10" s="1"/>
  <c r="BG29" i="10" a="1"/>
  <c r="BG29" i="10" s="1"/>
  <c r="BE30" i="10" a="1"/>
  <c r="BE30" i="10" s="1"/>
  <c r="BC31" i="10" a="1"/>
  <c r="BC31" i="10" s="1"/>
  <c r="AY32" i="10" a="1"/>
  <c r="AY32" i="10" s="1"/>
  <c r="BI32" i="10" a="1"/>
  <c r="BI32" i="10" s="1"/>
  <c r="BJ32" i="10" s="1"/>
  <c r="BG33" i="10" a="1"/>
  <c r="BG33" i="10" s="1"/>
  <c r="BE34" i="10" a="1"/>
  <c r="BE34" i="10" s="1"/>
  <c r="BC35" i="10" a="1"/>
  <c r="BC35" i="10" s="1"/>
  <c r="AY36" i="10" a="1"/>
  <c r="AY36" i="10" s="1"/>
  <c r="BI36" i="10" a="1"/>
  <c r="BI36" i="10" s="1"/>
  <c r="BH5" i="10" a="1"/>
  <c r="BH5" i="10" s="1"/>
  <c r="BQ6" i="10" a="1"/>
  <c r="BQ6" i="10" s="1"/>
  <c r="BQ7" i="10" a="1"/>
  <c r="BQ7" i="10" s="1"/>
  <c r="BQ8" i="10" a="1"/>
  <c r="BQ8" i="10" s="1"/>
  <c r="BQ9" i="10" a="1"/>
  <c r="BQ9" i="10" s="1"/>
  <c r="BQ10" i="10" a="1"/>
  <c r="BQ10" i="10" s="1"/>
  <c r="BQ11" i="10" a="1"/>
  <c r="BQ11" i="10" s="1"/>
  <c r="BQ12" i="10" a="1"/>
  <c r="BQ12" i="10" s="1"/>
  <c r="BQ13" i="10" a="1"/>
  <c r="BQ13" i="10" s="1"/>
  <c r="BQ14" i="10" a="1"/>
  <c r="BQ14" i="10" s="1"/>
  <c r="BQ15" i="10" a="1"/>
  <c r="BQ15" i="10" s="1"/>
  <c r="BQ16" i="10" a="1"/>
  <c r="BQ16" i="10" s="1"/>
  <c r="BQ17" i="10" a="1"/>
  <c r="BQ17" i="10" s="1"/>
  <c r="BQ18" i="10" a="1"/>
  <c r="BQ18" i="10" s="1"/>
  <c r="BQ19" i="10" a="1"/>
  <c r="BQ19" i="10" s="1"/>
  <c r="BQ20" i="10" a="1"/>
  <c r="BQ20" i="10" s="1"/>
  <c r="BQ21" i="10" a="1"/>
  <c r="BQ21" i="10" s="1"/>
  <c r="BQ22" i="10" a="1"/>
  <c r="BQ22" i="10" s="1"/>
  <c r="BQ23" i="10" a="1"/>
  <c r="BQ23" i="10" s="1"/>
  <c r="K20" i="10" a="1"/>
  <c r="K20" i="10" s="1"/>
  <c r="P20" i="10" s="1" a="1"/>
  <c r="P20" i="10" s="1"/>
  <c r="W34" i="10" a="1"/>
  <c r="W34" i="10" s="1"/>
  <c r="B34" i="19" s="1"/>
  <c r="AQ25" i="10" a="1"/>
  <c r="AQ25" i="10" s="1"/>
  <c r="AS36" i="10" a="1"/>
  <c r="AS36" i="10" s="1"/>
  <c r="BD11" i="10" a="1"/>
  <c r="BD11" i="10" s="1"/>
  <c r="BH17" i="10" a="1"/>
  <c r="BH17" i="10" s="1"/>
  <c r="BB24" i="10" a="1"/>
  <c r="BB24" i="10" s="1"/>
  <c r="BB30" i="10" a="1"/>
  <c r="BB30" i="10" s="1"/>
  <c r="BC32" i="10" a="1"/>
  <c r="BC32" i="10" s="1"/>
  <c r="BF34" i="10" a="1"/>
  <c r="BF34" i="10" s="1"/>
  <c r="BF36" i="10" a="1"/>
  <c r="BF36" i="10" s="1"/>
  <c r="BS6" i="10" a="1"/>
  <c r="BS6" i="10" s="1"/>
  <c r="BR9" i="10" a="1"/>
  <c r="BR9" i="10" s="1"/>
  <c r="BN12" i="10" a="1"/>
  <c r="BN12" i="10" s="1"/>
  <c r="BS14" i="10" a="1"/>
  <c r="BS14" i="10" s="1"/>
  <c r="BR17" i="10" a="1"/>
  <c r="BR17" i="10" s="1"/>
  <c r="BN20" i="10" a="1"/>
  <c r="BN20" i="10" s="1"/>
  <c r="BS22" i="10" a="1"/>
  <c r="BS22" i="10" s="1"/>
  <c r="BR24" i="10" a="1"/>
  <c r="BR24" i="10" s="1"/>
  <c r="BR25" i="10" a="1"/>
  <c r="BR25" i="10" s="1"/>
  <c r="BR26" i="10" a="1"/>
  <c r="BR26" i="10" s="1"/>
  <c r="BR27" i="10" a="1"/>
  <c r="BR27" i="10" s="1"/>
  <c r="BR28" i="10" a="1"/>
  <c r="BR28" i="10" s="1"/>
  <c r="BR29" i="10" a="1"/>
  <c r="BR29" i="10" s="1"/>
  <c r="BR30" i="10" a="1"/>
  <c r="BR30" i="10" s="1"/>
  <c r="BR31" i="10" a="1"/>
  <c r="BR31" i="10" s="1"/>
  <c r="BR32" i="10" a="1"/>
  <c r="BR32" i="10" s="1"/>
  <c r="BR33" i="10" a="1"/>
  <c r="BR33" i="10" s="1"/>
  <c r="BR34" i="10" a="1"/>
  <c r="BR34" i="10" s="1"/>
  <c r="BR35" i="10" a="1"/>
  <c r="BR35" i="10" s="1"/>
  <c r="BR36" i="10" a="1"/>
  <c r="BR36" i="10" s="1"/>
  <c r="BV8" i="10" a="1"/>
  <c r="BV8" i="10" s="1"/>
  <c r="BW10" i="10" a="1"/>
  <c r="BW10" i="10" s="1"/>
  <c r="BV13" i="10" a="1"/>
  <c r="BV13" i="10" s="1"/>
  <c r="BX15" i="10" a="1"/>
  <c r="BX15" i="10" s="1"/>
  <c r="BW18" i="10" a="1"/>
  <c r="BW18" i="10" s="1"/>
  <c r="BV21" i="10" a="1"/>
  <c r="BV21" i="10" s="1"/>
  <c r="BX23" i="10" a="1"/>
  <c r="BX23" i="10" s="1"/>
  <c r="BW26" i="10" a="1"/>
  <c r="BW26" i="10" s="1"/>
  <c r="BV29" i="10" a="1"/>
  <c r="BV29" i="10" s="1"/>
  <c r="BX31" i="10" a="1"/>
  <c r="BX31" i="10" s="1"/>
  <c r="BW34" i="10" a="1"/>
  <c r="BW34" i="10" s="1"/>
  <c r="BL5" i="10" a="1"/>
  <c r="BL5" i="10" s="1"/>
  <c r="BV5" i="10" a="1"/>
  <c r="BV5" i="10" s="1"/>
  <c r="CB7" i="10" a="1"/>
  <c r="CB7" i="10" s="1"/>
  <c r="CB9" i="10" a="1"/>
  <c r="CB9" i="10" s="1"/>
  <c r="CB11" i="10" a="1"/>
  <c r="CB11" i="10" s="1"/>
  <c r="CB13" i="10" a="1"/>
  <c r="CB13" i="10" s="1"/>
  <c r="CB15" i="10" a="1"/>
  <c r="CB15" i="10" s="1"/>
  <c r="CB17" i="10" a="1"/>
  <c r="CB17" i="10" s="1"/>
  <c r="CB19" i="10" a="1"/>
  <c r="CB19" i="10" s="1"/>
  <c r="CB21" i="10" a="1"/>
  <c r="CB21" i="10" s="1"/>
  <c r="CB23" i="10" a="1"/>
  <c r="CB23" i="10" s="1"/>
  <c r="CB25" i="10" a="1"/>
  <c r="CB25" i="10" s="1"/>
  <c r="CB27" i="10" a="1"/>
  <c r="CB27" i="10" s="1"/>
  <c r="CB29" i="10" a="1"/>
  <c r="CB29" i="10" s="1"/>
  <c r="CB31" i="10" a="1"/>
  <c r="CB31" i="10" s="1"/>
  <c r="CB33" i="10" a="1"/>
  <c r="CB33" i="10" s="1"/>
  <c r="CB35" i="10" a="1"/>
  <c r="CB35" i="10" s="1"/>
  <c r="CC5" i="10" a="1"/>
  <c r="CC5" i="10" s="1"/>
  <c r="CF11" i="10" a="1"/>
  <c r="CF11" i="10" s="1"/>
  <c r="AB8" i="10" a="1"/>
  <c r="AB8" i="10" s="1"/>
  <c r="AC36" i="10" a="1"/>
  <c r="AC36" i="10" s="1"/>
  <c r="AQ27" i="10" a="1"/>
  <c r="AQ27" i="10" s="1"/>
  <c r="AV5" i="10" a="1"/>
  <c r="AV5" i="10" s="1"/>
  <c r="BB12" i="10" a="1"/>
  <c r="BB12" i="10" s="1"/>
  <c r="BF18" i="10" a="1"/>
  <c r="BF18" i="10" s="1"/>
  <c r="AX25" i="10" a="1"/>
  <c r="AX25" i="10" s="1"/>
  <c r="BF30" i="10" a="1"/>
  <c r="BF30" i="10" s="1"/>
  <c r="BF32" i="10" a="1"/>
  <c r="BF32" i="10" s="1"/>
  <c r="BG34" i="10" a="1"/>
  <c r="BG34" i="10" s="1"/>
  <c r="AX5" i="10" a="1"/>
  <c r="AX5" i="10" s="1"/>
  <c r="BN7" i="10" a="1"/>
  <c r="BN7" i="10" s="1"/>
  <c r="BS9" i="10" a="1"/>
  <c r="BS9" i="10" s="1"/>
  <c r="BR12" i="10" a="1"/>
  <c r="BR12" i="10" s="1"/>
  <c r="BN15" i="10" a="1"/>
  <c r="BN15" i="10" s="1"/>
  <c r="BS17" i="10" a="1"/>
  <c r="BS17" i="10" s="1"/>
  <c r="BR20" i="10" a="1"/>
  <c r="BR20" i="10" s="1"/>
  <c r="BN23" i="10" a="1"/>
  <c r="BN23" i="10" s="1"/>
  <c r="BS24" i="10" a="1"/>
  <c r="BS24" i="10" s="1"/>
  <c r="BS25" i="10" a="1"/>
  <c r="BS25" i="10" s="1"/>
  <c r="BS26" i="10" a="1"/>
  <c r="BS26" i="10" s="1"/>
  <c r="BS27" i="10" a="1"/>
  <c r="BS27" i="10" s="1"/>
  <c r="BS28" i="10" a="1"/>
  <c r="BS28" i="10" s="1"/>
  <c r="BS29" i="10" a="1"/>
  <c r="BS29" i="10" s="1"/>
  <c r="BS30" i="10" a="1"/>
  <c r="BS30" i="10" s="1"/>
  <c r="BS31" i="10" a="1"/>
  <c r="BS31" i="10" s="1"/>
  <c r="BS32" i="10" a="1"/>
  <c r="BS32" i="10" s="1"/>
  <c r="BS33" i="10" a="1"/>
  <c r="BS33" i="10" s="1"/>
  <c r="BS34" i="10" a="1"/>
  <c r="BS34" i="10" s="1"/>
  <c r="BS35" i="10" a="1"/>
  <c r="BS35" i="10" s="1"/>
  <c r="BS36" i="10" a="1"/>
  <c r="BS36" i="10" s="1"/>
  <c r="BW8" i="10" a="1"/>
  <c r="BW8" i="10" s="1"/>
  <c r="BX10" i="10" a="1"/>
  <c r="BX10" i="10" s="1"/>
  <c r="BW13" i="10" a="1"/>
  <c r="BW13" i="10" s="1"/>
  <c r="BV16" i="10" a="1"/>
  <c r="BV16" i="10" s="1"/>
  <c r="BX18" i="10" a="1"/>
  <c r="BX18" i="10" s="1"/>
  <c r="BW21" i="10" a="1"/>
  <c r="BW21" i="10" s="1"/>
  <c r="BV24" i="10" a="1"/>
  <c r="BV24" i="10" s="1"/>
  <c r="BX26" i="10" a="1"/>
  <c r="BX26" i="10" s="1"/>
  <c r="BW29" i="10" a="1"/>
  <c r="BW29" i="10" s="1"/>
  <c r="BV32" i="10" a="1"/>
  <c r="BV32" i="10" s="1"/>
  <c r="BX34" i="10" a="1"/>
  <c r="BX34" i="10" s="1"/>
  <c r="BM5" i="10" a="1"/>
  <c r="BM5" i="10" s="1"/>
  <c r="BW5" i="10" a="1"/>
  <c r="BW5" i="10" s="1"/>
  <c r="CC7" i="10" a="1"/>
  <c r="CC7" i="10" s="1"/>
  <c r="CC9" i="10" a="1"/>
  <c r="CC9" i="10" s="1"/>
  <c r="CC11" i="10" a="1"/>
  <c r="CC11" i="10" s="1"/>
  <c r="CC13" i="10" a="1"/>
  <c r="CC13" i="10" s="1"/>
  <c r="CC15" i="10" a="1"/>
  <c r="CC15" i="10" s="1"/>
  <c r="CC17" i="10" a="1"/>
  <c r="CC17" i="10" s="1"/>
  <c r="CC19" i="10" a="1"/>
  <c r="CC19" i="10" s="1"/>
  <c r="CC21" i="10" a="1"/>
  <c r="CC21" i="10" s="1"/>
  <c r="CC23" i="10" a="1"/>
  <c r="CC23" i="10" s="1"/>
  <c r="CC25" i="10" a="1"/>
  <c r="CC25" i="10" s="1"/>
  <c r="CC27" i="10" a="1"/>
  <c r="CC27" i="10" s="1"/>
  <c r="CC29" i="10" a="1"/>
  <c r="CC29" i="10" s="1"/>
  <c r="CC31" i="10" a="1"/>
  <c r="CC31" i="10" s="1"/>
  <c r="CC33" i="10" a="1"/>
  <c r="CC33" i="10" s="1"/>
  <c r="CC35" i="10" a="1"/>
  <c r="CC35" i="10" s="1"/>
  <c r="CD5" i="10" a="1"/>
  <c r="CD5" i="10" s="1"/>
  <c r="CF12" i="10" a="1"/>
  <c r="CF12" i="10" s="1"/>
  <c r="AF13" i="10" a="1"/>
  <c r="AF13" i="10" s="1"/>
  <c r="AM13" i="10" a="1"/>
  <c r="AM13" i="10" s="1"/>
  <c r="AS28" i="10" a="1"/>
  <c r="AS28" i="10" s="1"/>
  <c r="BF6" i="10" a="1"/>
  <c r="BF6" i="10" s="1"/>
  <c r="AX13" i="10" a="1"/>
  <c r="AX13" i="10" s="1"/>
  <c r="BD19" i="10" a="1"/>
  <c r="BD19" i="10" s="1"/>
  <c r="BH25" i="10" a="1"/>
  <c r="BH25" i="10" s="1"/>
  <c r="BG30" i="10" a="1"/>
  <c r="BG30" i="10" s="1"/>
  <c r="AX33" i="10" a="1"/>
  <c r="AX33" i="10" s="1"/>
  <c r="AX35" i="10" a="1"/>
  <c r="AX35" i="10" s="1"/>
  <c r="AY5" i="10" a="1"/>
  <c r="AY5" i="10" s="1"/>
  <c r="BR7" i="10" a="1"/>
  <c r="BR7" i="10" s="1"/>
  <c r="BN10" i="10" a="1"/>
  <c r="BN10" i="10" s="1"/>
  <c r="BS12" i="10" a="1"/>
  <c r="BS12" i="10" s="1"/>
  <c r="BR15" i="10" a="1"/>
  <c r="BR15" i="10" s="1"/>
  <c r="BN18" i="10" a="1"/>
  <c r="BN18" i="10" s="1"/>
  <c r="BS20" i="10" a="1"/>
  <c r="BS20" i="10" s="1"/>
  <c r="BO23" i="10" a="1"/>
  <c r="BO23" i="10" s="1"/>
  <c r="BL25" i="10" a="1"/>
  <c r="BL25" i="10" s="1"/>
  <c r="BL26" i="10" a="1"/>
  <c r="BL26" i="10" s="1"/>
  <c r="BL27" i="10" a="1"/>
  <c r="BL27" i="10" s="1"/>
  <c r="BL28" i="10" a="1"/>
  <c r="BL28" i="10" s="1"/>
  <c r="BL29" i="10" a="1"/>
  <c r="BL29" i="10" s="1"/>
  <c r="BL30" i="10" a="1"/>
  <c r="BL30" i="10" s="1"/>
  <c r="BL31" i="10" a="1"/>
  <c r="BL31" i="10" s="1"/>
  <c r="BL32" i="10" a="1"/>
  <c r="BL32" i="10" s="1"/>
  <c r="BL33" i="10" a="1"/>
  <c r="BL33" i="10" s="1"/>
  <c r="BL34" i="10" a="1"/>
  <c r="BL34" i="10" s="1"/>
  <c r="BL35" i="10" a="1"/>
  <c r="BL35" i="10" s="1"/>
  <c r="BL36" i="10" a="1"/>
  <c r="BL36" i="10" s="1"/>
  <c r="BV6" i="10" a="1"/>
  <c r="BV6" i="10" s="1"/>
  <c r="BV11" i="10" a="1"/>
  <c r="BV11" i="10" s="1"/>
  <c r="BX13" i="10" a="1"/>
  <c r="BX13" i="10" s="1"/>
  <c r="BW16" i="10" a="1"/>
  <c r="BW16" i="10" s="1"/>
  <c r="BV19" i="10" a="1"/>
  <c r="BV19" i="10" s="1"/>
  <c r="BX21" i="10" a="1"/>
  <c r="BX21" i="10" s="1"/>
  <c r="BW24" i="10" a="1"/>
  <c r="BW24" i="10" s="1"/>
  <c r="BV27" i="10" a="1"/>
  <c r="BV27" i="10" s="1"/>
  <c r="BX29" i="10" a="1"/>
  <c r="BX29" i="10" s="1"/>
  <c r="BW32" i="10" a="1"/>
  <c r="BW32" i="10" s="1"/>
  <c r="BV35" i="10" a="1"/>
  <c r="BV35" i="10" s="1"/>
  <c r="BN5" i="10" a="1"/>
  <c r="BN5" i="10" s="1"/>
  <c r="BX5" i="10" a="1"/>
  <c r="BX5" i="10" s="1"/>
  <c r="CD7" i="10" a="1"/>
  <c r="CD7" i="10" s="1"/>
  <c r="CD9" i="10" a="1"/>
  <c r="CD9" i="10" s="1"/>
  <c r="CD11" i="10" a="1"/>
  <c r="CD11" i="10" s="1"/>
  <c r="CD13" i="10" a="1"/>
  <c r="CD13" i="10" s="1"/>
  <c r="CD15" i="10" a="1"/>
  <c r="CD15" i="10" s="1"/>
  <c r="CD17" i="10" a="1"/>
  <c r="CD17" i="10" s="1"/>
  <c r="CD19" i="10" a="1"/>
  <c r="CD19" i="10" s="1"/>
  <c r="CD21" i="10" a="1"/>
  <c r="CD21" i="10" s="1"/>
  <c r="CD23" i="10" a="1"/>
  <c r="CD23" i="10" s="1"/>
  <c r="CD25" i="10" a="1"/>
  <c r="CD25" i="10" s="1"/>
  <c r="CD27" i="10" a="1"/>
  <c r="CD27" i="10" s="1"/>
  <c r="CD29" i="10" a="1"/>
  <c r="CD29" i="10" s="1"/>
  <c r="CD31" i="10" a="1"/>
  <c r="CD31" i="10" s="1"/>
  <c r="CD33" i="10" a="1"/>
  <c r="CD33" i="10" s="1"/>
  <c r="CD35" i="10" a="1"/>
  <c r="CD35" i="10" s="1"/>
  <c r="CA5" i="10" a="1"/>
  <c r="CA5" i="10" s="1"/>
  <c r="CF13" i="10" a="1"/>
  <c r="CF13" i="10" s="1"/>
  <c r="CF21" i="10" a="1"/>
  <c r="CF21" i="10" s="1"/>
  <c r="CF29" i="10" a="1"/>
  <c r="CF29" i="10" s="1"/>
  <c r="CF5" i="10" a="1"/>
  <c r="CF5" i="10" s="1"/>
  <c r="CN6" i="10" a="1"/>
  <c r="CN6" i="10" s="1"/>
  <c r="CV6" i="10" a="1"/>
  <c r="CV6" i="10" s="1"/>
  <c r="DD6" i="10" a="1"/>
  <c r="DD6" i="10" s="1"/>
  <c r="CM7" i="10" a="1"/>
  <c r="CM7" i="10" s="1"/>
  <c r="CU7" i="10" a="1"/>
  <c r="CU7" i="10" s="1"/>
  <c r="DC7" i="10" a="1"/>
  <c r="DC7" i="10" s="1"/>
  <c r="CM8" i="10" a="1"/>
  <c r="CM8" i="10" s="1"/>
  <c r="CU8" i="10" a="1"/>
  <c r="CU8" i="10" s="1"/>
  <c r="DC8" i="10" a="1"/>
  <c r="DC8" i="10" s="1"/>
  <c r="CM9" i="10" a="1"/>
  <c r="CM9" i="10" s="1"/>
  <c r="CU9" i="10" a="1"/>
  <c r="CU9" i="10" s="1"/>
  <c r="DC9" i="10" a="1"/>
  <c r="DC9" i="10" s="1"/>
  <c r="CL10" i="10" a="1"/>
  <c r="CL10" i="10" s="1"/>
  <c r="CZ10" i="10" a="1"/>
  <c r="CZ10" i="10" s="1"/>
  <c r="CI11" i="10" a="1"/>
  <c r="CI11" i="10" s="1"/>
  <c r="CQ11" i="10" a="1"/>
  <c r="CQ11" i="10" s="1"/>
  <c r="CY11" i="10" a="1"/>
  <c r="CY11" i="10" s="1"/>
  <c r="CI12" i="10" a="1"/>
  <c r="CI12" i="10" s="1"/>
  <c r="CQ12" i="10" a="1"/>
  <c r="CQ12" i="10" s="1"/>
  <c r="CX12" i="10" a="1"/>
  <c r="CX12" i="10" s="1"/>
  <c r="CH13" i="10" a="1"/>
  <c r="CH13" i="10" s="1"/>
  <c r="CP13" i="10" a="1"/>
  <c r="CP13" i="10" s="1"/>
  <c r="X19" i="10" a="1"/>
  <c r="X19" i="10" s="1"/>
  <c r="AM29" i="10" a="1"/>
  <c r="AM29" i="10" s="1"/>
  <c r="AU29" i="10" a="1"/>
  <c r="AU29" i="10" s="1"/>
  <c r="BD7" i="10" a="1"/>
  <c r="BD7" i="10" s="1"/>
  <c r="BH13" i="10" a="1"/>
  <c r="BH13" i="10" s="1"/>
  <c r="BB20" i="10" a="1"/>
  <c r="BB20" i="10" s="1"/>
  <c r="BF26" i="10" a="1"/>
  <c r="BF26" i="10" s="1"/>
  <c r="AX31" i="10" a="1"/>
  <c r="AX31" i="10" s="1"/>
  <c r="AY33" i="10" a="1"/>
  <c r="AY33" i="10" s="1"/>
  <c r="BD35" i="10" a="1"/>
  <c r="BD35" i="10" s="1"/>
  <c r="BD5" i="10" a="1"/>
  <c r="BD5" i="10" s="1"/>
  <c r="BS7" i="10" a="1"/>
  <c r="BS7" i="10" s="1"/>
  <c r="BR10" i="10" a="1"/>
  <c r="BR10" i="10" s="1"/>
  <c r="BN13" i="10" a="1"/>
  <c r="BN13" i="10" s="1"/>
  <c r="BS15" i="10" a="1"/>
  <c r="BS15" i="10" s="1"/>
  <c r="BR18" i="10" a="1"/>
  <c r="BR18" i="10" s="1"/>
  <c r="BN21" i="10" a="1"/>
  <c r="BN21" i="10" s="1"/>
  <c r="BR23" i="10" a="1"/>
  <c r="BR23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W6" i="10" a="1"/>
  <c r="BW6" i="10" s="1"/>
  <c r="BX8" i="10" a="1"/>
  <c r="BX8" i="10" s="1"/>
  <c r="BW11" i="10" a="1"/>
  <c r="BW11" i="10" s="1"/>
  <c r="BV14" i="10" a="1"/>
  <c r="BV14" i="10" s="1"/>
  <c r="BX16" i="10" a="1"/>
  <c r="BX16" i="10" s="1"/>
  <c r="BW19" i="10" a="1"/>
  <c r="BW19" i="10" s="1"/>
  <c r="BV22" i="10" a="1"/>
  <c r="BV22" i="10" s="1"/>
  <c r="BX24" i="10" a="1"/>
  <c r="BX24" i="10" s="1"/>
  <c r="BW27" i="10" a="1"/>
  <c r="BW27" i="10" s="1"/>
  <c r="BV30" i="10" a="1"/>
  <c r="BV30" i="10" s="1"/>
  <c r="BX32" i="10" a="1"/>
  <c r="BX32" i="10" s="1"/>
  <c r="BW35" i="10" a="1"/>
  <c r="BW35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F6" i="10" a="1"/>
  <c r="CF6" i="10" s="1"/>
  <c r="CF14" i="10" a="1"/>
  <c r="CF14" i="10" s="1"/>
  <c r="CF22" i="10" a="1"/>
  <c r="CF22" i="10" s="1"/>
  <c r="CF30" i="10" a="1"/>
  <c r="CF30" i="10" s="1"/>
  <c r="CH6" i="10" a="1"/>
  <c r="CH6" i="10" s="1"/>
  <c r="CO6" i="10" a="1"/>
  <c r="CO6" i="10" s="1"/>
  <c r="CW6" i="10" a="1"/>
  <c r="CW6" i="10" s="1"/>
  <c r="DE6" i="10" a="1"/>
  <c r="DE6" i="10" s="1"/>
  <c r="CN7" i="10" a="1"/>
  <c r="CN7" i="10" s="1"/>
  <c r="CV7" i="10" a="1"/>
  <c r="CV7" i="10" s="1"/>
  <c r="DD7" i="10" a="1"/>
  <c r="DD7" i="10" s="1"/>
  <c r="CN8" i="10" a="1"/>
  <c r="CN8" i="10" s="1"/>
  <c r="CV8" i="10" a="1"/>
  <c r="CV8" i="10" s="1"/>
  <c r="DD8" i="10" a="1"/>
  <c r="DD8" i="10" s="1"/>
  <c r="CN9" i="10" a="1"/>
  <c r="CN9" i="10" s="1"/>
  <c r="CV9" i="10" a="1"/>
  <c r="CV9" i="10" s="1"/>
  <c r="DD9" i="10" a="1"/>
  <c r="DD9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E23" i="10" a="1"/>
  <c r="AE23" i="10" s="1"/>
  <c r="AT8" i="10" a="1"/>
  <c r="AT8" i="10" s="1"/>
  <c r="AQ31" i="10" a="1"/>
  <c r="AQ31" i="10" s="1"/>
  <c r="BB8" i="10" a="1"/>
  <c r="BB8" i="10" s="1"/>
  <c r="BF14" i="10" a="1"/>
  <c r="BF14" i="10" s="1"/>
  <c r="AX21" i="10" a="1"/>
  <c r="AX21" i="10" s="1"/>
  <c r="BD27" i="10" a="1"/>
  <c r="BD27" i="10" s="1"/>
  <c r="BD31" i="10" a="1"/>
  <c r="BD31" i="10" s="1"/>
  <c r="BD33" i="10" a="1"/>
  <c r="BD33" i="10" s="1"/>
  <c r="BE35" i="10" a="1"/>
  <c r="BE35" i="10" s="1"/>
  <c r="BF5" i="10" a="1"/>
  <c r="BF5" i="10" s="1"/>
  <c r="BN8" i="10" a="1"/>
  <c r="BN8" i="10" s="1"/>
  <c r="BS10" i="10" a="1"/>
  <c r="BS10" i="10" s="1"/>
  <c r="BR13" i="10" a="1"/>
  <c r="BR13" i="10" s="1"/>
  <c r="BN16" i="10" a="1"/>
  <c r="BN16" i="10" s="1"/>
  <c r="BS18" i="10" a="1"/>
  <c r="BS18" i="10" s="1"/>
  <c r="BR21" i="10" a="1"/>
  <c r="BR21" i="10" s="1"/>
  <c r="BS23" i="10" a="1"/>
  <c r="BS23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X6" i="10" a="1"/>
  <c r="BX6" i="10" s="1"/>
  <c r="BV9" i="10" a="1"/>
  <c r="BV9" i="10" s="1"/>
  <c r="BX11" i="10" a="1"/>
  <c r="BX11" i="10" s="1"/>
  <c r="BW14" i="10" a="1"/>
  <c r="BW14" i="10" s="1"/>
  <c r="BV17" i="10" a="1"/>
  <c r="BV17" i="10" s="1"/>
  <c r="BX19" i="10" a="1"/>
  <c r="BX19" i="10" s="1"/>
  <c r="BW22" i="10" a="1"/>
  <c r="BW22" i="10" s="1"/>
  <c r="BV25" i="10" a="1"/>
  <c r="BV25" i="10" s="1"/>
  <c r="BX27" i="10" a="1"/>
  <c r="BX27" i="10" s="1"/>
  <c r="BW30" i="10" a="1"/>
  <c r="BW30" i="10" s="1"/>
  <c r="BV33" i="10" a="1"/>
  <c r="BV33" i="10" s="1"/>
  <c r="BX35" i="10" a="1"/>
  <c r="BX35" i="10" s="1"/>
  <c r="BP5" i="10" a="1"/>
  <c r="BP5" i="10" s="1"/>
  <c r="CB6" i="10" a="1"/>
  <c r="CB6" i="10" s="1"/>
  <c r="CB8" i="10" a="1"/>
  <c r="CB8" i="10" s="1"/>
  <c r="CB10" i="10" a="1"/>
  <c r="CB10" i="10" s="1"/>
  <c r="CB12" i="10" a="1"/>
  <c r="CB12" i="10" s="1"/>
  <c r="CB14" i="10" a="1"/>
  <c r="CB14" i="10" s="1"/>
  <c r="CB16" i="10" a="1"/>
  <c r="CB16" i="10" s="1"/>
  <c r="CB18" i="10" a="1"/>
  <c r="CB18" i="10" s="1"/>
  <c r="CB20" i="10" a="1"/>
  <c r="CB20" i="10" s="1"/>
  <c r="CB22" i="10" a="1"/>
  <c r="CB22" i="10" s="1"/>
  <c r="CB24" i="10" a="1"/>
  <c r="CB24" i="10" s="1"/>
  <c r="CB26" i="10" a="1"/>
  <c r="CB26" i="10" s="1"/>
  <c r="CB28" i="10" a="1"/>
  <c r="CB28" i="10" s="1"/>
  <c r="CB30" i="10" a="1"/>
  <c r="CB30" i="10" s="1"/>
  <c r="CB32" i="10" a="1"/>
  <c r="CB32" i="10" s="1"/>
  <c r="CB34" i="10" a="1"/>
  <c r="CB34" i="10" s="1"/>
  <c r="CB36" i="10" a="1"/>
  <c r="CB36" i="10" s="1"/>
  <c r="CF7" i="10" a="1"/>
  <c r="CF7" i="10" s="1"/>
  <c r="CF15" i="10" a="1"/>
  <c r="CF15" i="10" s="1"/>
  <c r="CF23" i="10" a="1"/>
  <c r="CF23" i="10" s="1"/>
  <c r="CF31" i="10" a="1"/>
  <c r="CF31" i="10" s="1"/>
  <c r="CI6" i="10" a="1"/>
  <c r="CI6" i="10" s="1"/>
  <c r="CP6" i="10" a="1"/>
  <c r="CP6" i="10" s="1"/>
  <c r="CX6" i="10" a="1"/>
  <c r="CX6" i="10" s="1"/>
  <c r="CO7" i="10" a="1"/>
  <c r="CO7" i="10" s="1"/>
  <c r="CW7" i="10" a="1"/>
  <c r="CW7" i="10" s="1"/>
  <c r="DE7" i="10" a="1"/>
  <c r="DE7" i="10" s="1"/>
  <c r="CO8" i="10" a="1"/>
  <c r="CO8" i="10" s="1"/>
  <c r="CW8" i="10" a="1"/>
  <c r="CW8" i="10" s="1"/>
  <c r="DE8" i="10" a="1"/>
  <c r="DE8" i="10" s="1"/>
  <c r="CO9" i="10" a="1"/>
  <c r="CO9" i="10" s="1"/>
  <c r="CW9" i="10" a="1"/>
  <c r="CW9" i="10" s="1"/>
  <c r="DE9" i="10" a="1"/>
  <c r="DE9" i="10" s="1"/>
  <c r="CN10" i="10" a="1"/>
  <c r="CN10" i="10" s="1"/>
  <c r="CU10" i="10" a="1"/>
  <c r="CU10" i="10" s="1"/>
  <c r="DB10" i="10" a="1"/>
  <c r="DB10" i="10" s="1"/>
  <c r="AG28" i="10" a="1"/>
  <c r="AG28" i="10" s="1"/>
  <c r="AR19" i="10" a="1"/>
  <c r="AR19" i="10" s="1"/>
  <c r="AU33" i="10" a="1"/>
  <c r="AU33" i="10" s="1"/>
  <c r="BH9" i="10" a="1"/>
  <c r="BH9" i="10" s="1"/>
  <c r="BB16" i="10" a="1"/>
  <c r="BB16" i="10" s="1"/>
  <c r="BF22" i="10" a="1"/>
  <c r="BF22" i="10" s="1"/>
  <c r="AX29" i="10" a="1"/>
  <c r="AX29" i="10" s="1"/>
  <c r="BH31" i="10" a="1"/>
  <c r="BH31" i="10" s="1"/>
  <c r="BI33" i="10" a="1"/>
  <c r="BI33" i="10" s="1"/>
  <c r="BJ33" i="10" s="1"/>
  <c r="BB36" i="10" a="1"/>
  <c r="BB36" i="10" s="1"/>
  <c r="BN6" i="10" a="1"/>
  <c r="BN6" i="10" s="1"/>
  <c r="BS8" i="10" a="1"/>
  <c r="BS8" i="10" s="1"/>
  <c r="BR11" i="10" a="1"/>
  <c r="BR11" i="10" s="1"/>
  <c r="BN14" i="10" a="1"/>
  <c r="BN14" i="10" s="1"/>
  <c r="BS16" i="10" a="1"/>
  <c r="BS16" i="10" s="1"/>
  <c r="BR19" i="10" a="1"/>
  <c r="BR19" i="10" s="1"/>
  <c r="BN22" i="10" a="1"/>
  <c r="BN22" i="10" s="1"/>
  <c r="BO24" i="10" a="1"/>
  <c r="BO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W7" i="10" a="1"/>
  <c r="BW7" i="10" s="1"/>
  <c r="BX9" i="10" a="1"/>
  <c r="BX9" i="10" s="1"/>
  <c r="BW12" i="10" a="1"/>
  <c r="BW12" i="10" s="1"/>
  <c r="BV15" i="10" a="1"/>
  <c r="BV15" i="10" s="1"/>
  <c r="BX17" i="10" a="1"/>
  <c r="BX17" i="10" s="1"/>
  <c r="BW20" i="10" a="1"/>
  <c r="BW20" i="10" s="1"/>
  <c r="BV23" i="10" a="1"/>
  <c r="BV23" i="10" s="1"/>
  <c r="BX25" i="10" a="1"/>
  <c r="BX25" i="10" s="1"/>
  <c r="BW28" i="10" a="1"/>
  <c r="BW28" i="10" s="1"/>
  <c r="BV31" i="10" a="1"/>
  <c r="BV31" i="10" s="1"/>
  <c r="BX33" i="10" a="1"/>
  <c r="BX33" i="10" s="1"/>
  <c r="BW36" i="10" a="1"/>
  <c r="BW36" i="10" s="1"/>
  <c r="BR5" i="10" a="1"/>
  <c r="BR5" i="10" s="1"/>
  <c r="CD6" i="10" a="1"/>
  <c r="CD6" i="10" s="1"/>
  <c r="CD8" i="10" a="1"/>
  <c r="CD8" i="10" s="1"/>
  <c r="CD10" i="10" a="1"/>
  <c r="CD10" i="10" s="1"/>
  <c r="CD12" i="10" a="1"/>
  <c r="CD12" i="10" s="1"/>
  <c r="CD14" i="10" a="1"/>
  <c r="CD14" i="10" s="1"/>
  <c r="CD16" i="10" a="1"/>
  <c r="CD16" i="10" s="1"/>
  <c r="CD18" i="10" a="1"/>
  <c r="CD18" i="10" s="1"/>
  <c r="CD20" i="10" a="1"/>
  <c r="CD20" i="10" s="1"/>
  <c r="CD22" i="10" a="1"/>
  <c r="CD22" i="10" s="1"/>
  <c r="CD24" i="10" a="1"/>
  <c r="CD24" i="10" s="1"/>
  <c r="CD26" i="10" a="1"/>
  <c r="CD26" i="10" s="1"/>
  <c r="CD28" i="10" a="1"/>
  <c r="CD28" i="10" s="1"/>
  <c r="CD30" i="10" a="1"/>
  <c r="CD30" i="10" s="1"/>
  <c r="CD32" i="10" a="1"/>
  <c r="CD32" i="10" s="1"/>
  <c r="CD34" i="10" a="1"/>
  <c r="CD34" i="10" s="1"/>
  <c r="CD36" i="10" a="1"/>
  <c r="CD36" i="10" s="1"/>
  <c r="CF9" i="10" a="1"/>
  <c r="CF9" i="10" s="1"/>
  <c r="CF17" i="10" a="1"/>
  <c r="CF17" i="10" s="1"/>
  <c r="CF25" i="10" a="1"/>
  <c r="CF25" i="10" s="1"/>
  <c r="CF33" i="10" a="1"/>
  <c r="CF33" i="10" s="1"/>
  <c r="CK6" i="10" a="1"/>
  <c r="CK6" i="10" s="1"/>
  <c r="CR6" i="10" a="1"/>
  <c r="CR6" i="10" s="1"/>
  <c r="CZ6" i="10" a="1"/>
  <c r="CZ6" i="10" s="1"/>
  <c r="CI7" i="10" a="1"/>
  <c r="CI7" i="10" s="1"/>
  <c r="CQ7" i="10" a="1"/>
  <c r="CQ7" i="10" s="1"/>
  <c r="CY7" i="10" a="1"/>
  <c r="CY7" i="10" s="1"/>
  <c r="CI8" i="10" a="1"/>
  <c r="CI8" i="10" s="1"/>
  <c r="CQ8" i="10" a="1"/>
  <c r="CQ8" i="10" s="1"/>
  <c r="CY8" i="10" a="1"/>
  <c r="CY8" i="10" s="1"/>
  <c r="CI9" i="10" a="1"/>
  <c r="CI9" i="10" s="1"/>
  <c r="CQ9" i="10" a="1"/>
  <c r="CQ9" i="10" s="1"/>
  <c r="CY9" i="10" a="1"/>
  <c r="CY9" i="10" s="1"/>
  <c r="CH10" i="10" a="1"/>
  <c r="CH10" i="10" s="1"/>
  <c r="CP10" i="10" a="1"/>
  <c r="CP10" i="10" s="1"/>
  <c r="CW10" i="10" a="1"/>
  <c r="CW10" i="10" s="1"/>
  <c r="DD10" i="10" a="1"/>
  <c r="DD10" i="10" s="1"/>
  <c r="CM11" i="10" a="1"/>
  <c r="CM11" i="10" s="1"/>
  <c r="CU11" i="10" a="1"/>
  <c r="CU11" i="10" s="1"/>
  <c r="DC11" i="10" a="1"/>
  <c r="DC11" i="10" s="1"/>
  <c r="CM12" i="10" a="1"/>
  <c r="CM12" i="10" s="1"/>
  <c r="CU12" i="10" a="1"/>
  <c r="CU12" i="10" s="1"/>
  <c r="DB12" i="10" a="1"/>
  <c r="DB12" i="10" s="1"/>
  <c r="AB31" i="10" a="1"/>
  <c r="AB31" i="10" s="1"/>
  <c r="AQ23" i="10" a="1"/>
  <c r="AQ23" i="10" s="1"/>
  <c r="AQ35" i="10" a="1"/>
  <c r="AQ35" i="10" s="1"/>
  <c r="BF10" i="10" a="1"/>
  <c r="BF10" i="10" s="1"/>
  <c r="AX17" i="10" a="1"/>
  <c r="AX17" i="10" s="1"/>
  <c r="BD23" i="10" a="1"/>
  <c r="BD23" i="10" s="1"/>
  <c r="BH29" i="10" a="1"/>
  <c r="BH29" i="10" s="1"/>
  <c r="BB32" i="10" a="1"/>
  <c r="BB32" i="10" s="1"/>
  <c r="BB34" i="10" a="1"/>
  <c r="BB34" i="10" s="1"/>
  <c r="BC36" i="10" a="1"/>
  <c r="BC36" i="10" s="1"/>
  <c r="BR6" i="10" a="1"/>
  <c r="BR6" i="10" s="1"/>
  <c r="BN9" i="10" a="1"/>
  <c r="BN9" i="10" s="1"/>
  <c r="BS11" i="10" a="1"/>
  <c r="BS11" i="10" s="1"/>
  <c r="BR14" i="10" a="1"/>
  <c r="BR14" i="10" s="1"/>
  <c r="BN17" i="10" a="1"/>
  <c r="BN17" i="10" s="1"/>
  <c r="BS19" i="10" a="1"/>
  <c r="BS19" i="10" s="1"/>
  <c r="BR22" i="10" a="1"/>
  <c r="BR22" i="10" s="1"/>
  <c r="BQ24" i="10" a="1"/>
  <c r="BQ24" i="10" s="1"/>
  <c r="BQ25" i="10" a="1"/>
  <c r="BQ25" i="10" s="1"/>
  <c r="BQ26" i="10" a="1"/>
  <c r="BQ26" i="10" s="1"/>
  <c r="BQ27" i="10" a="1"/>
  <c r="BQ27" i="10" s="1"/>
  <c r="BQ28" i="10" a="1"/>
  <c r="BQ28" i="10" s="1"/>
  <c r="BQ29" i="10" a="1"/>
  <c r="BQ29" i="10" s="1"/>
  <c r="BQ30" i="10" a="1"/>
  <c r="BQ30" i="10" s="1"/>
  <c r="BQ31" i="10" a="1"/>
  <c r="BQ31" i="10" s="1"/>
  <c r="BQ32" i="10" a="1"/>
  <c r="BQ32" i="10" s="1"/>
  <c r="BQ33" i="10" a="1"/>
  <c r="BQ33" i="10" s="1"/>
  <c r="BQ34" i="10" a="1"/>
  <c r="BQ34" i="10" s="1"/>
  <c r="BQ35" i="10" a="1"/>
  <c r="BQ35" i="10" s="1"/>
  <c r="BQ36" i="10" a="1"/>
  <c r="BQ36" i="10" s="1"/>
  <c r="BX7" i="10" a="1"/>
  <c r="BX7" i="10" s="1"/>
  <c r="BV10" i="10" a="1"/>
  <c r="BV10" i="10" s="1"/>
  <c r="BX12" i="10" a="1"/>
  <c r="BX12" i="10" s="1"/>
  <c r="BW15" i="10" a="1"/>
  <c r="BW15" i="10" s="1"/>
  <c r="BV18" i="10" a="1"/>
  <c r="BV18" i="10" s="1"/>
  <c r="BX20" i="10" a="1"/>
  <c r="BX20" i="10" s="1"/>
  <c r="BW23" i="10" a="1"/>
  <c r="BW23" i="10" s="1"/>
  <c r="BV26" i="10" a="1"/>
  <c r="BV26" i="10" s="1"/>
  <c r="BX28" i="10" a="1"/>
  <c r="BX28" i="10" s="1"/>
  <c r="BW31" i="10" a="1"/>
  <c r="BW31" i="10" s="1"/>
  <c r="BV34" i="10" a="1"/>
  <c r="BV34" i="10" s="1"/>
  <c r="BX36" i="10" a="1"/>
  <c r="BX36" i="10" s="1"/>
  <c r="BS5" i="10" a="1"/>
  <c r="BS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CB5" i="10" a="1"/>
  <c r="CB5" i="10" s="1"/>
  <c r="CF10" i="10" a="1"/>
  <c r="CF10" i="10" s="1"/>
  <c r="CF18" i="10" a="1"/>
  <c r="CF18" i="10" s="1"/>
  <c r="CF26" i="10" a="1"/>
  <c r="CF26" i="10" s="1"/>
  <c r="CF34" i="10" a="1"/>
  <c r="CF34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Q10" i="10" a="1"/>
  <c r="CQ10" i="10" s="1"/>
  <c r="DE10" i="10" a="1"/>
  <c r="DE10" i="10" s="1"/>
  <c r="CN11" i="10" a="1"/>
  <c r="CN11" i="10" s="1"/>
  <c r="CV11" i="10" a="1"/>
  <c r="CV11" i="10" s="1"/>
  <c r="DD11" i="10" a="1"/>
  <c r="DD11" i="10" s="1"/>
  <c r="CN12" i="10" a="1"/>
  <c r="CN12" i="10" s="1"/>
  <c r="CV12" i="10" a="1"/>
  <c r="CV12" i="10" s="1"/>
  <c r="DC12" i="10" a="1"/>
  <c r="DC12" i="10" s="1"/>
  <c r="Z26" i="10" a="1"/>
  <c r="Z26" i="10" s="1"/>
  <c r="BH33" i="10" a="1"/>
  <c r="BH33" i="10" s="1"/>
  <c r="BS21" i="10" a="1"/>
  <c r="BS21" i="10" s="1"/>
  <c r="BO31" i="10" a="1"/>
  <c r="BO31" i="10" s="1"/>
  <c r="BV12" i="10" a="1"/>
  <c r="BV12" i="10" s="1"/>
  <c r="BW33" i="10" a="1"/>
  <c r="BW33" i="10" s="1"/>
  <c r="CC16" i="10" a="1"/>
  <c r="CC16" i="10" s="1"/>
  <c r="CC32" i="10" a="1"/>
  <c r="CC32" i="10" s="1"/>
  <c r="CF27" i="10" a="1"/>
  <c r="CF27" i="10" s="1"/>
  <c r="CQ6" i="10" a="1"/>
  <c r="CQ6" i="10" s="1"/>
  <c r="CL7" i="10" a="1"/>
  <c r="CL7" i="10" s="1"/>
  <c r="CK8" i="10" a="1"/>
  <c r="CK8" i="10" s="1"/>
  <c r="CH9" i="10" a="1"/>
  <c r="CH9" i="10" s="1"/>
  <c r="DB9" i="10" a="1"/>
  <c r="DB9" i="10" s="1"/>
  <c r="CX10" i="10" a="1"/>
  <c r="CX10" i="10" s="1"/>
  <c r="CP11" i="10" a="1"/>
  <c r="CP11" i="10" s="1"/>
  <c r="CH12" i="10" a="1"/>
  <c r="CH12" i="10" s="1"/>
  <c r="CL13" i="10" a="1"/>
  <c r="CL13" i="10" s="1"/>
  <c r="CU13" i="10" a="1"/>
  <c r="CU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J17" i="10" a="1"/>
  <c r="CJ17" i="10" s="1"/>
  <c r="CQ17" i="10" a="1"/>
  <c r="CQ17" i="10" s="1"/>
  <c r="CY17" i="10" a="1"/>
  <c r="CY17" i="10" s="1"/>
  <c r="CH18" i="10" a="1"/>
  <c r="CH18" i="10" s="1"/>
  <c r="CN18" i="10" a="1"/>
  <c r="CN18" i="10" s="1"/>
  <c r="CU18" i="10" a="1"/>
  <c r="CU18" i="10" s="1"/>
  <c r="DB18" i="10" a="1"/>
  <c r="DB18" i="10" s="1"/>
  <c r="CK19" i="10" a="1"/>
  <c r="CK19" i="10" s="1"/>
  <c r="CQ19" i="10" a="1"/>
  <c r="CQ19" i="10" s="1"/>
  <c r="CH20" i="10" a="1"/>
  <c r="CH20" i="10" s="1"/>
  <c r="CP20" i="10" a="1"/>
  <c r="CP20" i="10" s="1"/>
  <c r="CW20" i="10" a="1"/>
  <c r="CW20" i="10" s="1"/>
  <c r="DC20" i="10" a="1"/>
  <c r="DC20" i="10" s="1"/>
  <c r="CM21" i="10" a="1"/>
  <c r="CM21" i="10" s="1"/>
  <c r="CT21" i="10" a="1"/>
  <c r="CT21" i="10" s="1"/>
  <c r="DA21" i="10" a="1"/>
  <c r="DA21" i="10" s="1"/>
  <c r="CI22" i="10" a="1"/>
  <c r="CI22" i="10" s="1"/>
  <c r="CN22" i="10" a="1"/>
  <c r="CN22" i="10" s="1"/>
  <c r="DA22" i="10" a="1"/>
  <c r="DA22" i="10" s="1"/>
  <c r="CK23" i="10" a="1"/>
  <c r="CK23" i="10" s="1"/>
  <c r="CR23" i="10" a="1"/>
  <c r="CR23" i="10" s="1"/>
  <c r="CX23" i="10" a="1"/>
  <c r="CX23" i="10" s="1"/>
  <c r="CM24" i="10" a="1"/>
  <c r="CM24" i="10" s="1"/>
  <c r="CR24" i="10" a="1"/>
  <c r="CR24" i="10" s="1"/>
  <c r="CY24" i="10" a="1"/>
  <c r="CY24" i="10" s="1"/>
  <c r="AV13" i="10" a="1"/>
  <c r="AV13" i="10" s="1"/>
  <c r="BH35" i="10" a="1"/>
  <c r="BH35" i="10" s="1"/>
  <c r="BN24" i="10" a="1"/>
  <c r="BN24" i="10" s="1"/>
  <c r="BO32" i="10" a="1"/>
  <c r="BO32" i="10" s="1"/>
  <c r="BX14" i="10" a="1"/>
  <c r="BX14" i="10" s="1"/>
  <c r="BV36" i="10" a="1"/>
  <c r="BV36" i="10" s="1"/>
  <c r="CC18" i="10" a="1"/>
  <c r="CC18" i="10" s="1"/>
  <c r="CC34" i="10" a="1"/>
  <c r="CC34" i="10" s="1"/>
  <c r="CF28" i="10" a="1"/>
  <c r="CF28" i="10" s="1"/>
  <c r="CT6" i="10" a="1"/>
  <c r="CT6" i="10" s="1"/>
  <c r="CP7" i="10" a="1"/>
  <c r="CP7" i="10" s="1"/>
  <c r="CL8" i="10" a="1"/>
  <c r="CL8" i="10" s="1"/>
  <c r="CK9" i="10" a="1"/>
  <c r="CK9" i="10" s="1"/>
  <c r="CY10" i="10" a="1"/>
  <c r="CY10" i="10" s="1"/>
  <c r="CS11" i="10" a="1"/>
  <c r="CS11" i="10" s="1"/>
  <c r="CK12" i="10" a="1"/>
  <c r="CK12" i="10" s="1"/>
  <c r="CZ12" i="10" a="1"/>
  <c r="CZ12" i="10" s="1"/>
  <c r="CM13" i="10" a="1"/>
  <c r="CM13" i="10" s="1"/>
  <c r="CV13" i="10" a="1"/>
  <c r="CV13" i="10" s="1"/>
  <c r="DC13" i="10" a="1"/>
  <c r="DC13" i="10" s="1"/>
  <c r="CM14" i="10" a="1"/>
  <c r="CM14" i="10" s="1"/>
  <c r="CU14" i="10" a="1"/>
  <c r="CU14" i="10" s="1"/>
  <c r="DC14" i="10" a="1"/>
  <c r="DC14" i="10" s="1"/>
  <c r="CM15" i="10" a="1"/>
  <c r="CM15" i="10" s="1"/>
  <c r="CU15" i="10" a="1"/>
  <c r="CU15" i="10" s="1"/>
  <c r="DC15" i="10" a="1"/>
  <c r="DC15" i="10" s="1"/>
  <c r="CL16" i="10" a="1"/>
  <c r="CL16" i="10" s="1"/>
  <c r="CT16" i="10" a="1"/>
  <c r="CT16" i="10" s="1"/>
  <c r="DA16" i="10" a="1"/>
  <c r="DA16" i="10" s="1"/>
  <c r="CK17" i="10" a="1"/>
  <c r="CK17" i="10" s="1"/>
  <c r="CR17" i="10" a="1"/>
  <c r="CR17" i="10" s="1"/>
  <c r="CZ17" i="10" a="1"/>
  <c r="CZ17" i="10" s="1"/>
  <c r="CO18" i="10" a="1"/>
  <c r="CO18" i="10" s="1"/>
  <c r="CV18" i="10" a="1"/>
  <c r="CV18" i="10" s="1"/>
  <c r="CR19" i="10" a="1"/>
  <c r="CR19" i="10" s="1"/>
  <c r="CY19" i="10" a="1"/>
  <c r="CY19" i="10" s="1"/>
  <c r="CI20" i="10" a="1"/>
  <c r="CI20" i="10" s="1"/>
  <c r="CQ20" i="10" a="1"/>
  <c r="CQ20" i="10" s="1"/>
  <c r="CX20" i="10" a="1"/>
  <c r="CX20" i="10" s="1"/>
  <c r="DD20" i="10" a="1"/>
  <c r="DD20" i="10" s="1"/>
  <c r="CN21" i="10" a="1"/>
  <c r="CN21" i="10" s="1"/>
  <c r="CU21" i="10" a="1"/>
  <c r="CU21" i="10" s="1"/>
  <c r="DB21" i="10" a="1"/>
  <c r="DB21" i="10" s="1"/>
  <c r="CJ22" i="10" a="1"/>
  <c r="CJ22" i="10" s="1"/>
  <c r="CO22" i="10" a="1"/>
  <c r="CO22" i="10" s="1"/>
  <c r="CV22" i="10" a="1"/>
  <c r="CV22" i="10" s="1"/>
  <c r="DB22" i="10" a="1"/>
  <c r="DB22" i="10" s="1"/>
  <c r="CL23" i="10" a="1"/>
  <c r="CL23" i="10" s="1"/>
  <c r="CY23" i="10" a="1"/>
  <c r="CY23" i="10" s="1"/>
  <c r="DE23" i="10" a="1"/>
  <c r="DE23" i="10" s="1"/>
  <c r="CN24" i="10" a="1"/>
  <c r="CN24" i="10" s="1"/>
  <c r="CS24" i="10" a="1"/>
  <c r="CS24" i="10" s="1"/>
  <c r="CZ24" i="10" a="1"/>
  <c r="CZ24" i="10" s="1"/>
  <c r="AS32" i="10" a="1"/>
  <c r="AS32" i="10" s="1"/>
  <c r="BI5" i="10" a="1"/>
  <c r="BI5" i="10" s="1"/>
  <c r="BJ5" i="10" s="1"/>
  <c r="BO25" i="10" a="1"/>
  <c r="BO25" i="10" s="1"/>
  <c r="BO33" i="10" a="1"/>
  <c r="BO33" i="10" s="1"/>
  <c r="BW17" i="10" a="1"/>
  <c r="BW17" i="10" s="1"/>
  <c r="BQ5" i="10" a="1"/>
  <c r="BQ5" i="10" s="1"/>
  <c r="CC20" i="10" a="1"/>
  <c r="CC20" i="10" s="1"/>
  <c r="CC36" i="10" a="1"/>
  <c r="CC36" i="10" s="1"/>
  <c r="CF32" i="10" a="1"/>
  <c r="CF32" i="10" s="1"/>
  <c r="CU6" i="10" a="1"/>
  <c r="CU6" i="10" s="1"/>
  <c r="CS7" i="10" a="1"/>
  <c r="CS7" i="10" s="1"/>
  <c r="CP8" i="10" a="1"/>
  <c r="CP8" i="10" s="1"/>
  <c r="CL9" i="10" a="1"/>
  <c r="CL9" i="10" s="1"/>
  <c r="CJ10" i="10" a="1"/>
  <c r="CJ10" i="10" s="1"/>
  <c r="DC10" i="10" a="1"/>
  <c r="DC10" i="10" s="1"/>
  <c r="CT11" i="10" a="1"/>
  <c r="CT11" i="10" s="1"/>
  <c r="CL12" i="10" a="1"/>
  <c r="CL12" i="10" s="1"/>
  <c r="DA12" i="10" a="1"/>
  <c r="DA12" i="10" s="1"/>
  <c r="CN13" i="10" a="1"/>
  <c r="CN13" i="10" s="1"/>
  <c r="CW13" i="10" a="1"/>
  <c r="CW13" i="10" s="1"/>
  <c r="DD13" i="10" a="1"/>
  <c r="DD13" i="10" s="1"/>
  <c r="CN14" i="10" a="1"/>
  <c r="CN14" i="10" s="1"/>
  <c r="CV14" i="10" a="1"/>
  <c r="CV14" i="10" s="1"/>
  <c r="DD14" i="10" a="1"/>
  <c r="DD14" i="10" s="1"/>
  <c r="CN15" i="10" a="1"/>
  <c r="CN15" i="10" s="1"/>
  <c r="CV15" i="10" a="1"/>
  <c r="CV15" i="10" s="1"/>
  <c r="DD15" i="10" a="1"/>
  <c r="DD15" i="10" s="1"/>
  <c r="CM16" i="10" a="1"/>
  <c r="CM16" i="10" s="1"/>
  <c r="CU16" i="10" a="1"/>
  <c r="CU16" i="10" s="1"/>
  <c r="DB16" i="10" a="1"/>
  <c r="DB16" i="10" s="1"/>
  <c r="CS17" i="10" a="1"/>
  <c r="CS17" i="10" s="1"/>
  <c r="DA17" i="10" a="1"/>
  <c r="DA17" i="10" s="1"/>
  <c r="CI18" i="10" a="1"/>
  <c r="CI18" i="10" s="1"/>
  <c r="CP18" i="10" a="1"/>
  <c r="CP18" i="10" s="1"/>
  <c r="CW18" i="10" a="1"/>
  <c r="CW18" i="10" s="1"/>
  <c r="DC18" i="10" a="1"/>
  <c r="DC18" i="10" s="1"/>
  <c r="CL19" i="10" a="1"/>
  <c r="CL19" i="10" s="1"/>
  <c r="CS19" i="10" a="1"/>
  <c r="CS19" i="10" s="1"/>
  <c r="CZ19" i="10" a="1"/>
  <c r="CZ19" i="10" s="1"/>
  <c r="CJ20" i="10" a="1"/>
  <c r="CJ20" i="10" s="1"/>
  <c r="CY20" i="10" a="1"/>
  <c r="CY20" i="10" s="1"/>
  <c r="DE20" i="10" a="1"/>
  <c r="DE20" i="10" s="1"/>
  <c r="CV21" i="10" a="1"/>
  <c r="CV21" i="10" s="1"/>
  <c r="CP22" i="10" a="1"/>
  <c r="CP22" i="10" s="1"/>
  <c r="DC22" i="10" a="1"/>
  <c r="DC22" i="10" s="1"/>
  <c r="CS23" i="10" a="1"/>
  <c r="CS23" i="10" s="1"/>
  <c r="CZ23" i="10" a="1"/>
  <c r="CZ23" i="10" s="1"/>
  <c r="CH24" i="10" a="1"/>
  <c r="CH24" i="10" s="1"/>
  <c r="CT24" i="10" a="1"/>
  <c r="CT24" i="10" s="1"/>
  <c r="DA24" i="10" a="1"/>
  <c r="DA24" i="10" s="1"/>
  <c r="CJ25" i="10" a="1"/>
  <c r="CJ25" i="10" s="1"/>
  <c r="CQ25" i="10" a="1"/>
  <c r="CQ25" i="10" s="1"/>
  <c r="CX25" i="10" a="1"/>
  <c r="CX25" i="10" s="1"/>
  <c r="CH27" i="10" a="1"/>
  <c r="CH27" i="10" s="1"/>
  <c r="CP27" i="10" a="1"/>
  <c r="CP27" i="10" s="1"/>
  <c r="CW27" i="10" a="1"/>
  <c r="CW27" i="10" s="1"/>
  <c r="DE27" i="10" a="1"/>
  <c r="DE27" i="10" s="1"/>
  <c r="CV28" i="10" a="1"/>
  <c r="CV28" i="10" s="1"/>
  <c r="DD28" i="10" a="1"/>
  <c r="DD28" i="10" s="1"/>
  <c r="CN29" i="10" a="1"/>
  <c r="CN29" i="10" s="1"/>
  <c r="CV29" i="10" a="1"/>
  <c r="CV29" i="10" s="1"/>
  <c r="DC29" i="10" a="1"/>
  <c r="DC29" i="10" s="1"/>
  <c r="CM30" i="10" a="1"/>
  <c r="CM30" i="10" s="1"/>
  <c r="CS30" i="10" a="1"/>
  <c r="CS30" i="10" s="1"/>
  <c r="CZ30" i="10" a="1"/>
  <c r="CZ30" i="10" s="1"/>
  <c r="CJ31" i="10" a="1"/>
  <c r="CJ31" i="10" s="1"/>
  <c r="CY31" i="10" a="1"/>
  <c r="CY31" i="10" s="1"/>
  <c r="CI32" i="10" a="1"/>
  <c r="CI32" i="10" s="1"/>
  <c r="CQ32" i="10" a="1"/>
  <c r="CQ32" i="10" s="1"/>
  <c r="CW32" i="10" a="1"/>
  <c r="CW32" i="10" s="1"/>
  <c r="DE32" i="10" a="1"/>
  <c r="DE32" i="10" s="1"/>
  <c r="CO33" i="10" a="1"/>
  <c r="CO33" i="10" s="1"/>
  <c r="AX9" i="10" a="1"/>
  <c r="AX9" i="10" s="1"/>
  <c r="BR8" i="10" a="1"/>
  <c r="BR8" i="10" s="1"/>
  <c r="BO26" i="10" a="1"/>
  <c r="BO26" i="10" s="1"/>
  <c r="BO34" i="10" a="1"/>
  <c r="BO34" i="10" s="1"/>
  <c r="BV20" i="10" a="1"/>
  <c r="BV20" i="10" s="1"/>
  <c r="CC6" i="10" a="1"/>
  <c r="CC6" i="10" s="1"/>
  <c r="CC22" i="10" a="1"/>
  <c r="CC22" i="10" s="1"/>
  <c r="CF8" i="10" a="1"/>
  <c r="CF8" i="10" s="1"/>
  <c r="CF35" i="10" a="1"/>
  <c r="CF35" i="10" s="1"/>
  <c r="CY6" i="10" a="1"/>
  <c r="CY6" i="10" s="1"/>
  <c r="CT7" i="10" a="1"/>
  <c r="CT7" i="10" s="1"/>
  <c r="CS8" i="10" a="1"/>
  <c r="CS8" i="10" s="1"/>
  <c r="CP9" i="10" a="1"/>
  <c r="CP9" i="10" s="1"/>
  <c r="CK10" i="10" a="1"/>
  <c r="CK10" i="10" s="1"/>
  <c r="CW11" i="10" a="1"/>
  <c r="CW11" i="10" s="1"/>
  <c r="CO12" i="10" a="1"/>
  <c r="CO12" i="10" s="1"/>
  <c r="DD12" i="10" a="1"/>
  <c r="DD12" i="10" s="1"/>
  <c r="CO13" i="10" a="1"/>
  <c r="CO13" i="10" s="1"/>
  <c r="DE13" i="10" a="1"/>
  <c r="DE13" i="10" s="1"/>
  <c r="CO14" i="10" a="1"/>
  <c r="CO14" i="10" s="1"/>
  <c r="CW14" i="10" a="1"/>
  <c r="CW14" i="10" s="1"/>
  <c r="DE14" i="10" a="1"/>
  <c r="DE14" i="10" s="1"/>
  <c r="CO15" i="10" a="1"/>
  <c r="CO15" i="10" s="1"/>
  <c r="CW15" i="10" a="1"/>
  <c r="CW15" i="10" s="1"/>
  <c r="DE15" i="10" a="1"/>
  <c r="DE15" i="10" s="1"/>
  <c r="CN16" i="10" a="1"/>
  <c r="CN16" i="10" s="1"/>
  <c r="CV16" i="10" a="1"/>
  <c r="CV16" i="10" s="1"/>
  <c r="DC16" i="10" a="1"/>
  <c r="DC16" i="10" s="1"/>
  <c r="CL17" i="10" a="1"/>
  <c r="CL17" i="10" s="1"/>
  <c r="CT17" i="10" a="1"/>
  <c r="CT17" i="10" s="1"/>
  <c r="DB17" i="10" a="1"/>
  <c r="DB17" i="10" s="1"/>
  <c r="CJ18" i="10" a="1"/>
  <c r="CJ18" i="10" s="1"/>
  <c r="CQ18" i="10" a="1"/>
  <c r="CQ18" i="10" s="1"/>
  <c r="CX18" i="10" a="1"/>
  <c r="CX18" i="10" s="1"/>
  <c r="DD18" i="10" a="1"/>
  <c r="DD18" i="10" s="1"/>
  <c r="CM19" i="10" a="1"/>
  <c r="CM19" i="10" s="1"/>
  <c r="CT19" i="10" a="1"/>
  <c r="CT19" i="10" s="1"/>
  <c r="DA19" i="10" a="1"/>
  <c r="DA19" i="10" s="1"/>
  <c r="CK20" i="10" a="1"/>
  <c r="CK20" i="10" s="1"/>
  <c r="CR20" i="10" a="1"/>
  <c r="CR20" i="10" s="1"/>
  <c r="CH21" i="10" a="1"/>
  <c r="CH21" i="10" s="1"/>
  <c r="CO21" i="10" a="1"/>
  <c r="CO21" i="10" s="1"/>
  <c r="DC21" i="10" a="1"/>
  <c r="DC21" i="10" s="1"/>
  <c r="CK22" i="10" a="1"/>
  <c r="CK22" i="10" s="1"/>
  <c r="CQ22" i="10" a="1"/>
  <c r="CQ22" i="10" s="1"/>
  <c r="CW22" i="10" a="1"/>
  <c r="CW22" i="10" s="1"/>
  <c r="DD22" i="10" a="1"/>
  <c r="DD22" i="10" s="1"/>
  <c r="CM23" i="10" a="1"/>
  <c r="CM23" i="10" s="1"/>
  <c r="CT23" i="10" a="1"/>
  <c r="CT23" i="10" s="1"/>
  <c r="DA23" i="10" a="1"/>
  <c r="DA23" i="10" s="1"/>
  <c r="CO24" i="10" a="1"/>
  <c r="CO24" i="10" s="1"/>
  <c r="CU24" i="10" a="1"/>
  <c r="CU24" i="10" s="1"/>
  <c r="DB24" i="10" a="1"/>
  <c r="DB24" i="10" s="1"/>
  <c r="CK25" i="10" a="1"/>
  <c r="CK25" i="10" s="1"/>
  <c r="CR25" i="10" a="1"/>
  <c r="CR25" i="10" s="1"/>
  <c r="CY25" i="10" a="1"/>
  <c r="CY25" i="10" s="1"/>
  <c r="DE25" i="10" a="1"/>
  <c r="DE25" i="10" s="1"/>
  <c r="CM26" i="10" a="1"/>
  <c r="CM26" i="10" s="1"/>
  <c r="CS26" i="10" a="1"/>
  <c r="CS26" i="10" s="1"/>
  <c r="CZ26" i="10" a="1"/>
  <c r="CZ26" i="10" s="1"/>
  <c r="CI27" i="10" a="1"/>
  <c r="CI27" i="10" s="1"/>
  <c r="CQ27" i="10" a="1"/>
  <c r="CQ27" i="10" s="1"/>
  <c r="CX27" i="10" a="1"/>
  <c r="CX27" i="10" s="1"/>
  <c r="CH28" i="10" a="1"/>
  <c r="CH28" i="10" s="1"/>
  <c r="CO28" i="10" a="1"/>
  <c r="CO28" i="10" s="1"/>
  <c r="CW28" i="10" a="1"/>
  <c r="CW28" i="10" s="1"/>
  <c r="DE28" i="10" a="1"/>
  <c r="DE28" i="10" s="1"/>
  <c r="CO29" i="10" a="1"/>
  <c r="CO29" i="10" s="1"/>
  <c r="DD29" i="10" a="1"/>
  <c r="DD29" i="10" s="1"/>
  <c r="CN30" i="10" a="1"/>
  <c r="CN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CX32" i="10" a="1"/>
  <c r="CX32" i="10" s="1"/>
  <c r="CH33" i="10" a="1"/>
  <c r="CH33" i="10" s="1"/>
  <c r="BD15" i="10" a="1"/>
  <c r="BD15" i="10" s="1"/>
  <c r="BN11" i="10" a="1"/>
  <c r="BN11" i="10" s="1"/>
  <c r="BO27" i="10" a="1"/>
  <c r="BO27" i="10" s="1"/>
  <c r="BO35" i="10" a="1"/>
  <c r="BO35" i="10" s="1"/>
  <c r="BX22" i="10" a="1"/>
  <c r="BX22" i="10" s="1"/>
  <c r="CC8" i="10" a="1"/>
  <c r="CC8" i="10" s="1"/>
  <c r="CC24" i="10" a="1"/>
  <c r="CC24" i="10" s="1"/>
  <c r="CF16" i="10" a="1"/>
  <c r="CF16" i="10" s="1"/>
  <c r="CF36" i="10" a="1"/>
  <c r="CF36" i="10" s="1"/>
  <c r="DB6" i="10" a="1"/>
  <c r="DB6" i="10" s="1"/>
  <c r="CX7" i="10" a="1"/>
  <c r="CX7" i="10" s="1"/>
  <c r="CT8" i="10" a="1"/>
  <c r="CT8" i="10" s="1"/>
  <c r="CS9" i="10" a="1"/>
  <c r="CS9" i="10" s="1"/>
  <c r="CO10" i="10" a="1"/>
  <c r="CO10" i="10" s="1"/>
  <c r="CH11" i="10" a="1"/>
  <c r="CH11" i="10" s="1"/>
  <c r="CX11" i="10" a="1"/>
  <c r="CX11" i="10" s="1"/>
  <c r="CP12" i="10" a="1"/>
  <c r="CP12" i="10" s="1"/>
  <c r="DE12" i="10" a="1"/>
  <c r="DE12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O16" i="10" a="1"/>
  <c r="CO16" i="10" s="1"/>
  <c r="CW16" i="10" a="1"/>
  <c r="CW16" i="10" s="1"/>
  <c r="DD16" i="10" a="1"/>
  <c r="DD16" i="10" s="1"/>
  <c r="CM17" i="10" a="1"/>
  <c r="CM17" i="10" s="1"/>
  <c r="CU17" i="10" a="1"/>
  <c r="CU17" i="10" s="1"/>
  <c r="DC17" i="10" a="1"/>
  <c r="DC17" i="10" s="1"/>
  <c r="CR18" i="10" a="1"/>
  <c r="CR18" i="10" s="1"/>
  <c r="CY18" i="10" a="1"/>
  <c r="CY18" i="10" s="1"/>
  <c r="DE18" i="10" a="1"/>
  <c r="DE18" i="10" s="1"/>
  <c r="CN19" i="10" a="1"/>
  <c r="CN19" i="10" s="1"/>
  <c r="CU19" i="10" a="1"/>
  <c r="CU19" i="10" s="1"/>
  <c r="DB19" i="10" a="1"/>
  <c r="DB19" i="10" s="1"/>
  <c r="CL20" i="10" a="1"/>
  <c r="CL20" i="10" s="1"/>
  <c r="CS20" i="10" a="1"/>
  <c r="CS20" i="10" s="1"/>
  <c r="CZ20" i="10" a="1"/>
  <c r="CZ20" i="10" s="1"/>
  <c r="CI21" i="10" a="1"/>
  <c r="CI21" i="10" s="1"/>
  <c r="CP21" i="10" a="1"/>
  <c r="CP21" i="10" s="1"/>
  <c r="CW21" i="10" a="1"/>
  <c r="CW21" i="10" s="1"/>
  <c r="DD21" i="10" a="1"/>
  <c r="DD21" i="10" s="1"/>
  <c r="CL22" i="10" a="1"/>
  <c r="CL22" i="10" s="1"/>
  <c r="CR22" i="10" a="1"/>
  <c r="CR22" i="10" s="1"/>
  <c r="CX22" i="10" a="1"/>
  <c r="CX22" i="10" s="1"/>
  <c r="DE22" i="10" a="1"/>
  <c r="DE22" i="10" s="1"/>
  <c r="CN23" i="10" a="1"/>
  <c r="CN23" i="10" s="1"/>
  <c r="CU23" i="10" a="1"/>
  <c r="CU23" i="10" s="1"/>
  <c r="DB23" i="10" a="1"/>
  <c r="DB23" i="10" s="1"/>
  <c r="CI24" i="10" a="1"/>
  <c r="CI24" i="10" s="1"/>
  <c r="CP24" i="10" a="1"/>
  <c r="CP24" i="10" s="1"/>
  <c r="CV24" i="10" a="1"/>
  <c r="CV24" i="10" s="1"/>
  <c r="CL25" i="10" a="1"/>
  <c r="CL25" i="10" s="1"/>
  <c r="CS25" i="10" a="1"/>
  <c r="CS25" i="10" s="1"/>
  <c r="CZ25" i="10" a="1"/>
  <c r="CZ25" i="10" s="1"/>
  <c r="CH26" i="10" a="1"/>
  <c r="CH26" i="10" s="1"/>
  <c r="CT26" i="10" a="1"/>
  <c r="CT26" i="10" s="1"/>
  <c r="DA26" i="10" a="1"/>
  <c r="DA26" i="10" s="1"/>
  <c r="CJ27" i="10" a="1"/>
  <c r="CJ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DE29" i="10" a="1"/>
  <c r="DE29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R32" i="10" a="1"/>
  <c r="CR32" i="10" s="1"/>
  <c r="BH21" i="10" a="1"/>
  <c r="BH21" i="10" s="1"/>
  <c r="BS13" i="10" a="1"/>
  <c r="BS13" i="10" s="1"/>
  <c r="BO28" i="10" a="1"/>
  <c r="BO28" i="10" s="1"/>
  <c r="BO36" i="10" a="1"/>
  <c r="BO36" i="10" s="1"/>
  <c r="BW25" i="10" a="1"/>
  <c r="BW25" i="10" s="1"/>
  <c r="CC10" i="10" a="1"/>
  <c r="CC10" i="10" s="1"/>
  <c r="CC26" i="10" a="1"/>
  <c r="CC26" i="10" s="1"/>
  <c r="CF19" i="10" a="1"/>
  <c r="CF19" i="10" s="1"/>
  <c r="CJ6" i="10" a="1"/>
  <c r="CJ6" i="10" s="1"/>
  <c r="DC6" i="10" a="1"/>
  <c r="DC6" i="10" s="1"/>
  <c r="DA7" i="10" a="1"/>
  <c r="DA7" i="10" s="1"/>
  <c r="CX8" i="10" a="1"/>
  <c r="CX8" i="10" s="1"/>
  <c r="CT9" i="10" a="1"/>
  <c r="CT9" i="10" s="1"/>
  <c r="CR10" i="10" a="1"/>
  <c r="CR10" i="10" s="1"/>
  <c r="CK11" i="10" a="1"/>
  <c r="CK11" i="10" s="1"/>
  <c r="DA11" i="10" a="1"/>
  <c r="DA11" i="10" s="1"/>
  <c r="CS12" i="10" a="1"/>
  <c r="CS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X16" i="10" a="1"/>
  <c r="CX16" i="10" s="1"/>
  <c r="DE16" i="10" a="1"/>
  <c r="DE16" i="10" s="1"/>
  <c r="CN17" i="10" a="1"/>
  <c r="CN17" i="10" s="1"/>
  <c r="CV17" i="10" a="1"/>
  <c r="CV17" i="10" s="1"/>
  <c r="DD17" i="10" a="1"/>
  <c r="DD17" i="10" s="1"/>
  <c r="CK18" i="10" a="1"/>
  <c r="CK18" i="10" s="1"/>
  <c r="CS18" i="10" a="1"/>
  <c r="CS18" i="10" s="1"/>
  <c r="CZ18" i="10" a="1"/>
  <c r="CZ18" i="10" s="1"/>
  <c r="CH19" i="10" a="1"/>
  <c r="CH19" i="10" s="1"/>
  <c r="CO19" i="10" a="1"/>
  <c r="CO19" i="10" s="1"/>
  <c r="CV19" i="10" a="1"/>
  <c r="CV19" i="10" s="1"/>
  <c r="DC19" i="10" a="1"/>
  <c r="DC19" i="10" s="1"/>
  <c r="CM20" i="10" a="1"/>
  <c r="CM20" i="10" s="1"/>
  <c r="CT20" i="10" a="1"/>
  <c r="CT20" i="10" s="1"/>
  <c r="DA20" i="10" a="1"/>
  <c r="DA20" i="10" s="1"/>
  <c r="CJ21" i="10" a="1"/>
  <c r="CJ21" i="10" s="1"/>
  <c r="CQ21" i="10" a="1"/>
  <c r="CQ21" i="10" s="1"/>
  <c r="CX21" i="10" a="1"/>
  <c r="CX21" i="10" s="1"/>
  <c r="CS22" i="10" a="1"/>
  <c r="CS22" i="10" s="1"/>
  <c r="CH23" i="10" a="1"/>
  <c r="CH23" i="10" s="1"/>
  <c r="CO23" i="10" a="1"/>
  <c r="CO23" i="10" s="1"/>
  <c r="DC23" i="10" a="1"/>
  <c r="DC23" i="10" s="1"/>
  <c r="CJ24" i="10" a="1"/>
  <c r="CJ24" i="10" s="1"/>
  <c r="DC24" i="10" a="1"/>
  <c r="DC24" i="10" s="1"/>
  <c r="CM25" i="10" a="1"/>
  <c r="CM25" i="10" s="1"/>
  <c r="CT25" i="10" a="1"/>
  <c r="CT25" i="10" s="1"/>
  <c r="DA25" i="10" a="1"/>
  <c r="DA25" i="10" s="1"/>
  <c r="CI26" i="10" a="1"/>
  <c r="CI26" i="10" s="1"/>
  <c r="CN26" i="10" a="1"/>
  <c r="CN26" i="10" s="1"/>
  <c r="CU26" i="10" a="1"/>
  <c r="CU26" i="10" s="1"/>
  <c r="DB26" i="10" a="1"/>
  <c r="DB26" i="10" s="1"/>
  <c r="CK27" i="10" a="1"/>
  <c r="CK27" i="10" s="1"/>
  <c r="CR27" i="10" a="1"/>
  <c r="CR27" i="10" s="1"/>
  <c r="CZ27" i="10" a="1"/>
  <c r="CZ27" i="10" s="1"/>
  <c r="CJ28" i="10" a="1"/>
  <c r="CJ28" i="10" s="1"/>
  <c r="CQ28" i="10" a="1"/>
  <c r="CQ28" i="10" s="1"/>
  <c r="CY28" i="10" a="1"/>
  <c r="CY28" i="10" s="1"/>
  <c r="CI29" i="10" a="1"/>
  <c r="CI29" i="10" s="1"/>
  <c r="CQ29" i="10" a="1"/>
  <c r="CQ29" i="10" s="1"/>
  <c r="CX29" i="10" a="1"/>
  <c r="CX29" i="10" s="1"/>
  <c r="CH30" i="10" a="1"/>
  <c r="CH30" i="10" s="1"/>
  <c r="CO30" i="10" a="1"/>
  <c r="CO30" i="10" s="1"/>
  <c r="CV30" i="10" a="1"/>
  <c r="CV30" i="10" s="1"/>
  <c r="DC30" i="10" a="1"/>
  <c r="DC30" i="10" s="1"/>
  <c r="CM31" i="10" a="1"/>
  <c r="CM31" i="10" s="1"/>
  <c r="CT31" i="10" a="1"/>
  <c r="CT31" i="10" s="1"/>
  <c r="DB31" i="10" a="1"/>
  <c r="DB31" i="10" s="1"/>
  <c r="CL32" i="10" a="1"/>
  <c r="CL32" i="10" s="1"/>
  <c r="BB28" i="10" a="1"/>
  <c r="BB28" i="10" s="1"/>
  <c r="BR16" i="10" a="1"/>
  <c r="BR16" i="10" s="1"/>
  <c r="BO29" i="10" a="1"/>
  <c r="BO29" i="10" s="1"/>
  <c r="BV7" i="10" a="1"/>
  <c r="BV7" i="10" s="1"/>
  <c r="BV28" i="10" a="1"/>
  <c r="BV28" i="10" s="1"/>
  <c r="CC12" i="10" a="1"/>
  <c r="CC12" i="10" s="1"/>
  <c r="CC28" i="10" a="1"/>
  <c r="CC28" i="10" s="1"/>
  <c r="CF20" i="10" a="1"/>
  <c r="CF20" i="10" s="1"/>
  <c r="CL6" i="10" a="1"/>
  <c r="CL6" i="10" s="1"/>
  <c r="CH7" i="10" a="1"/>
  <c r="CH7" i="10" s="1"/>
  <c r="DB7" i="10" a="1"/>
  <c r="DB7" i="10" s="1"/>
  <c r="DA8" i="10" a="1"/>
  <c r="DA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Y16" i="10" a="1"/>
  <c r="CY16" i="10" s="1"/>
  <c r="CH17" i="10" a="1"/>
  <c r="CH17" i="10" s="1"/>
  <c r="CO17" i="10" a="1"/>
  <c r="CO17" i="10" s="1"/>
  <c r="CW17" i="10" a="1"/>
  <c r="CW17" i="10" s="1"/>
  <c r="DE17" i="10" a="1"/>
  <c r="DE17" i="10" s="1"/>
  <c r="CL18" i="10" a="1"/>
  <c r="CL18" i="10" s="1"/>
  <c r="CI19" i="10" a="1"/>
  <c r="CI19" i="10" s="1"/>
  <c r="CW19" i="10" a="1"/>
  <c r="CW19" i="10" s="1"/>
  <c r="DD19" i="10" a="1"/>
  <c r="DD19" i="10" s="1"/>
  <c r="CN20" i="10" a="1"/>
  <c r="CN20" i="10" s="1"/>
  <c r="CU20" i="10" a="1"/>
  <c r="CU20" i="10" s="1"/>
  <c r="DB20" i="10" a="1"/>
  <c r="DB20" i="10" s="1"/>
  <c r="CK21" i="10" a="1"/>
  <c r="CK21" i="10" s="1"/>
  <c r="CR21" i="10" a="1"/>
  <c r="CR21" i="10" s="1"/>
  <c r="CY21" i="10" a="1"/>
  <c r="CY21" i="10" s="1"/>
  <c r="DE21" i="10" a="1"/>
  <c r="DE21" i="10" s="1"/>
  <c r="CM22" i="10" a="1"/>
  <c r="CM22" i="10" s="1"/>
  <c r="CT22" i="10" a="1"/>
  <c r="CT22" i="10" s="1"/>
  <c r="CY22" i="10" a="1"/>
  <c r="CY22" i="10" s="1"/>
  <c r="CI23" i="10" a="1"/>
  <c r="CI23" i="10" s="1"/>
  <c r="CP23" i="10" a="1"/>
  <c r="CP23" i="10" s="1"/>
  <c r="CV23" i="10" a="1"/>
  <c r="CV23" i="10" s="1"/>
  <c r="CK24" i="10" a="1"/>
  <c r="CK24" i="10" s="1"/>
  <c r="CQ24" i="10" a="1"/>
  <c r="CQ24" i="10" s="1"/>
  <c r="CW24" i="10" a="1"/>
  <c r="CW24" i="10" s="1"/>
  <c r="DD24" i="10" a="1"/>
  <c r="DD24" i="10" s="1"/>
  <c r="CN25" i="10" a="1"/>
  <c r="CN25" i="10" s="1"/>
  <c r="CU25" i="10" a="1"/>
  <c r="CU25" i="10" s="1"/>
  <c r="DB25" i="10" a="1"/>
  <c r="DB25" i="10" s="1"/>
  <c r="CJ26" i="10" a="1"/>
  <c r="CJ26" i="10" s="1"/>
  <c r="CO26" i="10" a="1"/>
  <c r="CO26" i="10" s="1"/>
  <c r="CV26" i="10" a="1"/>
  <c r="CV26" i="10" s="1"/>
  <c r="DC26" i="10" a="1"/>
  <c r="DC26" i="10" s="1"/>
  <c r="CL27" i="10" a="1"/>
  <c r="CL27" i="10" s="1"/>
  <c r="CS27" i="10" a="1"/>
  <c r="CS27" i="10" s="1"/>
  <c r="DA27" i="10" a="1"/>
  <c r="DA27" i="10" s="1"/>
  <c r="CK28" i="10" a="1"/>
  <c r="CK28" i="10" s="1"/>
  <c r="CR28" i="10" a="1"/>
  <c r="CR28" i="10" s="1"/>
  <c r="CZ28" i="10" a="1"/>
  <c r="CZ28" i="10" s="1"/>
  <c r="CJ29" i="10" a="1"/>
  <c r="CJ29" i="10" s="1"/>
  <c r="CR29" i="10" a="1"/>
  <c r="CR29" i="10" s="1"/>
  <c r="CY29" i="10" a="1"/>
  <c r="CY29" i="10" s="1"/>
  <c r="CI30" i="10" a="1"/>
  <c r="CI30" i="10" s="1"/>
  <c r="CP30" i="10" a="1"/>
  <c r="CP30" i="10" s="1"/>
  <c r="CW30" i="10" a="1"/>
  <c r="CW30" i="10" s="1"/>
  <c r="DD30" i="10" a="1"/>
  <c r="DD30" i="10" s="1"/>
  <c r="CN31" i="10" a="1"/>
  <c r="CN31" i="10" s="1"/>
  <c r="CU31" i="10" a="1"/>
  <c r="CU31" i="10" s="1"/>
  <c r="DC31" i="10" a="1"/>
  <c r="DC31" i="10" s="1"/>
  <c r="CM32" i="10" a="1"/>
  <c r="CM32" i="10" s="1"/>
  <c r="BE31" i="10" a="1"/>
  <c r="BE31" i="10" s="1"/>
  <c r="BN19" i="10" a="1"/>
  <c r="BN19" i="10" s="1"/>
  <c r="BO30" i="10" a="1"/>
  <c r="BO30" i="10" s="1"/>
  <c r="BW9" i="10" a="1"/>
  <c r="BW9" i="10" s="1"/>
  <c r="BX30" i="10" a="1"/>
  <c r="BX30" i="10" s="1"/>
  <c r="CC14" i="10" a="1"/>
  <c r="CC14" i="10" s="1"/>
  <c r="CC30" i="10" a="1"/>
  <c r="CC30" i="10" s="1"/>
  <c r="CF24" i="10" a="1"/>
  <c r="CF24" i="10" s="1"/>
  <c r="CM6" i="10" a="1"/>
  <c r="CM6" i="10" s="1"/>
  <c r="CK7" i="10" a="1"/>
  <c r="CK7" i="10" s="1"/>
  <c r="CH8" i="10" a="1"/>
  <c r="CH8" i="10" s="1"/>
  <c r="DB8" i="10" a="1"/>
  <c r="DB8" i="10" s="1"/>
  <c r="DA9" i="10" a="1"/>
  <c r="DA9" i="10" s="1"/>
  <c r="CV10" i="10" a="1"/>
  <c r="CV10" i="10" s="1"/>
  <c r="CO11" i="10" a="1"/>
  <c r="CO11" i="10" s="1"/>
  <c r="DE11" i="10" a="1"/>
  <c r="DE11" i="10" s="1"/>
  <c r="CW12" i="10" a="1"/>
  <c r="CW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Z16" i="10" a="1"/>
  <c r="CZ16" i="10" s="1"/>
  <c r="CI17" i="10" a="1"/>
  <c r="CI17" i="10" s="1"/>
  <c r="CP17" i="10" a="1"/>
  <c r="CP17" i="10" s="1"/>
  <c r="CX17" i="10" a="1"/>
  <c r="CX17" i="10" s="1"/>
  <c r="CM18" i="10" a="1"/>
  <c r="CM18" i="10" s="1"/>
  <c r="CT18" i="10" a="1"/>
  <c r="CT18" i="10" s="1"/>
  <c r="DA18" i="10" a="1"/>
  <c r="DA18" i="10" s="1"/>
  <c r="CJ19" i="10" a="1"/>
  <c r="CJ19" i="10" s="1"/>
  <c r="CP19" i="10" a="1"/>
  <c r="CP19" i="10" s="1"/>
  <c r="CX19" i="10" a="1"/>
  <c r="CX19" i="10" s="1"/>
  <c r="DE19" i="10" a="1"/>
  <c r="DE19" i="10" s="1"/>
  <c r="CO20" i="10" a="1"/>
  <c r="CO20" i="10" s="1"/>
  <c r="CV20" i="10" a="1"/>
  <c r="CV20" i="10" s="1"/>
  <c r="CL21" i="10" a="1"/>
  <c r="CL21" i="10" s="1"/>
  <c r="CS21" i="10" a="1"/>
  <c r="CS21" i="10" s="1"/>
  <c r="CZ21" i="10" a="1"/>
  <c r="CZ21" i="10" s="1"/>
  <c r="CH22" i="10" a="1"/>
  <c r="CH22" i="10" s="1"/>
  <c r="CU22" i="10" a="1"/>
  <c r="CU22" i="10" s="1"/>
  <c r="CZ22" i="10" a="1"/>
  <c r="CZ22" i="10" s="1"/>
  <c r="CJ23" i="10" a="1"/>
  <c r="CJ23" i="10" s="1"/>
  <c r="CQ23" i="10" a="1"/>
  <c r="CQ23" i="10" s="1"/>
  <c r="CW23" i="10" a="1"/>
  <c r="CW23" i="10" s="1"/>
  <c r="DD23" i="10" a="1"/>
  <c r="DD23" i="10" s="1"/>
  <c r="CL24" i="10" a="1"/>
  <c r="CL24" i="10" s="1"/>
  <c r="CX24" i="10" a="1"/>
  <c r="CX24" i="10" s="1"/>
  <c r="DE24" i="10" a="1"/>
  <c r="DE24" i="10" s="1"/>
  <c r="CV25" i="10" a="1"/>
  <c r="CV25" i="10" s="1"/>
  <c r="CP26" i="10" a="1"/>
  <c r="CP26" i="10" s="1"/>
  <c r="CW26" i="10" a="1"/>
  <c r="CW26" i="10" s="1"/>
  <c r="CM27" i="10" a="1"/>
  <c r="CM27" i="10" s="1"/>
  <c r="CT27" i="10" a="1"/>
  <c r="CT27" i="10" s="1"/>
  <c r="DB27" i="10" a="1"/>
  <c r="DB27" i="10" s="1"/>
  <c r="CL28" i="10" a="1"/>
  <c r="CL28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Q30" i="10" a="1"/>
  <c r="CQ30" i="10" s="1"/>
  <c r="CX30" i="10" a="1"/>
  <c r="CX30" i="10" s="1"/>
  <c r="DE30" i="10" a="1"/>
  <c r="DE30" i="10" s="1"/>
  <c r="CO31" i="10" a="1"/>
  <c r="CO31" i="10" s="1"/>
  <c r="CV31" i="10" a="1"/>
  <c r="CV31" i="10" s="1"/>
  <c r="DD31" i="10" a="1"/>
  <c r="DD31" i="10" s="1"/>
  <c r="CN32" i="10" a="1"/>
  <c r="CN32" i="10" s="1"/>
  <c r="CT32" i="10" a="1"/>
  <c r="CT32" i="10" s="1"/>
  <c r="DB32" i="10" a="1"/>
  <c r="DB32" i="10" s="1"/>
  <c r="CL33" i="10" a="1"/>
  <c r="CL33" i="10" s="1"/>
  <c r="CH25" i="10" a="1"/>
  <c r="CH25" i="10" s="1"/>
  <c r="CK26" i="10" a="1"/>
  <c r="CK26" i="10" s="1"/>
  <c r="CN27" i="10" a="1"/>
  <c r="CN27" i="10" s="1"/>
  <c r="CT28" i="10" a="1"/>
  <c r="CT28" i="10" s="1"/>
  <c r="DA29" i="10" a="1"/>
  <c r="DA29" i="10" s="1"/>
  <c r="CH31" i="10" a="1"/>
  <c r="CH31" i="10" s="1"/>
  <c r="CO32" i="10" a="1"/>
  <c r="CO32" i="10" s="1"/>
  <c r="DA32" i="10" a="1"/>
  <c r="DA32" i="10" s="1"/>
  <c r="CV33" i="10" a="1"/>
  <c r="CV33" i="10" s="1"/>
  <c r="DD33" i="10" a="1"/>
  <c r="DD33" i="10" s="1"/>
  <c r="CT34" i="10" a="1"/>
  <c r="CT34" i="10" s="1"/>
  <c r="CH35" i="10" a="1"/>
  <c r="CH35" i="10" s="1"/>
  <c r="CN35" i="10" a="1"/>
  <c r="CN35" i="10" s="1"/>
  <c r="CT35" i="10" a="1"/>
  <c r="CT35" i="10" s="1"/>
  <c r="CZ35" i="10" a="1"/>
  <c r="CZ35" i="10" s="1"/>
  <c r="CI36" i="10" a="1"/>
  <c r="CI36" i="10" s="1"/>
  <c r="CP36" i="10" a="1"/>
  <c r="CP36" i="10" s="1"/>
  <c r="DC36" i="10" a="1"/>
  <c r="DC36" i="10" s="1"/>
  <c r="CM5" i="10" a="1"/>
  <c r="CM5" i="10" s="1"/>
  <c r="CU5" i="10" a="1"/>
  <c r="CU5" i="10" s="1"/>
  <c r="DC5" i="10" a="1"/>
  <c r="DC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V13" i="10" a="1"/>
  <c r="DV13" i="10" s="1"/>
  <c r="ED13" i="10" a="1"/>
  <c r="ED13" i="10" s="1"/>
  <c r="DN14" i="10" a="1"/>
  <c r="DN14" i="10" s="1"/>
  <c r="DV14" i="10" a="1"/>
  <c r="DV14" i="10" s="1"/>
  <c r="EB14" i="10" a="1"/>
  <c r="EB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DP20" i="10" a="1"/>
  <c r="DP20" i="10" s="1"/>
  <c r="DX20" i="10" a="1"/>
  <c r="DX20" i="10" s="1"/>
  <c r="DH21" i="10" a="1"/>
  <c r="DH21" i="10" s="1"/>
  <c r="DN21" i="10" a="1"/>
  <c r="DN21" i="10" s="1"/>
  <c r="CI25" i="10" a="1"/>
  <c r="CI25" i="10" s="1"/>
  <c r="CL26" i="10" a="1"/>
  <c r="CL26" i="10" s="1"/>
  <c r="CO27" i="10" a="1"/>
  <c r="CO27" i="10" s="1"/>
  <c r="CU28" i="10" a="1"/>
  <c r="CU28" i="10" s="1"/>
  <c r="DB29" i="10" a="1"/>
  <c r="DB29" i="10" s="1"/>
  <c r="CI31" i="10" a="1"/>
  <c r="CI31" i="10" s="1"/>
  <c r="CP32" i="10" a="1"/>
  <c r="CP32" i="10" s="1"/>
  <c r="DC32" i="10" a="1"/>
  <c r="DC32" i="10" s="1"/>
  <c r="CP33" i="10" a="1"/>
  <c r="CP33" i="10" s="1"/>
  <c r="CW33" i="10" a="1"/>
  <c r="CW33" i="10" s="1"/>
  <c r="DE33" i="10" a="1"/>
  <c r="DE33" i="10" s="1"/>
  <c r="CN34" i="10" a="1"/>
  <c r="CN34" i="10" s="1"/>
  <c r="CU34" i="10" a="1"/>
  <c r="CU34" i="10" s="1"/>
  <c r="CZ34" i="10" a="1"/>
  <c r="CZ34" i="10" s="1"/>
  <c r="CI35" i="10" a="1"/>
  <c r="CI35" i="10" s="1"/>
  <c r="CO35" i="10" a="1"/>
  <c r="CO35" i="10" s="1"/>
  <c r="CU35" i="10" a="1"/>
  <c r="CU35" i="10" s="1"/>
  <c r="DA35" i="10" a="1"/>
  <c r="DA35" i="10" s="1"/>
  <c r="CJ36" i="10" a="1"/>
  <c r="CJ36" i="10" s="1"/>
  <c r="CQ36" i="10" a="1"/>
  <c r="CQ36" i="10" s="1"/>
  <c r="CV36" i="10" a="1"/>
  <c r="CV36" i="10" s="1"/>
  <c r="DD36" i="10" a="1"/>
  <c r="DD36" i="10" s="1"/>
  <c r="CN5" i="10" a="1"/>
  <c r="CN5" i="10" s="1"/>
  <c r="CV5" i="10" a="1"/>
  <c r="CV5" i="10" s="1"/>
  <c r="DD5" i="10" a="1"/>
  <c r="DD5" i="10" s="1"/>
  <c r="DL6" i="10" a="1"/>
  <c r="DL6" i="10" s="1"/>
  <c r="DT6" i="10" a="1"/>
  <c r="DT6" i="10" s="1"/>
  <c r="EB6" i="10" a="1"/>
  <c r="EB6" i="10" s="1"/>
  <c r="DL7" i="10" a="1"/>
  <c r="DL7" i="10" s="1"/>
  <c r="DT7" i="10" a="1"/>
  <c r="DT7" i="10" s="1"/>
  <c r="EB7" i="10" a="1"/>
  <c r="EB7" i="10" s="1"/>
  <c r="DL8" i="10" a="1"/>
  <c r="DL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EC14" i="10" a="1"/>
  <c r="EC14" i="10" s="1"/>
  <c r="DL15" i="10" a="1"/>
  <c r="DL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I21" i="10" a="1"/>
  <c r="DI21" i="10" s="1"/>
  <c r="CO25" i="10" a="1"/>
  <c r="CO25" i="10" s="1"/>
  <c r="CQ26" i="10" a="1"/>
  <c r="CQ26" i="10" s="1"/>
  <c r="CU27" i="10" a="1"/>
  <c r="CU27" i="10" s="1"/>
  <c r="DB28" i="10" a="1"/>
  <c r="DB28" i="10" s="1"/>
  <c r="CK30" i="10" a="1"/>
  <c r="CK30" i="10" s="1"/>
  <c r="CP31" i="10" a="1"/>
  <c r="CP31" i="10" s="1"/>
  <c r="CS32" i="10" a="1"/>
  <c r="CS32" i="10" s="1"/>
  <c r="DD32" i="10" a="1"/>
  <c r="DD32" i="10" s="1"/>
  <c r="CQ33" i="10" a="1"/>
  <c r="CQ33" i="10" s="1"/>
  <c r="CX33" i="10" a="1"/>
  <c r="CX33" i="10" s="1"/>
  <c r="CH34" i="10" a="1"/>
  <c r="CH34" i="10" s="1"/>
  <c r="CO34" i="10" a="1"/>
  <c r="CO34" i="10" s="1"/>
  <c r="CJ35" i="10" a="1"/>
  <c r="CJ35" i="10" s="1"/>
  <c r="DB35" i="10" a="1"/>
  <c r="DB35" i="10" s="1"/>
  <c r="CW36" i="10" a="1"/>
  <c r="CW36" i="10" s="1"/>
  <c r="CO5" i="10" a="1"/>
  <c r="CO5" i="10" s="1"/>
  <c r="CW5" i="10" a="1"/>
  <c r="CW5" i="10" s="1"/>
  <c r="DE5" i="10" a="1"/>
  <c r="DE5" i="10" s="1"/>
  <c r="DM6" i="10" a="1"/>
  <c r="DM6" i="10" s="1"/>
  <c r="DU6" i="10" a="1"/>
  <c r="DU6" i="10" s="1"/>
  <c r="EC6" i="10" a="1"/>
  <c r="EC6" i="10" s="1"/>
  <c r="DM7" i="10" a="1"/>
  <c r="DM7" i="10" s="1"/>
  <c r="DU7" i="10" a="1"/>
  <c r="DU7" i="10" s="1"/>
  <c r="EC7" i="10" a="1"/>
  <c r="EC7" i="10" s="1"/>
  <c r="DM8" i="10" a="1"/>
  <c r="DM8" i="10" s="1"/>
  <c r="DT8" i="10" a="1"/>
  <c r="DT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ED14" i="10" a="1"/>
  <c r="ED14" i="10" s="1"/>
  <c r="DM15" i="10" a="1"/>
  <c r="DM15" i="10" s="1"/>
  <c r="DT15" i="10" a="1"/>
  <c r="DT15" i="10" s="1"/>
  <c r="EB15" i="10" a="1"/>
  <c r="EB15" i="10" s="1"/>
  <c r="DL16" i="10" a="1"/>
  <c r="DL16" i="10" s="1"/>
  <c r="DT16" i="10" a="1"/>
  <c r="DT16" i="10" s="1"/>
  <c r="EB16" i="10" a="1"/>
  <c r="EB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P21" i="10" a="1"/>
  <c r="DP21" i="10" s="1"/>
  <c r="CP25" i="10" a="1"/>
  <c r="CP25" i="10" s="1"/>
  <c r="CR26" i="10" a="1"/>
  <c r="CR26" i="10" s="1"/>
  <c r="CV27" i="10" a="1"/>
  <c r="CV27" i="10" s="1"/>
  <c r="DC28" i="10" a="1"/>
  <c r="DC28" i="10" s="1"/>
  <c r="CL30" i="10" a="1"/>
  <c r="CL30" i="10" s="1"/>
  <c r="CQ31" i="10" a="1"/>
  <c r="CQ31" i="10" s="1"/>
  <c r="CI33" i="10" a="1"/>
  <c r="CI33" i="10" s="1"/>
  <c r="CY33" i="10" a="1"/>
  <c r="CY33" i="10" s="1"/>
  <c r="CI34" i="10" a="1"/>
  <c r="CI34" i="10" s="1"/>
  <c r="CP34" i="10" a="1"/>
  <c r="CP34" i="10" s="1"/>
  <c r="CV34" i="10" a="1"/>
  <c r="CV34" i="10" s="1"/>
  <c r="DA34" i="10" a="1"/>
  <c r="DA34" i="10" s="1"/>
  <c r="CK35" i="10" a="1"/>
  <c r="CK35" i="10" s="1"/>
  <c r="CP35" i="10" a="1"/>
  <c r="CP35" i="10" s="1"/>
  <c r="CV35" i="10" a="1"/>
  <c r="CV35" i="10" s="1"/>
  <c r="DC35" i="10" a="1"/>
  <c r="DC35" i="10" s="1"/>
  <c r="CK36" i="10" a="1"/>
  <c r="CK36" i="10" s="1"/>
  <c r="CR36" i="10" a="1"/>
  <c r="CR36" i="10" s="1"/>
  <c r="CX36" i="10" a="1"/>
  <c r="CX36" i="10" s="1"/>
  <c r="DE36" i="10" a="1"/>
  <c r="DE36" i="10" s="1"/>
  <c r="CP5" i="10" a="1"/>
  <c r="CP5" i="10" s="1"/>
  <c r="CX5" i="10" a="1"/>
  <c r="CX5" i="10" s="1"/>
  <c r="CH5" i="10" a="1"/>
  <c r="CH5" i="10" s="1"/>
  <c r="DN6" i="10" a="1"/>
  <c r="DN6" i="10" s="1"/>
  <c r="DV6" i="10" a="1"/>
  <c r="DV6" i="10" s="1"/>
  <c r="ED6" i="10" a="1"/>
  <c r="ED6" i="10" s="1"/>
  <c r="DN7" i="10" a="1"/>
  <c r="DN7" i="10" s="1"/>
  <c r="DV7" i="10" a="1"/>
  <c r="DV7" i="10" s="1"/>
  <c r="ED7" i="10" a="1"/>
  <c r="ED7" i="10" s="1"/>
  <c r="DN8" i="10" a="1"/>
  <c r="DN8" i="10" s="1"/>
  <c r="DU8" i="10" a="1"/>
  <c r="DU8" i="10" s="1"/>
  <c r="EB8" i="10" a="1"/>
  <c r="EB8" i="10" s="1"/>
  <c r="DL9" i="10" a="1"/>
  <c r="DL9" i="10" s="1"/>
  <c r="DT9" i="10" a="1"/>
  <c r="DT9" i="10" s="1"/>
  <c r="EB9" i="10" a="1"/>
  <c r="EB9" i="10" s="1"/>
  <c r="DL10" i="10" a="1"/>
  <c r="DL10" i="10" s="1"/>
  <c r="DT10" i="10" a="1"/>
  <c r="DT10" i="10" s="1"/>
  <c r="EB10" i="10" a="1"/>
  <c r="EB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X14" i="10" a="1"/>
  <c r="DX14" i="10" s="1"/>
  <c r="DN15" i="10" a="1"/>
  <c r="DN15" i="10" s="1"/>
  <c r="DU15" i="10" a="1"/>
  <c r="DU15" i="10" s="1"/>
  <c r="EC15" i="10" a="1"/>
  <c r="EC15" i="10" s="1"/>
  <c r="DM16" i="10" a="1"/>
  <c r="DM16" i="10" s="1"/>
  <c r="DU16" i="10" a="1"/>
  <c r="DU16" i="10" s="1"/>
  <c r="EC16" i="10" a="1"/>
  <c r="EC16" i="10" s="1"/>
  <c r="DL17" i="10" a="1"/>
  <c r="DL17" i="10" s="1"/>
  <c r="DT17" i="10" a="1"/>
  <c r="DT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CX26" i="10" a="1"/>
  <c r="CX26" i="10" s="1"/>
  <c r="DC27" i="10" a="1"/>
  <c r="DC27" i="10" s="1"/>
  <c r="CL29" i="10" a="1"/>
  <c r="CL29" i="10" s="1"/>
  <c r="CR30" i="10" a="1"/>
  <c r="CR30" i="10" s="1"/>
  <c r="CW31" i="10" a="1"/>
  <c r="CW31" i="10" s="1"/>
  <c r="CU32" i="10" a="1"/>
  <c r="CU32" i="10" s="1"/>
  <c r="CJ33" i="10" a="1"/>
  <c r="CJ33" i="10" s="1"/>
  <c r="CR33" i="10" a="1"/>
  <c r="CR33" i="10" s="1"/>
  <c r="CZ33" i="10" a="1"/>
  <c r="CZ33" i="10" s="1"/>
  <c r="CJ34" i="10" a="1"/>
  <c r="CJ34" i="10" s="1"/>
  <c r="CQ34" i="10" a="1"/>
  <c r="CQ34" i="10" s="1"/>
  <c r="CW34" i="10" a="1"/>
  <c r="CW34" i="10" s="1"/>
  <c r="DB34" i="10" a="1"/>
  <c r="DB34" i="10" s="1"/>
  <c r="CQ35" i="10" a="1"/>
  <c r="CQ35" i="10" s="1"/>
  <c r="CL36" i="10" a="1"/>
  <c r="CL36" i="10" s="1"/>
  <c r="CS36" i="10" a="1"/>
  <c r="CS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V8" i="10" a="1"/>
  <c r="DV8" i="10" s="1"/>
  <c r="EC8" i="10" a="1"/>
  <c r="EC8" i="10" s="1"/>
  <c r="DM9" i="10" a="1"/>
  <c r="DM9" i="10" s="1"/>
  <c r="DU9" i="10" a="1"/>
  <c r="DU9" i="10" s="1"/>
  <c r="EC9" i="10" a="1"/>
  <c r="EC9" i="10" s="1"/>
  <c r="DM10" i="10" a="1"/>
  <c r="DM10" i="10" s="1"/>
  <c r="DU10" i="10" a="1"/>
  <c r="DU10" i="10" s="1"/>
  <c r="EC10" i="10" a="1"/>
  <c r="EC10" i="10" s="1"/>
  <c r="DL11" i="10" a="1"/>
  <c r="DL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Y14" i="10" a="1"/>
  <c r="DY14" i="10" s="1"/>
  <c r="DG15" i="10" a="1"/>
  <c r="DG15" i="10" s="1"/>
  <c r="DV15" i="10" a="1"/>
  <c r="DV15" i="10" s="1"/>
  <c r="ED15" i="10" a="1"/>
  <c r="ED15" i="10" s="1"/>
  <c r="DN16" i="10" a="1"/>
  <c r="DN16" i="10" s="1"/>
  <c r="DV16" i="10" a="1"/>
  <c r="DV16" i="10" s="1"/>
  <c r="ED16" i="10" a="1"/>
  <c r="ED16" i="10" s="1"/>
  <c r="DM17" i="10" a="1"/>
  <c r="DM17" i="10" s="1"/>
  <c r="DU17" i="10" a="1"/>
  <c r="DU17" i="10" s="1"/>
  <c r="EB17" i="10" a="1"/>
  <c r="EB17" i="10" s="1"/>
  <c r="DL18" i="10" a="1"/>
  <c r="DL18" i="10" s="1"/>
  <c r="DT18" i="10" a="1"/>
  <c r="DT18" i="10" s="1"/>
  <c r="EB18" i="10" a="1"/>
  <c r="EB18" i="10" s="1"/>
  <c r="DL19" i="10" a="1"/>
  <c r="DL19" i="10" s="1"/>
  <c r="DT19" i="10" a="1"/>
  <c r="DT19" i="10" s="1"/>
  <c r="EB19" i="10" a="1"/>
  <c r="EB19" i="10" s="1"/>
  <c r="DL20" i="10" a="1"/>
  <c r="DL20" i="10" s="1"/>
  <c r="DT20" i="10" a="1"/>
  <c r="DT20" i="10" s="1"/>
  <c r="EB20" i="10" a="1"/>
  <c r="EB20" i="10" s="1"/>
  <c r="DK21" i="10" a="1"/>
  <c r="DK21" i="10" s="1"/>
  <c r="DY21" i="10" a="1"/>
  <c r="DY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W23" i="10" a="1"/>
  <c r="DW23" i="10" s="1"/>
  <c r="ED23" i="10" a="1"/>
  <c r="ED23" i="10" s="1"/>
  <c r="DN24" i="10" a="1"/>
  <c r="DN24" i="10" s="1"/>
  <c r="DT24" i="10" a="1"/>
  <c r="DT24" i="10" s="1"/>
  <c r="EB24" i="10" a="1"/>
  <c r="EB24" i="10" s="1"/>
  <c r="DK25" i="10" a="1"/>
  <c r="DK25" i="10" s="1"/>
  <c r="CW25" i="10" a="1"/>
  <c r="CW25" i="10" s="1"/>
  <c r="CY26" i="10" a="1"/>
  <c r="CY26" i="10" s="1"/>
  <c r="DD27" i="10" a="1"/>
  <c r="DD27" i="10" s="1"/>
  <c r="CM29" i="10" a="1"/>
  <c r="CM29" i="10" s="1"/>
  <c r="CX31" i="10" a="1"/>
  <c r="CX31" i="10" s="1"/>
  <c r="CV32" i="10" a="1"/>
  <c r="CV32" i="10" s="1"/>
  <c r="CK33" i="10" a="1"/>
  <c r="CK33" i="10" s="1"/>
  <c r="CS33" i="10" a="1"/>
  <c r="CS33" i="10" s="1"/>
  <c r="DA33" i="10" a="1"/>
  <c r="DA33" i="10" s="1"/>
  <c r="CK34" i="10" a="1"/>
  <c r="CK34" i="10" s="1"/>
  <c r="DC34" i="10" a="1"/>
  <c r="DC34" i="10" s="1"/>
  <c r="CL35" i="10" a="1"/>
  <c r="CL35" i="10" s="1"/>
  <c r="CW35" i="10" a="1"/>
  <c r="CW35" i="10" s="1"/>
  <c r="DD35" i="10" a="1"/>
  <c r="DD35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ED8" i="10" a="1"/>
  <c r="ED8" i="10" s="1"/>
  <c r="DN9" i="10" a="1"/>
  <c r="DN9" i="10" s="1"/>
  <c r="DV9" i="10" a="1"/>
  <c r="DV9" i="10" s="1"/>
  <c r="ED9" i="10" a="1"/>
  <c r="ED9" i="10" s="1"/>
  <c r="DN10" i="10" a="1"/>
  <c r="DN10" i="10" s="1"/>
  <c r="DV10" i="10" a="1"/>
  <c r="DV10" i="10" s="1"/>
  <c r="ED10" i="10" a="1"/>
  <c r="ED10" i="10" s="1"/>
  <c r="DM11" i="10" a="1"/>
  <c r="DM11" i="10" s="1"/>
  <c r="DT11" i="10" a="1"/>
  <c r="DT11" i="10" s="1"/>
  <c r="EB11" i="10" a="1"/>
  <c r="EB11" i="10" s="1"/>
  <c r="DL12" i="10" a="1"/>
  <c r="DL12" i="10" s="1"/>
  <c r="DT12" i="10" a="1"/>
  <c r="DT12" i="10" s="1"/>
  <c r="EB12" i="10" a="1"/>
  <c r="EB12" i="10" s="1"/>
  <c r="DL13" i="10" a="1"/>
  <c r="DL13" i="10" s="1"/>
  <c r="DS13" i="10" a="1"/>
  <c r="DS13" i="10" s="1"/>
  <c r="EA13" i="10" a="1"/>
  <c r="EA13" i="10" s="1"/>
  <c r="DK14" i="10" a="1"/>
  <c r="DK14" i="10" s="1"/>
  <c r="DS14" i="10" a="1"/>
  <c r="DS14" i="10" s="1"/>
  <c r="DZ14" i="10" a="1"/>
  <c r="DZ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N17" i="10" a="1"/>
  <c r="DN17" i="10" s="1"/>
  <c r="DV17" i="10" a="1"/>
  <c r="DV17" i="10" s="1"/>
  <c r="EC17" i="10" a="1"/>
  <c r="EC17" i="10" s="1"/>
  <c r="DM18" i="10" a="1"/>
  <c r="DM18" i="10" s="1"/>
  <c r="DU18" i="10" a="1"/>
  <c r="DU18" i="10" s="1"/>
  <c r="EC18" i="10" a="1"/>
  <c r="EC18" i="10" s="1"/>
  <c r="DM19" i="10" a="1"/>
  <c r="DM19" i="10" s="1"/>
  <c r="DU19" i="10" a="1"/>
  <c r="DU19" i="10" s="1"/>
  <c r="EC19" i="10" a="1"/>
  <c r="EC19" i="10" s="1"/>
  <c r="DM20" i="10" a="1"/>
  <c r="DM20" i="10" s="1"/>
  <c r="DU20" i="10" a="1"/>
  <c r="DU20" i="10" s="1"/>
  <c r="EC20" i="10" a="1"/>
  <c r="EC20" i="10" s="1"/>
  <c r="DR21" i="10" a="1"/>
  <c r="DR21" i="10" s="1"/>
  <c r="DC25" i="10" a="1"/>
  <c r="DC25" i="10" s="1"/>
  <c r="DD26" i="10" a="1"/>
  <c r="DD26" i="10" s="1"/>
  <c r="CM28" i="10" a="1"/>
  <c r="CM28" i="10" s="1"/>
  <c r="CT29" i="10" a="1"/>
  <c r="CT29" i="10" s="1"/>
  <c r="CY30" i="10" a="1"/>
  <c r="CY30" i="10" s="1"/>
  <c r="DE31" i="10" a="1"/>
  <c r="DE31" i="10" s="1"/>
  <c r="CY32" i="10" a="1"/>
  <c r="CY32" i="10" s="1"/>
  <c r="CM33" i="10" a="1"/>
  <c r="CM33" i="10" s="1"/>
  <c r="CT33" i="10" a="1"/>
  <c r="CT33" i="10" s="1"/>
  <c r="DB33" i="10" a="1"/>
  <c r="DB33" i="10" s="1"/>
  <c r="CL34" i="10" a="1"/>
  <c r="CL34" i="10" s="1"/>
  <c r="CR34" i="10" a="1"/>
  <c r="CR34" i="10" s="1"/>
  <c r="CX34" i="10" a="1"/>
  <c r="CX34" i="10" s="1"/>
  <c r="DD34" i="10" a="1"/>
  <c r="DD34" i="10" s="1"/>
  <c r="CM35" i="10" a="1"/>
  <c r="CM35" i="10" s="1"/>
  <c r="CR35" i="10" a="1"/>
  <c r="CR35" i="10" s="1"/>
  <c r="CX35" i="10" a="1"/>
  <c r="CX35" i="10" s="1"/>
  <c r="DE35" i="10" a="1"/>
  <c r="DE35" i="10" s="1"/>
  <c r="CN36" i="10" a="1"/>
  <c r="CN36" i="10" s="1"/>
  <c r="CT36" i="10" a="1"/>
  <c r="CT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N11" i="10" a="1"/>
  <c r="DN11" i="10" s="1"/>
  <c r="DU11" i="10" a="1"/>
  <c r="DU11" i="10" s="1"/>
  <c r="EC11" i="10" a="1"/>
  <c r="EC11" i="10" s="1"/>
  <c r="DM12" i="10" a="1"/>
  <c r="DM12" i="10" s="1"/>
  <c r="DU12" i="10" a="1"/>
  <c r="DU12" i="10" s="1"/>
  <c r="EC12" i="10" a="1"/>
  <c r="EC12" i="10" s="1"/>
  <c r="DM13" i="10" a="1"/>
  <c r="DM13" i="10" s="1"/>
  <c r="DT13" i="10" a="1"/>
  <c r="DT13" i="10" s="1"/>
  <c r="EB13" i="10" a="1"/>
  <c r="EB13" i="10" s="1"/>
  <c r="DL14" i="10" a="1"/>
  <c r="DL14" i="10" s="1"/>
  <c r="DT14" i="10" a="1"/>
  <c r="DT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ED17" i="10" a="1"/>
  <c r="ED17" i="10" s="1"/>
  <c r="DN18" i="10" a="1"/>
  <c r="DN18" i="10" s="1"/>
  <c r="DV18" i="10" a="1"/>
  <c r="DV18" i="10" s="1"/>
  <c r="ED18" i="10" a="1"/>
  <c r="ED18" i="10" s="1"/>
  <c r="DN19" i="10" a="1"/>
  <c r="DN19" i="10" s="1"/>
  <c r="DV19" i="10" a="1"/>
  <c r="DV19" i="10" s="1"/>
  <c r="ED19" i="10" a="1"/>
  <c r="ED19" i="10" s="1"/>
  <c r="DN20" i="10" a="1"/>
  <c r="DN20" i="10" s="1"/>
  <c r="DV20" i="10" a="1"/>
  <c r="DV20" i="10" s="1"/>
  <c r="ED20" i="10" a="1"/>
  <c r="ED20" i="10" s="1"/>
  <c r="DD25" i="10" a="1"/>
  <c r="DD25" i="10" s="1"/>
  <c r="DE26" i="10" a="1"/>
  <c r="DE26" i="10" s="1"/>
  <c r="CN28" i="10" a="1"/>
  <c r="CN28" i="10" s="1"/>
  <c r="CU29" i="10" a="1"/>
  <c r="CU29" i="10" s="1"/>
  <c r="CH32" i="10" a="1"/>
  <c r="CH32" i="10" s="1"/>
  <c r="CZ32" i="10" a="1"/>
  <c r="CZ32" i="10" s="1"/>
  <c r="CN33" i="10" a="1"/>
  <c r="CN33" i="10" s="1"/>
  <c r="CU33" i="10" a="1"/>
  <c r="CU33" i="10" s="1"/>
  <c r="DC33" i="10" a="1"/>
  <c r="DC33" i="10" s="1"/>
  <c r="CM34" i="10" a="1"/>
  <c r="CM34" i="10" s="1"/>
  <c r="CS34" i="10" a="1"/>
  <c r="CS34" i="10" s="1"/>
  <c r="CY34" i="10" a="1"/>
  <c r="CY34" i="10" s="1"/>
  <c r="DE34" i="10" a="1"/>
  <c r="DE34" i="10" s="1"/>
  <c r="CS35" i="10" a="1"/>
  <c r="CS35" i="10" s="1"/>
  <c r="CY35" i="10" a="1"/>
  <c r="CY35" i="10" s="1"/>
  <c r="CH36" i="10" a="1"/>
  <c r="CH36" i="10" s="1"/>
  <c r="CO36" i="10" a="1"/>
  <c r="CO36" i="10" s="1"/>
  <c r="CU36" i="10" a="1"/>
  <c r="CU36" i="10" s="1"/>
  <c r="DB36" i="10" a="1"/>
  <c r="DB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V11" i="10" a="1"/>
  <c r="DV11" i="10" s="1"/>
  <c r="ED11" i="10" a="1"/>
  <c r="ED11" i="10" s="1"/>
  <c r="DN12" i="10" a="1"/>
  <c r="DN12" i="10" s="1"/>
  <c r="DV12" i="10" a="1"/>
  <c r="DV12" i="10" s="1"/>
  <c r="ED12" i="10" a="1"/>
  <c r="ED12" i="10" s="1"/>
  <c r="DN13" i="10" a="1"/>
  <c r="DN13" i="10" s="1"/>
  <c r="DU13" i="10" a="1"/>
  <c r="DU13" i="10" s="1"/>
  <c r="EC13" i="10" a="1"/>
  <c r="EC13" i="10" s="1"/>
  <c r="DM14" i="10" a="1"/>
  <c r="DM14" i="10" s="1"/>
  <c r="DU14" i="10" a="1"/>
  <c r="DU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G21" i="10" a="1"/>
  <c r="DG21" i="10" s="1"/>
  <c r="DM21" i="10" a="1"/>
  <c r="DM21" i="10" s="1"/>
  <c r="DT21" i="10" a="1"/>
  <c r="DT21" i="10" s="1"/>
  <c r="DJ22" i="10" a="1"/>
  <c r="DJ22" i="10" s="1"/>
  <c r="DR22" i="10" a="1"/>
  <c r="DR22" i="10" s="1"/>
  <c r="DZ22" i="10" a="1"/>
  <c r="DZ22" i="10" s="1"/>
  <c r="DJ23" i="10" a="1"/>
  <c r="DJ23" i="10" s="1"/>
  <c r="DR23" i="10" a="1"/>
  <c r="DR23" i="10" s="1"/>
  <c r="DI24" i="10" a="1"/>
  <c r="DI24" i="10" s="1"/>
  <c r="DQ24" i="10" a="1"/>
  <c r="DQ24" i="10" s="1"/>
  <c r="DW24" i="10" a="1"/>
  <c r="DW24" i="10" s="1"/>
  <c r="DG25" i="10" a="1"/>
  <c r="DG25" i="10" s="1"/>
  <c r="DN25" i="10" a="1"/>
  <c r="DN25" i="10" s="1"/>
  <c r="DU25" i="10" a="1"/>
  <c r="DU25" i="10" s="1"/>
  <c r="DS20" i="10" a="1"/>
  <c r="DS20" i="10" s="1"/>
  <c r="DV21" i="10" a="1"/>
  <c r="DV21" i="10" s="1"/>
  <c r="ED21" i="10" a="1"/>
  <c r="ED21" i="10" s="1"/>
  <c r="DQ22" i="10" a="1"/>
  <c r="DQ22" i="10" s="1"/>
  <c r="EB22" i="10" a="1"/>
  <c r="EB22" i="10" s="1"/>
  <c r="DN23" i="10" a="1"/>
  <c r="DN23" i="10" s="1"/>
  <c r="DY23" i="10" a="1"/>
  <c r="DY23" i="10" s="1"/>
  <c r="DK24" i="10" a="1"/>
  <c r="DK24" i="10" s="1"/>
  <c r="DS24" i="10" a="1"/>
  <c r="DS24" i="10" s="1"/>
  <c r="ED24" i="10" a="1"/>
  <c r="ED24" i="10" s="1"/>
  <c r="DP25" i="10" a="1"/>
  <c r="DP25" i="10" s="1"/>
  <c r="DX25" i="10" a="1"/>
  <c r="DX25" i="10" s="1"/>
  <c r="DH26" i="10" a="1"/>
  <c r="DH26" i="10" s="1"/>
  <c r="DP26" i="10" a="1"/>
  <c r="DP26" i="10" s="1"/>
  <c r="DV26" i="10" a="1"/>
  <c r="DV26" i="10" s="1"/>
  <c r="EC26" i="10" a="1"/>
  <c r="EC26" i="10" s="1"/>
  <c r="DK27" i="10" a="1"/>
  <c r="DK27" i="10" s="1"/>
  <c r="DR27" i="10" a="1"/>
  <c r="DR27" i="10" s="1"/>
  <c r="DZ27" i="10" a="1"/>
  <c r="DZ27" i="10" s="1"/>
  <c r="DH28" i="10" a="1"/>
  <c r="DH28" i="10" s="1"/>
  <c r="DO28" i="10" a="1"/>
  <c r="DO28" i="10" s="1"/>
  <c r="DV28" i="10" a="1"/>
  <c r="DV28" i="10" s="1"/>
  <c r="ED28" i="10" a="1"/>
  <c r="ED28" i="10" s="1"/>
  <c r="DN29" i="10" a="1"/>
  <c r="DN29" i="10" s="1"/>
  <c r="DU29" i="10" a="1"/>
  <c r="DU29" i="10" s="1"/>
  <c r="EC29" i="10" a="1"/>
  <c r="EC29" i="10" s="1"/>
  <c r="DL30" i="10" a="1"/>
  <c r="DL30" i="10" s="1"/>
  <c r="DS30" i="10" a="1"/>
  <c r="DS30" i="10" s="1"/>
  <c r="DY30" i="10" a="1"/>
  <c r="DY30" i="10" s="1"/>
  <c r="DH31" i="10" a="1"/>
  <c r="DH31" i="10" s="1"/>
  <c r="DO31" i="10" a="1"/>
  <c r="DO31" i="10" s="1"/>
  <c r="DV31" i="10" a="1"/>
  <c r="DV31" i="10" s="1"/>
  <c r="ED31" i="10" a="1"/>
  <c r="ED31" i="10" s="1"/>
  <c r="DN32" i="10" a="1"/>
  <c r="DN32" i="10" s="1"/>
  <c r="DU32" i="10" a="1"/>
  <c r="DU32" i="10" s="1"/>
  <c r="EB32" i="10" a="1"/>
  <c r="EB32" i="10" s="1"/>
  <c r="DL33" i="10" a="1"/>
  <c r="DL33" i="10" s="1"/>
  <c r="DT33" i="10" a="1"/>
  <c r="DT33" i="10" s="1"/>
  <c r="EB33" i="10" a="1"/>
  <c r="EB33" i="10" s="1"/>
  <c r="DL34" i="10" a="1"/>
  <c r="DL34" i="10" s="1"/>
  <c r="DT34" i="10" a="1"/>
  <c r="DT34" i="10" s="1"/>
  <c r="EB34" i="10" a="1"/>
  <c r="EB34" i="10" s="1"/>
  <c r="DL35" i="10" a="1"/>
  <c r="DL35" i="10" s="1"/>
  <c r="DT35" i="10" a="1"/>
  <c r="DT35" i="10" s="1"/>
  <c r="EB35" i="10" a="1"/>
  <c r="EB35" i="10" s="1"/>
  <c r="DL36" i="10" a="1"/>
  <c r="DL36" i="10" s="1"/>
  <c r="DT36" i="10" a="1"/>
  <c r="DT36" i="10" s="1"/>
  <c r="EB36" i="10" a="1"/>
  <c r="EB36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FA5" i="10" a="1"/>
  <c r="FA5" i="10" s="1"/>
  <c r="EL6" i="10" a="1"/>
  <c r="EL6" i="10" s="1"/>
  <c r="ET6" i="10" a="1"/>
  <c r="ET6" i="10" s="1"/>
  <c r="FB6" i="10" a="1"/>
  <c r="FB6" i="10" s="1"/>
  <c r="EM7" i="10" a="1"/>
  <c r="EM7" i="10" s="1"/>
  <c r="EU7" i="10" a="1"/>
  <c r="EU7" i="10" s="1"/>
  <c r="EF8" i="10" a="1"/>
  <c r="EF8" i="10" s="1"/>
  <c r="EM8" i="10" a="1"/>
  <c r="EM8" i="10" s="1"/>
  <c r="FB8" i="10" a="1"/>
  <c r="FB8" i="10" s="1"/>
  <c r="EL9" i="10" a="1"/>
  <c r="EL9" i="10" s="1"/>
  <c r="EA20" i="10" a="1"/>
  <c r="EA20" i="10" s="1"/>
  <c r="DW21" i="10" a="1"/>
  <c r="DW21" i="10" s="1"/>
  <c r="DH22" i="10" a="1"/>
  <c r="DH22" i="10" s="1"/>
  <c r="DS22" i="10" a="1"/>
  <c r="DS22" i="10" s="1"/>
  <c r="EC22" i="10" a="1"/>
  <c r="EC22" i="10" s="1"/>
  <c r="DP23" i="10" a="1"/>
  <c r="DP23" i="10" s="1"/>
  <c r="DZ23" i="10" a="1"/>
  <c r="DZ23" i="10" s="1"/>
  <c r="DL24" i="10" a="1"/>
  <c r="DL24" i="10" s="1"/>
  <c r="DU24" i="10" a="1"/>
  <c r="DU24" i="10" s="1"/>
  <c r="DH25" i="10" a="1"/>
  <c r="DH25" i="10" s="1"/>
  <c r="DQ25" i="10" a="1"/>
  <c r="DQ25" i="10" s="1"/>
  <c r="DY25" i="10" a="1"/>
  <c r="DY25" i="10" s="1"/>
  <c r="DI26" i="10" a="1"/>
  <c r="DI26" i="10" s="1"/>
  <c r="DQ26" i="10" a="1"/>
  <c r="DQ26" i="10" s="1"/>
  <c r="DW26" i="10" a="1"/>
  <c r="DW26" i="10" s="1"/>
  <c r="ED26" i="10" a="1"/>
  <c r="ED26" i="10" s="1"/>
  <c r="DL27" i="10" a="1"/>
  <c r="DL27" i="10" s="1"/>
  <c r="DS27" i="10" a="1"/>
  <c r="DS27" i="10" s="1"/>
  <c r="DI28" i="10" a="1"/>
  <c r="DI28" i="10" s="1"/>
  <c r="DP28" i="10" a="1"/>
  <c r="DP28" i="10" s="1"/>
  <c r="DW28" i="10" a="1"/>
  <c r="DW28" i="10" s="1"/>
  <c r="DG29" i="10" a="1"/>
  <c r="DG29" i="10" s="1"/>
  <c r="DO29" i="10" a="1"/>
  <c r="DO29" i="10" s="1"/>
  <c r="DV29" i="10" a="1"/>
  <c r="DV29" i="10" s="1"/>
  <c r="ED29" i="10" a="1"/>
  <c r="ED29" i="10" s="1"/>
  <c r="DM30" i="10" a="1"/>
  <c r="DM30" i="10" s="1"/>
  <c r="DI31" i="10" a="1"/>
  <c r="DI31" i="10" s="1"/>
  <c r="DP31" i="10" a="1"/>
  <c r="DP31" i="10" s="1"/>
  <c r="DW31" i="10" a="1"/>
  <c r="DW31" i="10" s="1"/>
  <c r="DG32" i="10" a="1"/>
  <c r="DG32" i="10" s="1"/>
  <c r="DO32" i="10" a="1"/>
  <c r="DO32" i="10" s="1"/>
  <c r="DV32" i="10" a="1"/>
  <c r="DV32" i="10" s="1"/>
  <c r="EC32" i="10" a="1"/>
  <c r="EC32" i="10" s="1"/>
  <c r="DM33" i="10" a="1"/>
  <c r="DM33" i="10" s="1"/>
  <c r="DU33" i="10" a="1"/>
  <c r="DU33" i="10" s="1"/>
  <c r="EC33" i="10" a="1"/>
  <c r="EC33" i="10" s="1"/>
  <c r="DM34" i="10" a="1"/>
  <c r="DM34" i="10" s="1"/>
  <c r="DU34" i="10" a="1"/>
  <c r="DU34" i="10" s="1"/>
  <c r="EC34" i="10" a="1"/>
  <c r="EC34" i="10" s="1"/>
  <c r="DM35" i="10" a="1"/>
  <c r="DM35" i="10" s="1"/>
  <c r="DU35" i="10" a="1"/>
  <c r="DU35" i="10" s="1"/>
  <c r="EC35" i="10" a="1"/>
  <c r="EC35" i="10" s="1"/>
  <c r="DM36" i="10" a="1"/>
  <c r="DM36" i="10" s="1"/>
  <c r="DU36" i="10" a="1"/>
  <c r="DU36" i="10" s="1"/>
  <c r="EC36" i="10" a="1"/>
  <c r="EC36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FB5" i="10" a="1"/>
  <c r="FB5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DJ21" i="10" a="1"/>
  <c r="DJ21" i="10" s="1"/>
  <c r="DX21" i="10" a="1"/>
  <c r="DX21" i="10" s="1"/>
  <c r="DI22" i="10" a="1"/>
  <c r="DI22" i="10" s="1"/>
  <c r="DT22" i="10" a="1"/>
  <c r="DT22" i="10" s="1"/>
  <c r="ED22" i="10" a="1"/>
  <c r="ED22" i="10" s="1"/>
  <c r="DQ23" i="10" a="1"/>
  <c r="DQ23" i="10" s="1"/>
  <c r="EA23" i="10" a="1"/>
  <c r="EA23" i="10" s="1"/>
  <c r="DM24" i="10" a="1"/>
  <c r="DM24" i="10" s="1"/>
  <c r="DV24" i="10" a="1"/>
  <c r="DV24" i="10" s="1"/>
  <c r="DI25" i="10" a="1"/>
  <c r="DI25" i="10" s="1"/>
  <c r="DR25" i="10" a="1"/>
  <c r="DR25" i="10" s="1"/>
  <c r="DZ25" i="10" a="1"/>
  <c r="DZ25" i="10" s="1"/>
  <c r="DJ26" i="10" a="1"/>
  <c r="DJ26" i="10" s="1"/>
  <c r="DX26" i="10" a="1"/>
  <c r="DX26" i="10" s="1"/>
  <c r="DG27" i="10" a="1"/>
  <c r="DG27" i="10" s="1"/>
  <c r="DM27" i="10" a="1"/>
  <c r="DM27" i="10" s="1"/>
  <c r="DT27" i="10" a="1"/>
  <c r="DT27" i="10" s="1"/>
  <c r="EA27" i="10" a="1"/>
  <c r="EA27" i="10" s="1"/>
  <c r="DJ28" i="10" a="1"/>
  <c r="DJ28" i="10" s="1"/>
  <c r="DQ28" i="10" a="1"/>
  <c r="DQ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T30" i="10" a="1"/>
  <c r="DT30" i="10" s="1"/>
  <c r="DZ30" i="10" a="1"/>
  <c r="DZ30" i="10" s="1"/>
  <c r="DJ31" i="10" a="1"/>
  <c r="DJ31" i="10" s="1"/>
  <c r="DQ31" i="10" a="1"/>
  <c r="DQ31" i="10" s="1"/>
  <c r="DX31" i="10" a="1"/>
  <c r="DX31" i="10" s="1"/>
  <c r="DH32" i="10" a="1"/>
  <c r="DH32" i="10" s="1"/>
  <c r="DP32" i="10" a="1"/>
  <c r="DP32" i="10" s="1"/>
  <c r="DW32" i="10" a="1"/>
  <c r="DW32" i="10" s="1"/>
  <c r="ED32" i="10" a="1"/>
  <c r="ED32" i="10" s="1"/>
  <c r="DN33" i="10" a="1"/>
  <c r="DN33" i="10" s="1"/>
  <c r="DV33" i="10" a="1"/>
  <c r="DV33" i="10" s="1"/>
  <c r="ED33" i="10" a="1"/>
  <c r="ED33" i="10" s="1"/>
  <c r="DN34" i="10" a="1"/>
  <c r="DN34" i="10" s="1"/>
  <c r="DV34" i="10" a="1"/>
  <c r="DV34" i="10" s="1"/>
  <c r="ED34" i="10" a="1"/>
  <c r="ED34" i="10" s="1"/>
  <c r="DN35" i="10" a="1"/>
  <c r="DN35" i="10" s="1"/>
  <c r="DV35" i="10" a="1"/>
  <c r="DV35" i="10" s="1"/>
  <c r="ED35" i="10" a="1"/>
  <c r="ED35" i="10" s="1"/>
  <c r="DN36" i="10" a="1"/>
  <c r="DN36" i="10" s="1"/>
  <c r="DV36" i="10" a="1"/>
  <c r="DV36" i="10" s="1"/>
  <c r="ED36" i="10" a="1"/>
  <c r="ED36" i="10" s="1"/>
  <c r="DO5" i="10" a="1"/>
  <c r="DO5" i="10" s="1"/>
  <c r="DW5" i="10" a="1"/>
  <c r="DW5" i="10" s="1"/>
  <c r="DG5" i="10" a="1"/>
  <c r="DG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DL21" i="10" a="1"/>
  <c r="DL21" i="10" s="1"/>
  <c r="DK22" i="10" a="1"/>
  <c r="DK22" i="10" s="1"/>
  <c r="DU22" i="10" a="1"/>
  <c r="DU22" i="10" s="1"/>
  <c r="DH23" i="10" a="1"/>
  <c r="DH23" i="10" s="1"/>
  <c r="DS23" i="10" a="1"/>
  <c r="DS23" i="10" s="1"/>
  <c r="EB23" i="10" a="1"/>
  <c r="EB23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R26" i="10" a="1"/>
  <c r="DR26" i="10" s="1"/>
  <c r="DY26" i="10" a="1"/>
  <c r="DY26" i="10" s="1"/>
  <c r="DH27" i="10" a="1"/>
  <c r="DH27" i="10" s="1"/>
  <c r="DN27" i="10" a="1"/>
  <c r="DN27" i="10" s="1"/>
  <c r="DU27" i="10" a="1"/>
  <c r="DU27" i="10" s="1"/>
  <c r="EB27" i="10" a="1"/>
  <c r="EB27" i="10" s="1"/>
  <c r="DK28" i="10" a="1"/>
  <c r="DK28" i="10" s="1"/>
  <c r="DR28" i="10" a="1"/>
  <c r="DR28" i="10" s="1"/>
  <c r="DY28" i="10" a="1"/>
  <c r="DY28" i="10" s="1"/>
  <c r="DI29" i="10" a="1"/>
  <c r="DI29" i="10" s="1"/>
  <c r="DQ29" i="10" a="1"/>
  <c r="DQ29" i="10" s="1"/>
  <c r="DX29" i="10" a="1"/>
  <c r="DX29" i="10" s="1"/>
  <c r="DH30" i="10" a="1"/>
  <c r="DH30" i="10" s="1"/>
  <c r="DO30" i="10" a="1"/>
  <c r="DO30" i="10" s="1"/>
  <c r="DU30" i="10" a="1"/>
  <c r="DU30" i="10" s="1"/>
  <c r="EA30" i="10" a="1"/>
  <c r="EA30" i="10" s="1"/>
  <c r="DK31" i="10" a="1"/>
  <c r="DK31" i="10" s="1"/>
  <c r="DY31" i="10" a="1"/>
  <c r="DY31" i="10" s="1"/>
  <c r="DI32" i="10" a="1"/>
  <c r="DI32" i="10" s="1"/>
  <c r="DQ32" i="10" a="1"/>
  <c r="DQ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EI8" i="10" a="1"/>
  <c r="EI8" i="10" s="1"/>
  <c r="EP8" i="10" a="1"/>
  <c r="EP8" i="10" s="1"/>
  <c r="EW8" i="10" a="1"/>
  <c r="EW8" i="10" s="1"/>
  <c r="EH9" i="10" a="1"/>
  <c r="EH9" i="10" s="1"/>
  <c r="EO9" i="10" a="1"/>
  <c r="EO9" i="10" s="1"/>
  <c r="EW9" i="10" a="1"/>
  <c r="EW9" i="10" s="1"/>
  <c r="EH10" i="10" a="1"/>
  <c r="EH10" i="10" s="1"/>
  <c r="EP10" i="10" a="1"/>
  <c r="EP10" i="10" s="1"/>
  <c r="EX10" i="10" a="1"/>
  <c r="EX10" i="10" s="1"/>
  <c r="EH11" i="10" a="1"/>
  <c r="EH11" i="10" s="1"/>
  <c r="EP11" i="10" a="1"/>
  <c r="EP11" i="10" s="1"/>
  <c r="EW11" i="10" a="1"/>
  <c r="EW11" i="10" s="1"/>
  <c r="EH12" i="10" a="1"/>
  <c r="EH12" i="10" s="1"/>
  <c r="EP12" i="10" a="1"/>
  <c r="EP12" i="10" s="1"/>
  <c r="EX12" i="10" a="1"/>
  <c r="EX12" i="10" s="1"/>
  <c r="EI13" i="10" a="1"/>
  <c r="EI13" i="10" s="1"/>
  <c r="EQ13" i="10" a="1"/>
  <c r="EQ13" i="10" s="1"/>
  <c r="EX13" i="10" a="1"/>
  <c r="EX13" i="10" s="1"/>
  <c r="EI14" i="10" a="1"/>
  <c r="EI14" i="10" s="1"/>
  <c r="EP14" i="10" a="1"/>
  <c r="EP14" i="10" s="1"/>
  <c r="EX14" i="10" a="1"/>
  <c r="EX14" i="10" s="1"/>
  <c r="EG15" i="10" a="1"/>
  <c r="EG15" i="10" s="1"/>
  <c r="EO15" i="10" a="1"/>
  <c r="EO15" i="10" s="1"/>
  <c r="EV15" i="10" a="1"/>
  <c r="EV15" i="10" s="1"/>
  <c r="EF16" i="10" a="1"/>
  <c r="EF16" i="10" s="1"/>
  <c r="EN16" i="10" a="1"/>
  <c r="EN16" i="10" s="1"/>
  <c r="DO21" i="10" a="1"/>
  <c r="DO21" i="10" s="1"/>
  <c r="DZ21" i="10" a="1"/>
  <c r="DZ21" i="10" s="1"/>
  <c r="DL22" i="10" a="1"/>
  <c r="DL22" i="10" s="1"/>
  <c r="DV22" i="10" a="1"/>
  <c r="DV22" i="10" s="1"/>
  <c r="DI23" i="10" a="1"/>
  <c r="DI23" i="10" s="1"/>
  <c r="DT23" i="10" a="1"/>
  <c r="DT23" i="10" s="1"/>
  <c r="EC23" i="10" a="1"/>
  <c r="EC23" i="10" s="1"/>
  <c r="DP24" i="10" a="1"/>
  <c r="DP24" i="10" s="1"/>
  <c r="DY24" i="10" a="1"/>
  <c r="DY24" i="10" s="1"/>
  <c r="EB25" i="10" a="1"/>
  <c r="EB25" i="10" s="1"/>
  <c r="DL26" i="10" a="1"/>
  <c r="DL26" i="10" s="1"/>
  <c r="DS26" i="10" a="1"/>
  <c r="DS26" i="10" s="1"/>
  <c r="DI27" i="10" a="1"/>
  <c r="DI27" i="10" s="1"/>
  <c r="DO27" i="10" a="1"/>
  <c r="DO27" i="10" s="1"/>
  <c r="DV27" i="10" a="1"/>
  <c r="DV27" i="10" s="1"/>
  <c r="EC27" i="10" a="1"/>
  <c r="EC27" i="10" s="1"/>
  <c r="DL28" i="10" a="1"/>
  <c r="DL28" i="10" s="1"/>
  <c r="DZ28" i="10" a="1"/>
  <c r="DZ28" i="10" s="1"/>
  <c r="DJ29" i="10" a="1"/>
  <c r="DJ29" i="10" s="1"/>
  <c r="DR29" i="10" a="1"/>
  <c r="DR29" i="10" s="1"/>
  <c r="DY29" i="10" a="1"/>
  <c r="DY29" i="10" s="1"/>
  <c r="DI30" i="10" a="1"/>
  <c r="DI30" i="10" s="1"/>
  <c r="DP30" i="10" a="1"/>
  <c r="DP30" i="10" s="1"/>
  <c r="EB30" i="10" a="1"/>
  <c r="EB30" i="10" s="1"/>
  <c r="DR31" i="10" a="1"/>
  <c r="DR31" i="10" s="1"/>
  <c r="DZ31" i="10" a="1"/>
  <c r="DZ31" i="10" s="1"/>
  <c r="DJ32" i="10" a="1"/>
  <c r="DJ32" i="10" s="1"/>
  <c r="DR32" i="10" a="1"/>
  <c r="DR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J8" i="10" a="1"/>
  <c r="EJ8" i="10" s="1"/>
  <c r="EQ8" i="10" a="1"/>
  <c r="EQ8" i="10" s="1"/>
  <c r="EX8" i="10" a="1"/>
  <c r="EX8" i="10" s="1"/>
  <c r="EI9" i="10" a="1"/>
  <c r="EI9" i="10" s="1"/>
  <c r="EP9" i="10" a="1"/>
  <c r="EP9" i="10" s="1"/>
  <c r="EX9" i="10" a="1"/>
  <c r="EX9" i="10" s="1"/>
  <c r="DQ21" i="10" a="1"/>
  <c r="DQ21" i="10" s="1"/>
  <c r="EA21" i="10" a="1"/>
  <c r="EA21" i="10" s="1"/>
  <c r="DM22" i="10" a="1"/>
  <c r="DM22" i="10" s="1"/>
  <c r="DX22" i="10" a="1"/>
  <c r="DX22" i="10" s="1"/>
  <c r="DK23" i="10" a="1"/>
  <c r="DK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EC25" i="10" a="1"/>
  <c r="EC25" i="10" s="1"/>
  <c r="DM26" i="10" a="1"/>
  <c r="DM26" i="10" s="1"/>
  <c r="DZ26" i="10" a="1"/>
  <c r="DZ26" i="10" s="1"/>
  <c r="DP27" i="10" a="1"/>
  <c r="DP27" i="10" s="1"/>
  <c r="DW27" i="10" a="1"/>
  <c r="DW27" i="10" s="1"/>
  <c r="DM28" i="10" a="1"/>
  <c r="DM28" i="10" s="1"/>
  <c r="DS28" i="10" a="1"/>
  <c r="DS28" i="10" s="1"/>
  <c r="EA28" i="10" a="1"/>
  <c r="EA28" i="10" s="1"/>
  <c r="DK29" i="10" a="1"/>
  <c r="DK29" i="10" s="1"/>
  <c r="DS29" i="10" a="1"/>
  <c r="DS29" i="10" s="1"/>
  <c r="DZ29" i="10" a="1"/>
  <c r="DZ29" i="10" s="1"/>
  <c r="DJ30" i="10" a="1"/>
  <c r="DJ30" i="10" s="1"/>
  <c r="DQ30" i="10" a="1"/>
  <c r="DQ30" i="10" s="1"/>
  <c r="DV30" i="10" a="1"/>
  <c r="DV30" i="10" s="1"/>
  <c r="EC30" i="10" a="1"/>
  <c r="EC30" i="10" s="1"/>
  <c r="DL31" i="10" a="1"/>
  <c r="DL31" i="10" s="1"/>
  <c r="DS31" i="10" a="1"/>
  <c r="DS31" i="10" s="1"/>
  <c r="EA31" i="10" a="1"/>
  <c r="EA31" i="10" s="1"/>
  <c r="DK32" i="10" a="1"/>
  <c r="DK32" i="10" s="1"/>
  <c r="DS32" i="10" a="1"/>
  <c r="DS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Z7" i="10" a="1"/>
  <c r="EZ7" i="10" s="1"/>
  <c r="EK8" i="10" a="1"/>
  <c r="EK8" i="10" s="1"/>
  <c r="ER8" i="10" a="1"/>
  <c r="ER8" i="10" s="1"/>
  <c r="EY8" i="10" a="1"/>
  <c r="EY8" i="10" s="1"/>
  <c r="DS21" i="10" a="1"/>
  <c r="DS21" i="10" s="1"/>
  <c r="EB21" i="10" a="1"/>
  <c r="EB21" i="10" s="1"/>
  <c r="DN22" i="10" a="1"/>
  <c r="DN22" i="10" s="1"/>
  <c r="DY22" i="10" a="1"/>
  <c r="DY22" i="10" s="1"/>
  <c r="DL23" i="10" a="1"/>
  <c r="DL23" i="10" s="1"/>
  <c r="DV23" i="10" a="1"/>
  <c r="DV23" i="10" s="1"/>
  <c r="DH24" i="10" a="1"/>
  <c r="DH24" i="10" s="1"/>
  <c r="DR24" i="10" a="1"/>
  <c r="DR24" i="10" s="1"/>
  <c r="EA24" i="10" a="1"/>
  <c r="EA24" i="10" s="1"/>
  <c r="DM25" i="10" a="1"/>
  <c r="DM25" i="10" s="1"/>
  <c r="DV25" i="10" a="1"/>
  <c r="DV25" i="10" s="1"/>
  <c r="ED25" i="10" a="1"/>
  <c r="ED25" i="10" s="1"/>
  <c r="DN26" i="10" a="1"/>
  <c r="DN26" i="10" s="1"/>
  <c r="DT26" i="10" a="1"/>
  <c r="DT26" i="10" s="1"/>
  <c r="EA26" i="10" a="1"/>
  <c r="EA26" i="10" s="1"/>
  <c r="DJ27" i="10" a="1"/>
  <c r="DJ27" i="10" s="1"/>
  <c r="DQ27" i="10" a="1"/>
  <c r="DQ27" i="10" s="1"/>
  <c r="DX27" i="10" a="1"/>
  <c r="DX27" i="10" s="1"/>
  <c r="ED27" i="10" a="1"/>
  <c r="ED27" i="10" s="1"/>
  <c r="DN28" i="10" a="1"/>
  <c r="DN28" i="10" s="1"/>
  <c r="DT28" i="10" a="1"/>
  <c r="DT28" i="10" s="1"/>
  <c r="EB28" i="10" a="1"/>
  <c r="EB28" i="10" s="1"/>
  <c r="DL29" i="10" a="1"/>
  <c r="DL29" i="10" s="1"/>
  <c r="EA29" i="10" a="1"/>
  <c r="EA29" i="10" s="1"/>
  <c r="DK30" i="10" a="1"/>
  <c r="DK30" i="10" s="1"/>
  <c r="DR30" i="10" a="1"/>
  <c r="DR30" i="10" s="1"/>
  <c r="DW30" i="10" a="1"/>
  <c r="DW30" i="10" s="1"/>
  <c r="ED30" i="10" a="1"/>
  <c r="ED30" i="10" s="1"/>
  <c r="DM31" i="10" a="1"/>
  <c r="DM31" i="10" s="1"/>
  <c r="DT31" i="10" a="1"/>
  <c r="DT31" i="10" s="1"/>
  <c r="EB31" i="10" a="1"/>
  <c r="EB31" i="10" s="1"/>
  <c r="DL32" i="10" a="1"/>
  <c r="DL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Z6" i="10" a="1"/>
  <c r="EZ6" i="10" s="1"/>
  <c r="EK7" i="10" a="1"/>
  <c r="EK7" i="10" s="1"/>
  <c r="ES7" i="10" a="1"/>
  <c r="ES7" i="10" s="1"/>
  <c r="FA7" i="10" a="1"/>
  <c r="FA7" i="10" s="1"/>
  <c r="DU21" i="10" a="1"/>
  <c r="DU21" i="10" s="1"/>
  <c r="EC21" i="10" a="1"/>
  <c r="EC21" i="10" s="1"/>
  <c r="DP22" i="10" a="1"/>
  <c r="DP22" i="10" s="1"/>
  <c r="EA22" i="10" a="1"/>
  <c r="EA22" i="10" s="1"/>
  <c r="DM23" i="10" a="1"/>
  <c r="DM23" i="10" s="1"/>
  <c r="DX23" i="10" a="1"/>
  <c r="DX23" i="10" s="1"/>
  <c r="DJ24" i="10" a="1"/>
  <c r="DJ24" i="10" s="1"/>
  <c r="EC24" i="10" a="1"/>
  <c r="EC24" i="10" s="1"/>
  <c r="DO25" i="10" a="1"/>
  <c r="DO25" i="10" s="1"/>
  <c r="DW25" i="10" a="1"/>
  <c r="DW25" i="10" s="1"/>
  <c r="DG26" i="10" a="1"/>
  <c r="DG26" i="10" s="1"/>
  <c r="DO26" i="10" a="1"/>
  <c r="DO26" i="10" s="1"/>
  <c r="DU26" i="10" a="1"/>
  <c r="DU26" i="10" s="1"/>
  <c r="EB26" i="10" a="1"/>
  <c r="EB26" i="10" s="1"/>
  <c r="DY27" i="10" a="1"/>
  <c r="DY27" i="10" s="1"/>
  <c r="DG28" i="10" a="1"/>
  <c r="DG28" i="10" s="1"/>
  <c r="DU28" i="10" a="1"/>
  <c r="DU28" i="10" s="1"/>
  <c r="EC28" i="10" a="1"/>
  <c r="EC28" i="10" s="1"/>
  <c r="DM29" i="10" a="1"/>
  <c r="DM29" i="10" s="1"/>
  <c r="DT29" i="10" a="1"/>
  <c r="DT29" i="10" s="1"/>
  <c r="EB29" i="10" a="1"/>
  <c r="EB29" i="10" s="1"/>
  <c r="DX30" i="10" a="1"/>
  <c r="DX30" i="10" s="1"/>
  <c r="DG31" i="10" a="1"/>
  <c r="DG31" i="10" s="1"/>
  <c r="DN31" i="10" a="1"/>
  <c r="DN31" i="10" s="1"/>
  <c r="DU31" i="10" a="1"/>
  <c r="DU31" i="10" s="1"/>
  <c r="EC31" i="10" a="1"/>
  <c r="EC31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EB5" i="10" a="1"/>
  <c r="EB5" i="10" s="1"/>
  <c r="EJ5" i="10" a="1"/>
  <c r="EJ5" i="10" s="1"/>
  <c r="ER5" i="10" a="1"/>
  <c r="ER5" i="10" s="1"/>
  <c r="EZ5" i="10" a="1"/>
  <c r="EZ5" i="10" s="1"/>
  <c r="EK6" i="10" a="1"/>
  <c r="EK6" i="10" s="1"/>
  <c r="ES6" i="10" a="1"/>
  <c r="ES6" i="10" s="1"/>
  <c r="FA6" i="10" a="1"/>
  <c r="FA6" i="10" s="1"/>
  <c r="EL7" i="10" a="1"/>
  <c r="EL7" i="10" s="1"/>
  <c r="ET7" i="10" a="1"/>
  <c r="ET7" i="10" s="1"/>
  <c r="FB7" i="10" a="1"/>
  <c r="FB7" i="10" s="1"/>
  <c r="ET8" i="10" a="1"/>
  <c r="ET8" i="10" s="1"/>
  <c r="FA8" i="10" a="1"/>
  <c r="FA8" i="10" s="1"/>
  <c r="EK9" i="10" a="1"/>
  <c r="EK9" i="10" s="1"/>
  <c r="ES9" i="10" a="1"/>
  <c r="ES9" i="10" s="1"/>
  <c r="FA9" i="10" a="1"/>
  <c r="FA9" i="10" s="1"/>
  <c r="EL10" i="10" a="1"/>
  <c r="EL10" i="10" s="1"/>
  <c r="ET10" i="10" a="1"/>
  <c r="ET10" i="10" s="1"/>
  <c r="FA10" i="10" a="1"/>
  <c r="FA10" i="10" s="1"/>
  <c r="EL11" i="10" a="1"/>
  <c r="EL11" i="10" s="1"/>
  <c r="FA11" i="10" a="1"/>
  <c r="FA11" i="10" s="1"/>
  <c r="EL12" i="10" a="1"/>
  <c r="EL12" i="10" s="1"/>
  <c r="ET12" i="10" a="1"/>
  <c r="ET12" i="10" s="1"/>
  <c r="FB12" i="10" a="1"/>
  <c r="FB12" i="10" s="1"/>
  <c r="EM13" i="10" a="1"/>
  <c r="EM13" i="10" s="1"/>
  <c r="EU13" i="10" a="1"/>
  <c r="EU13" i="10" s="1"/>
  <c r="FB13" i="10" a="1"/>
  <c r="FB13" i="10" s="1"/>
  <c r="EM14" i="10" a="1"/>
  <c r="EM14" i="10" s="1"/>
  <c r="ET14" i="10" a="1"/>
  <c r="ET14" i="10" s="1"/>
  <c r="FA14" i="10" a="1"/>
  <c r="FA14" i="10" s="1"/>
  <c r="EK15" i="10" a="1"/>
  <c r="EK15" i="10" s="1"/>
  <c r="ES15" i="10" a="1"/>
  <c r="ES15" i="10" s="1"/>
  <c r="EY15" i="10" a="1"/>
  <c r="EY15" i="10" s="1"/>
  <c r="EJ16" i="10" a="1"/>
  <c r="EJ16" i="10" s="1"/>
  <c r="EH17" i="10" a="1"/>
  <c r="EH17" i="10" s="1"/>
  <c r="EL8" i="10" a="1"/>
  <c r="EL8" i="10" s="1"/>
  <c r="EN9" i="10" a="1"/>
  <c r="EN9" i="10" s="1"/>
  <c r="FB9" i="10" a="1"/>
  <c r="FB9" i="10" s="1"/>
  <c r="EO10" i="10" a="1"/>
  <c r="EO10" i="10" s="1"/>
  <c r="EZ10" i="10" a="1"/>
  <c r="EZ10" i="10" s="1"/>
  <c r="EM11" i="10" a="1"/>
  <c r="EM11" i="10" s="1"/>
  <c r="EV11" i="10" a="1"/>
  <c r="EV11" i="10" s="1"/>
  <c r="EJ12" i="10" a="1"/>
  <c r="EJ12" i="10" s="1"/>
  <c r="EU12" i="10" a="1"/>
  <c r="EU12" i="10" s="1"/>
  <c r="EH13" i="10" a="1"/>
  <c r="EH13" i="10" s="1"/>
  <c r="ES13" i="10" a="1"/>
  <c r="ES13" i="10" s="1"/>
  <c r="EF14" i="10" a="1"/>
  <c r="EF14" i="10" s="1"/>
  <c r="EO14" i="10" a="1"/>
  <c r="EO14" i="10" s="1"/>
  <c r="EZ14" i="10" a="1"/>
  <c r="EZ14" i="10" s="1"/>
  <c r="EL15" i="10" a="1"/>
  <c r="EL15" i="10" s="1"/>
  <c r="EU15" i="10" a="1"/>
  <c r="EU15" i="10" s="1"/>
  <c r="EH16" i="10" a="1"/>
  <c r="EH16" i="10" s="1"/>
  <c r="ER16" i="10" a="1"/>
  <c r="ER16" i="10" s="1"/>
  <c r="EZ16" i="10" a="1"/>
  <c r="EZ16" i="10" s="1"/>
  <c r="EJ17" i="10" a="1"/>
  <c r="EJ17" i="10" s="1"/>
  <c r="EQ17" i="10" a="1"/>
  <c r="EQ17" i="10" s="1"/>
  <c r="EW17" i="10" a="1"/>
  <c r="EW17" i="10" s="1"/>
  <c r="EH18" i="10" a="1"/>
  <c r="EH18" i="10" s="1"/>
  <c r="EV18" i="10" a="1"/>
  <c r="EV18" i="10" s="1"/>
  <c r="EG19" i="10" a="1"/>
  <c r="EG19" i="10" s="1"/>
  <c r="EM19" i="10" a="1"/>
  <c r="EM19" i="10" s="1"/>
  <c r="ET19" i="10" a="1"/>
  <c r="ET19" i="10" s="1"/>
  <c r="EK20" i="10" a="1"/>
  <c r="EK20" i="10" s="1"/>
  <c r="ER20" i="10" a="1"/>
  <c r="ER20" i="10" s="1"/>
  <c r="EX20" i="10" a="1"/>
  <c r="EX20" i="10" s="1"/>
  <c r="EI21" i="10" a="1"/>
  <c r="EI21" i="10" s="1"/>
  <c r="EP21" i="10" a="1"/>
  <c r="EP21" i="10" s="1"/>
  <c r="EV21" i="10" a="1"/>
  <c r="EV21" i="10" s="1"/>
  <c r="EF22" i="10" a="1"/>
  <c r="EF22" i="10" s="1"/>
  <c r="ES22" i="10" a="1"/>
  <c r="ES22" i="10" s="1"/>
  <c r="EY22" i="10" a="1"/>
  <c r="EY22" i="10" s="1"/>
  <c r="EJ23" i="10" a="1"/>
  <c r="EJ23" i="10" s="1"/>
  <c r="EQ23" i="10" a="1"/>
  <c r="EQ23" i="10" s="1"/>
  <c r="EW23" i="10" a="1"/>
  <c r="EW23" i="10" s="1"/>
  <c r="EF24" i="10" a="1"/>
  <c r="EF24" i="10" s="1"/>
  <c r="EL24" i="10" a="1"/>
  <c r="EL24" i="10" s="1"/>
  <c r="ES24" i="10" a="1"/>
  <c r="ES24" i="10" s="1"/>
  <c r="EY24" i="10" a="1"/>
  <c r="EY24" i="10" s="1"/>
  <c r="EH25" i="10" a="1"/>
  <c r="EH25" i="10" s="1"/>
  <c r="EP25" i="10" a="1"/>
  <c r="EP25" i="10" s="1"/>
  <c r="EV25" i="10" a="1"/>
  <c r="EV25" i="10" s="1"/>
  <c r="EF26" i="10" a="1"/>
  <c r="EF26" i="10" s="1"/>
  <c r="EL26" i="10" a="1"/>
  <c r="EL26" i="10" s="1"/>
  <c r="ET26" i="10" a="1"/>
  <c r="ET26" i="10" s="1"/>
  <c r="FA26" i="10" a="1"/>
  <c r="FA26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V29" i="10" a="1"/>
  <c r="EV29" i="10" s="1"/>
  <c r="EF30" i="10" a="1"/>
  <c r="EF30" i="10" s="1"/>
  <c r="EM30" i="10" a="1"/>
  <c r="EM30" i="10" s="1"/>
  <c r="ET30" i="10" a="1"/>
  <c r="ET30" i="10" s="1"/>
  <c r="FA30" i="10" a="1"/>
  <c r="FA30" i="10" s="1"/>
  <c r="EL31" i="10" a="1"/>
  <c r="EL31" i="10" s="1"/>
  <c r="EZ31" i="10" a="1"/>
  <c r="EZ31" i="10" s="1"/>
  <c r="EJ32" i="10" a="1"/>
  <c r="EJ32" i="10" s="1"/>
  <c r="EQ32" i="10" a="1"/>
  <c r="EQ32" i="10" s="1"/>
  <c r="EW32" i="10" a="1"/>
  <c r="EW32" i="10" s="1"/>
  <c r="EG33" i="10" a="1"/>
  <c r="EG33" i="10" s="1"/>
  <c r="EM33" i="10" a="1"/>
  <c r="EM33" i="10" s="1"/>
  <c r="FA33" i="10" a="1"/>
  <c r="FA33" i="10" s="1"/>
  <c r="EK34" i="10" a="1"/>
  <c r="EK34" i="10" s="1"/>
  <c r="ER34" i="10" a="1"/>
  <c r="ER34" i="10" s="1"/>
  <c r="EO8" i="10" a="1"/>
  <c r="EO8" i="10" s="1"/>
  <c r="EQ9" i="10" a="1"/>
  <c r="EQ9" i="10" s="1"/>
  <c r="EF10" i="10" a="1"/>
  <c r="EF10" i="10" s="1"/>
  <c r="EQ10" i="10" a="1"/>
  <c r="EQ10" i="10" s="1"/>
  <c r="EN11" i="10" a="1"/>
  <c r="EN11" i="10" s="1"/>
  <c r="EX11" i="10" a="1"/>
  <c r="EX11" i="10" s="1"/>
  <c r="EK12" i="10" a="1"/>
  <c r="EK12" i="10" s="1"/>
  <c r="EV12" i="10" a="1"/>
  <c r="EV12" i="10" s="1"/>
  <c r="EJ13" i="10" a="1"/>
  <c r="EJ13" i="10" s="1"/>
  <c r="ET13" i="10" a="1"/>
  <c r="ET13" i="10" s="1"/>
  <c r="EG14" i="10" a="1"/>
  <c r="EG14" i="10" s="1"/>
  <c r="EQ14" i="10" a="1"/>
  <c r="EQ14" i="10" s="1"/>
  <c r="EM15" i="10" a="1"/>
  <c r="EM15" i="10" s="1"/>
  <c r="EW15" i="10" a="1"/>
  <c r="EW15" i="10" s="1"/>
  <c r="EI16" i="10" a="1"/>
  <c r="EI16" i="10" s="1"/>
  <c r="ES16" i="10" a="1"/>
  <c r="ES16" i="10" s="1"/>
  <c r="FA16" i="10" a="1"/>
  <c r="FA16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FB19" i="10" a="1"/>
  <c r="FB19" i="10" s="1"/>
  <c r="EL20" i="10" a="1"/>
  <c r="EL20" i="10" s="1"/>
  <c r="EY20" i="10" a="1"/>
  <c r="EY20" i="10" s="1"/>
  <c r="EJ21" i="10" a="1"/>
  <c r="EJ21" i="10" s="1"/>
  <c r="EQ21" i="10" a="1"/>
  <c r="EQ21" i="10" s="1"/>
  <c r="EW21" i="10" a="1"/>
  <c r="EW21" i="10" s="1"/>
  <c r="EM22" i="10" a="1"/>
  <c r="EM22" i="10" s="1"/>
  <c r="ET22" i="10" a="1"/>
  <c r="ET22" i="10" s="1"/>
  <c r="EZ22" i="10" a="1"/>
  <c r="EZ22" i="10" s="1"/>
  <c r="EK23" i="10" a="1"/>
  <c r="EK23" i="10" s="1"/>
  <c r="EM24" i="10" a="1"/>
  <c r="EM24" i="10" s="1"/>
  <c r="ET24" i="10" a="1"/>
  <c r="ET24" i="10" s="1"/>
  <c r="EZ24" i="10" a="1"/>
  <c r="EZ24" i="10" s="1"/>
  <c r="EI25" i="10" a="1"/>
  <c r="EI25" i="10" s="1"/>
  <c r="EQ25" i="10" a="1"/>
  <c r="EQ25" i="10" s="1"/>
  <c r="EW25" i="10" a="1"/>
  <c r="EW25" i="10" s="1"/>
  <c r="EG26" i="10" a="1"/>
  <c r="EG26" i="10" s="1"/>
  <c r="EM26" i="10" a="1"/>
  <c r="EM26" i="10" s="1"/>
  <c r="EU26" i="10" a="1"/>
  <c r="EU26" i="10" s="1"/>
  <c r="FB26" i="10" a="1"/>
  <c r="FB26" i="10" s="1"/>
  <c r="EK27" i="10" a="1"/>
  <c r="EK27" i="10" s="1"/>
  <c r="ER27" i="10" a="1"/>
  <c r="ER27" i="10" s="1"/>
  <c r="EY27" i="10" a="1"/>
  <c r="EY27" i="10" s="1"/>
  <c r="EI28" i="10" a="1"/>
  <c r="EI28" i="10" s="1"/>
  <c r="EP28" i="10" a="1"/>
  <c r="EP28" i="10" s="1"/>
  <c r="EX28" i="10" a="1"/>
  <c r="EX28" i="10" s="1"/>
  <c r="EI29" i="10" a="1"/>
  <c r="EI29" i="10" s="1"/>
  <c r="EO29" i="10" a="1"/>
  <c r="EO29" i="10" s="1"/>
  <c r="EW29" i="10" a="1"/>
  <c r="EW29" i="10" s="1"/>
  <c r="EG30" i="10" a="1"/>
  <c r="EG30" i="10" s="1"/>
  <c r="EU30" i="10" a="1"/>
  <c r="EU30" i="10" s="1"/>
  <c r="FB30" i="10" a="1"/>
  <c r="FB30" i="10" s="1"/>
  <c r="EM31" i="10" a="1"/>
  <c r="EM31" i="10" s="1"/>
  <c r="ET31" i="10" a="1"/>
  <c r="ET31" i="10" s="1"/>
  <c r="FA31" i="10" a="1"/>
  <c r="FA31" i="10" s="1"/>
  <c r="EK32" i="10" a="1"/>
  <c r="EK32" i="10" s="1"/>
  <c r="ER32" i="10" a="1"/>
  <c r="ER32" i="10" s="1"/>
  <c r="EX32" i="10" a="1"/>
  <c r="EX32" i="10" s="1"/>
  <c r="EN33" i="10" a="1"/>
  <c r="EN33" i="10" s="1"/>
  <c r="ET33" i="10" a="1"/>
  <c r="ET33" i="10" s="1"/>
  <c r="FB33" i="10" a="1"/>
  <c r="FB33" i="10" s="1"/>
  <c r="EL34" i="10" a="1"/>
  <c r="EL34" i="10" s="1"/>
  <c r="ES34" i="10" a="1"/>
  <c r="ES34" i="10" s="1"/>
  <c r="EZ34" i="10" a="1"/>
  <c r="EZ34" i="10" s="1"/>
  <c r="EJ35" i="10" a="1"/>
  <c r="EJ35" i="10" s="1"/>
  <c r="EP35" i="10" a="1"/>
  <c r="EP35" i="10" s="1"/>
  <c r="EW35" i="10" a="1"/>
  <c r="EW35" i="10" s="1"/>
  <c r="EH36" i="10" a="1"/>
  <c r="EH36" i="10" s="1"/>
  <c r="EU36" i="10" a="1"/>
  <c r="EU36" i="10" s="1"/>
  <c r="FB36" i="10" a="1"/>
  <c r="FB36" i="10" s="1"/>
  <c r="ES8" i="10" a="1"/>
  <c r="ES8" i="10" s="1"/>
  <c r="ER9" i="10" a="1"/>
  <c r="ER9" i="10" s="1"/>
  <c r="EG10" i="10" a="1"/>
  <c r="EG10" i="10" s="1"/>
  <c r="ER10" i="10" a="1"/>
  <c r="ER10" i="10" s="1"/>
  <c r="FB10" i="10" a="1"/>
  <c r="FB10" i="10" s="1"/>
  <c r="EO11" i="10" a="1"/>
  <c r="EO11" i="10" s="1"/>
  <c r="EY11" i="10" a="1"/>
  <c r="EY11" i="10" s="1"/>
  <c r="EM12" i="10" a="1"/>
  <c r="EM12" i="10" s="1"/>
  <c r="EW12" i="10" a="1"/>
  <c r="EW12" i="10" s="1"/>
  <c r="EK13" i="10" a="1"/>
  <c r="EK13" i="10" s="1"/>
  <c r="EH14" i="10" a="1"/>
  <c r="EH14" i="10" s="1"/>
  <c r="ER14" i="10" a="1"/>
  <c r="ER14" i="10" s="1"/>
  <c r="EN15" i="10" a="1"/>
  <c r="EN15" i="10" s="1"/>
  <c r="EX15" i="10" a="1"/>
  <c r="EX15" i="10" s="1"/>
  <c r="EK16" i="10" a="1"/>
  <c r="EK16" i="10" s="1"/>
  <c r="ET16" i="10" a="1"/>
  <c r="ET16" i="10" s="1"/>
  <c r="FB16" i="10" a="1"/>
  <c r="FB16" i="10" s="1"/>
  <c r="EK17" i="10" a="1"/>
  <c r="EK17" i="10" s="1"/>
  <c r="ES17" i="10" a="1"/>
  <c r="ES17" i="10" s="1"/>
  <c r="EY17" i="10" a="1"/>
  <c r="EY17" i="10" s="1"/>
  <c r="EJ18" i="10" a="1"/>
  <c r="EJ18" i="10" s="1"/>
  <c r="EQ18" i="10" a="1"/>
  <c r="EQ18" i="10" s="1"/>
  <c r="EX18" i="10" a="1"/>
  <c r="EX18" i="10" s="1"/>
  <c r="EI19" i="10" a="1"/>
  <c r="EI19" i="10" s="1"/>
  <c r="EO19" i="10" a="1"/>
  <c r="EO19" i="10" s="1"/>
  <c r="EV19" i="10" a="1"/>
  <c r="EV19" i="10" s="1"/>
  <c r="EF20" i="10" a="1"/>
  <c r="EF20" i="10" s="1"/>
  <c r="ES20" i="10" a="1"/>
  <c r="ES20" i="10" s="1"/>
  <c r="EZ20" i="10" a="1"/>
  <c r="EZ20" i="10" s="1"/>
  <c r="EK21" i="10" a="1"/>
  <c r="EK21" i="10" s="1"/>
  <c r="EX21" i="10" a="1"/>
  <c r="EX21" i="10" s="1"/>
  <c r="EG22" i="10" a="1"/>
  <c r="EG22" i="10" s="1"/>
  <c r="EN22" i="10" a="1"/>
  <c r="EN22" i="10" s="1"/>
  <c r="EU22" i="10" a="1"/>
  <c r="EU22" i="10" s="1"/>
  <c r="FA22" i="10" a="1"/>
  <c r="FA22" i="10" s="1"/>
  <c r="EL23" i="10" a="1"/>
  <c r="EL23" i="10" s="1"/>
  <c r="ER23" i="10" a="1"/>
  <c r="ER23" i="10" s="1"/>
  <c r="EX23" i="10" a="1"/>
  <c r="EX23" i="10" s="1"/>
  <c r="EG24" i="10" a="1"/>
  <c r="EG24" i="10" s="1"/>
  <c r="EN24" i="10" a="1"/>
  <c r="EN24" i="10" s="1"/>
  <c r="EU24" i="10" a="1"/>
  <c r="EU24" i="10" s="1"/>
  <c r="EJ25" i="10" a="1"/>
  <c r="EJ25" i="10" s="1"/>
  <c r="EX25" i="10" a="1"/>
  <c r="EX25" i="10" s="1"/>
  <c r="EH26" i="10" a="1"/>
  <c r="EH26" i="10" s="1"/>
  <c r="EN26" i="10" a="1"/>
  <c r="EN26" i="10" s="1"/>
  <c r="EV26" i="10" a="1"/>
  <c r="EV26" i="10" s="1"/>
  <c r="EF27" i="10" a="1"/>
  <c r="EF27" i="10" s="1"/>
  <c r="EL27" i="10" a="1"/>
  <c r="EL27" i="10" s="1"/>
  <c r="ES27" i="10" a="1"/>
  <c r="ES27" i="10" s="1"/>
  <c r="EZ27" i="10" a="1"/>
  <c r="EZ27" i="10" s="1"/>
  <c r="EJ28" i="10" a="1"/>
  <c r="EJ28" i="10" s="1"/>
  <c r="EQ28" i="10" a="1"/>
  <c r="EQ28" i="10" s="1"/>
  <c r="EY28" i="10" a="1"/>
  <c r="EY28" i="10" s="1"/>
  <c r="EJ29" i="10" a="1"/>
  <c r="EJ29" i="10" s="1"/>
  <c r="EP29" i="10" a="1"/>
  <c r="EP29" i="10" s="1"/>
  <c r="EX29" i="10" a="1"/>
  <c r="EX29" i="10" s="1"/>
  <c r="EH30" i="10" a="1"/>
  <c r="EH30" i="10" s="1"/>
  <c r="EN30" i="10" a="1"/>
  <c r="EN30" i="10" s="1"/>
  <c r="EV30" i="10" a="1"/>
  <c r="EV30" i="10" s="1"/>
  <c r="EF31" i="10" a="1"/>
  <c r="EF31" i="10" s="1"/>
  <c r="EN31" i="10" a="1"/>
  <c r="EN31" i="10" s="1"/>
  <c r="EU31" i="10" a="1"/>
  <c r="EU31" i="10" s="1"/>
  <c r="FB31" i="10" a="1"/>
  <c r="FB31" i="10" s="1"/>
  <c r="EL32" i="10" a="1"/>
  <c r="EL32" i="10" s="1"/>
  <c r="ES32" i="10" a="1"/>
  <c r="ES32" i="10" s="1"/>
  <c r="EY32" i="10" a="1"/>
  <c r="EY32" i="10" s="1"/>
  <c r="EH33" i="10" a="1"/>
  <c r="EH33" i="10" s="1"/>
  <c r="EV8" i="10" a="1"/>
  <c r="EV8" i="10" s="1"/>
  <c r="ET9" i="10" a="1"/>
  <c r="ET9" i="10" s="1"/>
  <c r="EI10" i="10" a="1"/>
  <c r="EI10" i="10" s="1"/>
  <c r="ES10" i="10" a="1"/>
  <c r="ES10" i="10" s="1"/>
  <c r="EF11" i="10" a="1"/>
  <c r="EF11" i="10" s="1"/>
  <c r="EQ11" i="10" a="1"/>
  <c r="EQ11" i="10" s="1"/>
  <c r="EZ11" i="10" a="1"/>
  <c r="EZ11" i="10" s="1"/>
  <c r="EN12" i="10" a="1"/>
  <c r="EN12" i="10" s="1"/>
  <c r="EY12" i="10" a="1"/>
  <c r="EY12" i="10" s="1"/>
  <c r="EL13" i="10" a="1"/>
  <c r="EL13" i="10" s="1"/>
  <c r="EV13" i="10" a="1"/>
  <c r="EV13" i="10" s="1"/>
  <c r="EJ14" i="10" a="1"/>
  <c r="EJ14" i="10" s="1"/>
  <c r="ES14" i="10" a="1"/>
  <c r="ES14" i="10" s="1"/>
  <c r="FB14" i="10" a="1"/>
  <c r="FB14" i="10" s="1"/>
  <c r="EP15" i="10" a="1"/>
  <c r="EP15" i="10" s="1"/>
  <c r="EL16" i="10" a="1"/>
  <c r="EL16" i="10" s="1"/>
  <c r="EU16" i="10" a="1"/>
  <c r="EU16" i="10" s="1"/>
  <c r="EL17" i="10" a="1"/>
  <c r="EL17" i="10" s="1"/>
  <c r="ET17" i="10" a="1"/>
  <c r="ET17" i="10" s="1"/>
  <c r="EZ17" i="10" a="1"/>
  <c r="EZ17" i="10" s="1"/>
  <c r="EK18" i="10" a="1"/>
  <c r="EK18" i="10" s="1"/>
  <c r="ER18" i="10" a="1"/>
  <c r="ER18" i="10" s="1"/>
  <c r="EY18" i="10" a="1"/>
  <c r="EY18" i="10" s="1"/>
  <c r="EJ19" i="10" a="1"/>
  <c r="EJ19" i="10" s="1"/>
  <c r="EP19" i="10" a="1"/>
  <c r="EP19" i="10" s="1"/>
  <c r="EW19" i="10" a="1"/>
  <c r="EW19" i="10" s="1"/>
  <c r="EG20" i="10" a="1"/>
  <c r="EG20" i="10" s="1"/>
  <c r="EM20" i="10" a="1"/>
  <c r="EM20" i="10" s="1"/>
  <c r="ET20" i="10" a="1"/>
  <c r="ET20" i="10" s="1"/>
  <c r="FA20" i="10" a="1"/>
  <c r="FA20" i="10" s="1"/>
  <c r="EL21" i="10" a="1"/>
  <c r="EL21" i="10" s="1"/>
  <c r="ER21" i="10" a="1"/>
  <c r="ER21" i="10" s="1"/>
  <c r="EY21" i="10" a="1"/>
  <c r="EY21" i="10" s="1"/>
  <c r="EH22" i="10" a="1"/>
  <c r="EH22" i="10" s="1"/>
  <c r="EO22" i="10" a="1"/>
  <c r="EO22" i="10" s="1"/>
  <c r="EV22" i="10" a="1"/>
  <c r="EV22" i="10" s="1"/>
  <c r="FB22" i="10" a="1"/>
  <c r="FB22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V24" i="10" a="1"/>
  <c r="EV24" i="10" s="1"/>
  <c r="FA24" i="10" a="1"/>
  <c r="FA24" i="10" s="1"/>
  <c r="EK25" i="10" a="1"/>
  <c r="EK25" i="10" s="1"/>
  <c r="ER25" i="10" a="1"/>
  <c r="ER25" i="10" s="1"/>
  <c r="EY25" i="10" a="1"/>
  <c r="EY25" i="10" s="1"/>
  <c r="EO26" i="10" a="1"/>
  <c r="EO26" i="10" s="1"/>
  <c r="EW26" i="10" a="1"/>
  <c r="EW26" i="10" s="1"/>
  <c r="EG27" i="10" a="1"/>
  <c r="EG27" i="10" s="1"/>
  <c r="EM27" i="10" a="1"/>
  <c r="EM27" i="10" s="1"/>
  <c r="ET27" i="10" a="1"/>
  <c r="ET27" i="10" s="1"/>
  <c r="FA27" i="10" a="1"/>
  <c r="FA27" i="10" s="1"/>
  <c r="EK28" i="10" a="1"/>
  <c r="EK28" i="10" s="1"/>
  <c r="ER28" i="10" a="1"/>
  <c r="ER28" i="10" s="1"/>
  <c r="EZ28" i="10" a="1"/>
  <c r="EZ28" i="10" s="1"/>
  <c r="EK29" i="10" a="1"/>
  <c r="EK29" i="10" s="1"/>
  <c r="EQ29" i="10" a="1"/>
  <c r="EQ29" i="10" s="1"/>
  <c r="EI30" i="10" a="1"/>
  <c r="EI30" i="10" s="1"/>
  <c r="EO30" i="10" a="1"/>
  <c r="EO30" i="10" s="1"/>
  <c r="EG31" i="10" a="1"/>
  <c r="EG31" i="10" s="1"/>
  <c r="EO31" i="10" a="1"/>
  <c r="EO31" i="10" s="1"/>
  <c r="EV31" i="10" a="1"/>
  <c r="EV31" i="10" s="1"/>
  <c r="EF32" i="10" a="1"/>
  <c r="EF32" i="10" s="1"/>
  <c r="EM32" i="10" a="1"/>
  <c r="EM32" i="10" s="1"/>
  <c r="EZ32" i="10" a="1"/>
  <c r="EZ32" i="10" s="1"/>
  <c r="EP33" i="10" a="1"/>
  <c r="EP33" i="10" s="1"/>
  <c r="EV33" i="10" a="1"/>
  <c r="EV33" i="10" s="1"/>
  <c r="EF34" i="10" a="1"/>
  <c r="EF34" i="10" s="1"/>
  <c r="EN34" i="10" a="1"/>
  <c r="EN34" i="10" s="1"/>
  <c r="EU34" i="10" a="1"/>
  <c r="EU34" i="10" s="1"/>
  <c r="FA34" i="10" a="1"/>
  <c r="FA34" i="10" s="1"/>
  <c r="EY35" i="10" a="1"/>
  <c r="EY35" i="10" s="1"/>
  <c r="EJ36" i="10" a="1"/>
  <c r="EJ36" i="10" s="1"/>
  <c r="EP36" i="10" a="1"/>
  <c r="EP36" i="10" s="1"/>
  <c r="EW36" i="10" a="1"/>
  <c r="EW36" i="10" s="1"/>
  <c r="FC7" i="10" a="1"/>
  <c r="FC7" i="10" s="1"/>
  <c r="FC15" i="10" a="1"/>
  <c r="FC15" i="10" s="1"/>
  <c r="FC23" i="10" a="1"/>
  <c r="FC23" i="10" s="1"/>
  <c r="FC31" i="10" a="1"/>
  <c r="FC31" i="10" s="1"/>
  <c r="FF6" i="10" a="1"/>
  <c r="FF6" i="10" s="1"/>
  <c r="FN6" i="10" a="1"/>
  <c r="FN6" i="10" s="1"/>
  <c r="FV6" i="10" a="1"/>
  <c r="FV6" i="10" s="1"/>
  <c r="FF7" i="10" a="1"/>
  <c r="FF7" i="10" s="1"/>
  <c r="FN7" i="10" a="1"/>
  <c r="FN7" i="10" s="1"/>
  <c r="FV7" i="10" a="1"/>
  <c r="FV7" i="10" s="1"/>
  <c r="FF8" i="10" a="1"/>
  <c r="FF8" i="10" s="1"/>
  <c r="FN8" i="10" a="1"/>
  <c r="FN8" i="10" s="1"/>
  <c r="FV8" i="10" a="1"/>
  <c r="FV8" i="10" s="1"/>
  <c r="FE9" i="10" a="1"/>
  <c r="FE9" i="10" s="1"/>
  <c r="FL9" i="10" a="1"/>
  <c r="FL9" i="10" s="1"/>
  <c r="FS9" i="10" a="1"/>
  <c r="FS9" i="10" s="1"/>
  <c r="FZ9" i="10" a="1"/>
  <c r="FZ9" i="10" s="1"/>
  <c r="EZ8" i="10" a="1"/>
  <c r="EZ8" i="10" s="1"/>
  <c r="EU9" i="10" a="1"/>
  <c r="EU9" i="10" s="1"/>
  <c r="EJ10" i="10" a="1"/>
  <c r="EJ10" i="10" s="1"/>
  <c r="EU10" i="10" a="1"/>
  <c r="EU10" i="10" s="1"/>
  <c r="EG11" i="10" a="1"/>
  <c r="EG11" i="10" s="1"/>
  <c r="ER11" i="10" a="1"/>
  <c r="ER11" i="10" s="1"/>
  <c r="FB11" i="10" a="1"/>
  <c r="FB11" i="10" s="1"/>
  <c r="EO12" i="10" a="1"/>
  <c r="EO12" i="10" s="1"/>
  <c r="EZ12" i="10" a="1"/>
  <c r="EZ12" i="10" s="1"/>
  <c r="EN13" i="10" a="1"/>
  <c r="EN13" i="10" s="1"/>
  <c r="EW13" i="10" a="1"/>
  <c r="EW13" i="10" s="1"/>
  <c r="EK14" i="10" a="1"/>
  <c r="EK14" i="10" s="1"/>
  <c r="EU14" i="10" a="1"/>
  <c r="EU14" i="10" s="1"/>
  <c r="EF15" i="10" a="1"/>
  <c r="EF15" i="10" s="1"/>
  <c r="EQ15" i="10" a="1"/>
  <c r="EQ15" i="10" s="1"/>
  <c r="EZ15" i="10" a="1"/>
  <c r="EZ15" i="10" s="1"/>
  <c r="EM16" i="10" a="1"/>
  <c r="EM16" i="10" s="1"/>
  <c r="EV16" i="10" a="1"/>
  <c r="EV16" i="10" s="1"/>
  <c r="EF17" i="10" a="1"/>
  <c r="EF17" i="10" s="1"/>
  <c r="EM17" i="10" a="1"/>
  <c r="EM17" i="10" s="1"/>
  <c r="EU17" i="10" a="1"/>
  <c r="EU17" i="10" s="1"/>
  <c r="FA17" i="10" a="1"/>
  <c r="FA17" i="10" s="1"/>
  <c r="EL18" i="10" a="1"/>
  <c r="EL18" i="10" s="1"/>
  <c r="ES18" i="10" a="1"/>
  <c r="ES18" i="10" s="1"/>
  <c r="EZ18" i="10" a="1"/>
  <c r="EZ18" i="10" s="1"/>
  <c r="EK19" i="10" a="1"/>
  <c r="EK19" i="10" s="1"/>
  <c r="EQ19" i="10" a="1"/>
  <c r="EQ19" i="10" s="1"/>
  <c r="EX19" i="10" a="1"/>
  <c r="EX19" i="10" s="1"/>
  <c r="EH20" i="10" a="1"/>
  <c r="EH20" i="10" s="1"/>
  <c r="EN20" i="10" a="1"/>
  <c r="EN20" i="10" s="1"/>
  <c r="FB20" i="10" a="1"/>
  <c r="FB20" i="10" s="1"/>
  <c r="EM21" i="10" a="1"/>
  <c r="EM21" i="10" s="1"/>
  <c r="ES21" i="10" a="1"/>
  <c r="ES21" i="10" s="1"/>
  <c r="EI22" i="10" a="1"/>
  <c r="EI22" i="10" s="1"/>
  <c r="EP22" i="10" a="1"/>
  <c r="EP22" i="10" s="1"/>
  <c r="EF23" i="10" a="1"/>
  <c r="EF23" i="10" s="1"/>
  <c r="EN23" i="10" a="1"/>
  <c r="EN23" i="10" s="1"/>
  <c r="ET23" i="10" a="1"/>
  <c r="ET23" i="10" s="1"/>
  <c r="EZ23" i="10" a="1"/>
  <c r="EZ23" i="10" s="1"/>
  <c r="EP24" i="10" a="1"/>
  <c r="EP24" i="10" s="1"/>
  <c r="FB24" i="10" a="1"/>
  <c r="FB24" i="10" s="1"/>
  <c r="EL25" i="10" a="1"/>
  <c r="EL25" i="10" s="1"/>
  <c r="ES25" i="10" a="1"/>
  <c r="ES25" i="10" s="1"/>
  <c r="EI26" i="10" a="1"/>
  <c r="EI26" i="10" s="1"/>
  <c r="EP26" i="10" a="1"/>
  <c r="EP26" i="10" s="1"/>
  <c r="EX26" i="10" a="1"/>
  <c r="EX26" i="10" s="1"/>
  <c r="EN27" i="10" a="1"/>
  <c r="EN27" i="10" s="1"/>
  <c r="EU27" i="10" a="1"/>
  <c r="EU27" i="10" s="1"/>
  <c r="ES28" i="10" a="1"/>
  <c r="ES28" i="10" s="1"/>
  <c r="FA28" i="10" a="1"/>
  <c r="FA28" i="10" s="1"/>
  <c r="EL29" i="10" a="1"/>
  <c r="EL29" i="10" s="1"/>
  <c r="ER29" i="10" a="1"/>
  <c r="ER29" i="10" s="1"/>
  <c r="EY29" i="10" a="1"/>
  <c r="EY29" i="10" s="1"/>
  <c r="EJ30" i="10" a="1"/>
  <c r="EJ30" i="10" s="1"/>
  <c r="EP30" i="10" a="1"/>
  <c r="EP30" i="10" s="1"/>
  <c r="EW30" i="10" a="1"/>
  <c r="EW30" i="10" s="1"/>
  <c r="EH31" i="10" a="1"/>
  <c r="EH31" i="10" s="1"/>
  <c r="EP31" i="10" a="1"/>
  <c r="EP31" i="10" s="1"/>
  <c r="EG32" i="10" a="1"/>
  <c r="EG32" i="10" s="1"/>
  <c r="EN32" i="10" a="1"/>
  <c r="EN32" i="10" s="1"/>
  <c r="ET32" i="10" a="1"/>
  <c r="ET32" i="10" s="1"/>
  <c r="FA32" i="10" a="1"/>
  <c r="FA32" i="10" s="1"/>
  <c r="EI33" i="10" a="1"/>
  <c r="EI33" i="10" s="1"/>
  <c r="EQ33" i="10" a="1"/>
  <c r="EQ33" i="10" s="1"/>
  <c r="EW33" i="10" a="1"/>
  <c r="EW33" i="10" s="1"/>
  <c r="EG34" i="10" a="1"/>
  <c r="EG34" i="10" s="1"/>
  <c r="EV34" i="10" a="1"/>
  <c r="EV34" i="10" s="1"/>
  <c r="FB34" i="10" a="1"/>
  <c r="FB34" i="10" s="1"/>
  <c r="EG9" i="10" a="1"/>
  <c r="EG9" i="10" s="1"/>
  <c r="EV9" i="10" a="1"/>
  <c r="EV9" i="10" s="1"/>
  <c r="EK10" i="10" a="1"/>
  <c r="EK10" i="10" s="1"/>
  <c r="EV10" i="10" a="1"/>
  <c r="EV10" i="10" s="1"/>
  <c r="EI11" i="10" a="1"/>
  <c r="EI11" i="10" s="1"/>
  <c r="ES11" i="10" a="1"/>
  <c r="ES11" i="10" s="1"/>
  <c r="EF12" i="10" a="1"/>
  <c r="EF12" i="10" s="1"/>
  <c r="EQ12" i="10" a="1"/>
  <c r="EQ12" i="10" s="1"/>
  <c r="FA12" i="10" a="1"/>
  <c r="FA12" i="10" s="1"/>
  <c r="EO13" i="10" a="1"/>
  <c r="EO13" i="10" s="1"/>
  <c r="EY13" i="10" a="1"/>
  <c r="EY13" i="10" s="1"/>
  <c r="EL14" i="10" a="1"/>
  <c r="EL14" i="10" s="1"/>
  <c r="EV14" i="10" a="1"/>
  <c r="EV14" i="10" s="1"/>
  <c r="EH15" i="10" a="1"/>
  <c r="EH15" i="10" s="1"/>
  <c r="ER15" i="10" a="1"/>
  <c r="ER15" i="10" s="1"/>
  <c r="FA15" i="10" a="1"/>
  <c r="FA15" i="10" s="1"/>
  <c r="EO16" i="10" a="1"/>
  <c r="EO16" i="10" s="1"/>
  <c r="EW16" i="10" a="1"/>
  <c r="EW16" i="10" s="1"/>
  <c r="EG17" i="10" a="1"/>
  <c r="EG17" i="10" s="1"/>
  <c r="EN17" i="10" a="1"/>
  <c r="EN17" i="10" s="1"/>
  <c r="FB17" i="10" a="1"/>
  <c r="FB17" i="10" s="1"/>
  <c r="EM18" i="10" a="1"/>
  <c r="EM18" i="10" s="1"/>
  <c r="FA18" i="10" a="1"/>
  <c r="FA18" i="10" s="1"/>
  <c r="ER19" i="10" a="1"/>
  <c r="ER19" i="10" s="1"/>
  <c r="EY19" i="10" a="1"/>
  <c r="EY19" i="10" s="1"/>
  <c r="EO20" i="10" a="1"/>
  <c r="EO20" i="10" s="1"/>
  <c r="EU20" i="10" a="1"/>
  <c r="EU20" i="10" s="1"/>
  <c r="EF21" i="10" a="1"/>
  <c r="EF21" i="10" s="1"/>
  <c r="EZ21" i="10" a="1"/>
  <c r="EZ21" i="10" s="1"/>
  <c r="EJ22" i="10" a="1"/>
  <c r="EJ22" i="10" s="1"/>
  <c r="EQ22" i="10" a="1"/>
  <c r="EQ22" i="10" s="1"/>
  <c r="EW22" i="10" a="1"/>
  <c r="EW22" i="10" s="1"/>
  <c r="EG23" i="10" a="1"/>
  <c r="EG23" i="10" s="1"/>
  <c r="EO23" i="10" a="1"/>
  <c r="EO23" i="10" s="1"/>
  <c r="EU23" i="10" a="1"/>
  <c r="EU23" i="10" s="1"/>
  <c r="FA23" i="10" a="1"/>
  <c r="FA23" i="10" s="1"/>
  <c r="EI24" i="10" a="1"/>
  <c r="EI24" i="10" s="1"/>
  <c r="EW24" i="10" a="1"/>
  <c r="EW24" i="10" s="1"/>
  <c r="EM25" i="10" a="1"/>
  <c r="EM25" i="10" s="1"/>
  <c r="ET25" i="10" a="1"/>
  <c r="ET25" i="10" s="1"/>
  <c r="EZ25" i="10" a="1"/>
  <c r="EZ25" i="10" s="1"/>
  <c r="EJ26" i="10" a="1"/>
  <c r="EJ26" i="10" s="1"/>
  <c r="EQ26" i="10" a="1"/>
  <c r="EQ26" i="10" s="1"/>
  <c r="EY26" i="10" a="1"/>
  <c r="EY26" i="10" s="1"/>
  <c r="EH27" i="10" a="1"/>
  <c r="EH27" i="10" s="1"/>
  <c r="EO27" i="10" a="1"/>
  <c r="EO27" i="10" s="1"/>
  <c r="FB27" i="10" a="1"/>
  <c r="FB27" i="10" s="1"/>
  <c r="EL28" i="10" a="1"/>
  <c r="EL28" i="10" s="1"/>
  <c r="ET28" i="10" a="1"/>
  <c r="ET28" i="10" s="1"/>
  <c r="FB28" i="10" a="1"/>
  <c r="FB28" i="10" s="1"/>
  <c r="ES29" i="10" a="1"/>
  <c r="ES29" i="10" s="1"/>
  <c r="EZ29" i="10" a="1"/>
  <c r="EZ29" i="10" s="1"/>
  <c r="EQ30" i="10" a="1"/>
  <c r="EQ30" i="10" s="1"/>
  <c r="EX30" i="10" a="1"/>
  <c r="EX30" i="10" s="1"/>
  <c r="EI31" i="10" a="1"/>
  <c r="EI31" i="10" s="1"/>
  <c r="EQ31" i="10" a="1"/>
  <c r="EQ31" i="10" s="1"/>
  <c r="EW31" i="10" a="1"/>
  <c r="EW31" i="10" s="1"/>
  <c r="EH32" i="10" a="1"/>
  <c r="EH32" i="10" s="1"/>
  <c r="EO32" i="10" a="1"/>
  <c r="EO32" i="10" s="1"/>
  <c r="EU32" i="10" a="1"/>
  <c r="EU32" i="10" s="1"/>
  <c r="FB32" i="10" a="1"/>
  <c r="FB32" i="10" s="1"/>
  <c r="EJ33" i="10" a="1"/>
  <c r="EJ33" i="10" s="1"/>
  <c r="EX33" i="10" a="1"/>
  <c r="EX33" i="10" s="1"/>
  <c r="EH34" i="10" a="1"/>
  <c r="EH34" i="10" s="1"/>
  <c r="EO34" i="10" a="1"/>
  <c r="EO34" i="10" s="1"/>
  <c r="EW34" i="10" a="1"/>
  <c r="EW34" i="10" s="1"/>
  <c r="EF35" i="10" a="1"/>
  <c r="EF35" i="10" s="1"/>
  <c r="EM35" i="10" a="1"/>
  <c r="EM35" i="10" s="1"/>
  <c r="ES35" i="10" a="1"/>
  <c r="ES35" i="10" s="1"/>
  <c r="FA35" i="10" a="1"/>
  <c r="FA35" i="10" s="1"/>
  <c r="ER36" i="10" a="1"/>
  <c r="ER36" i="10" s="1"/>
  <c r="EY36" i="10" a="1"/>
  <c r="EY36" i="10" s="1"/>
  <c r="EY9" i="10" a="1"/>
  <c r="EY9" i="10" s="1"/>
  <c r="EM10" i="10" a="1"/>
  <c r="EM10" i="10" s="1"/>
  <c r="EW10" i="10" a="1"/>
  <c r="EW10" i="10" s="1"/>
  <c r="EJ11" i="10" a="1"/>
  <c r="EJ11" i="10" s="1"/>
  <c r="ET11" i="10" a="1"/>
  <c r="ET11" i="10" s="1"/>
  <c r="EG12" i="10" a="1"/>
  <c r="EG12" i="10" s="1"/>
  <c r="ER12" i="10" a="1"/>
  <c r="ER12" i="10" s="1"/>
  <c r="EF13" i="10" a="1"/>
  <c r="EF13" i="10" s="1"/>
  <c r="EP13" i="10" a="1"/>
  <c r="EP13" i="10" s="1"/>
  <c r="EZ13" i="10" a="1"/>
  <c r="EZ13" i="10" s="1"/>
  <c r="EN14" i="10" a="1"/>
  <c r="EN14" i="10" s="1"/>
  <c r="EW14" i="10" a="1"/>
  <c r="EW14" i="10" s="1"/>
  <c r="EI15" i="10" a="1"/>
  <c r="EI15" i="10" s="1"/>
  <c r="ET15" i="10" a="1"/>
  <c r="ET15" i="10" s="1"/>
  <c r="FB15" i="10" a="1"/>
  <c r="FB15" i="10" s="1"/>
  <c r="EP16" i="10" a="1"/>
  <c r="EP16" i="10" s="1"/>
  <c r="EX16" i="10" a="1"/>
  <c r="EX16" i="10" s="1"/>
  <c r="EI17" i="10" a="1"/>
  <c r="EI17" i="10" s="1"/>
  <c r="EO17" i="10" a="1"/>
  <c r="EO17" i="10" s="1"/>
  <c r="EV17" i="10" a="1"/>
  <c r="EV17" i="10" s="1"/>
  <c r="EF18" i="10" a="1"/>
  <c r="EF18" i="10" s="1"/>
  <c r="EN18" i="10" a="1"/>
  <c r="EN18" i="10" s="1"/>
  <c r="ET18" i="10" a="1"/>
  <c r="ET18" i="10" s="1"/>
  <c r="FB18" i="10" a="1"/>
  <c r="FB18" i="10" s="1"/>
  <c r="EL19" i="10" a="1"/>
  <c r="EL19" i="10" s="1"/>
  <c r="ES19" i="10" a="1"/>
  <c r="ES19" i="10" s="1"/>
  <c r="EZ19" i="10" a="1"/>
  <c r="EZ19" i="10" s="1"/>
  <c r="EI20" i="10" a="1"/>
  <c r="EI20" i="10" s="1"/>
  <c r="EP20" i="10" a="1"/>
  <c r="EP20" i="10" s="1"/>
  <c r="EV20" i="10" a="1"/>
  <c r="EV20" i="10" s="1"/>
  <c r="EG21" i="10" a="1"/>
  <c r="EG21" i="10" s="1"/>
  <c r="EN21" i="10" a="1"/>
  <c r="EN21" i="10" s="1"/>
  <c r="ET21" i="10" a="1"/>
  <c r="ET21" i="10" s="1"/>
  <c r="FA21" i="10" a="1"/>
  <c r="FA21" i="10" s="1"/>
  <c r="EK22" i="10" a="1"/>
  <c r="EK22" i="10" s="1"/>
  <c r="ER22" i="10" a="1"/>
  <c r="ER22" i="10" s="1"/>
  <c r="EX22" i="10" a="1"/>
  <c r="EX22" i="10" s="1"/>
  <c r="EH23" i="10" a="1"/>
  <c r="EH23" i="10" s="1"/>
  <c r="EJ24" i="10" a="1"/>
  <c r="EJ24" i="10" s="1"/>
  <c r="EQ24" i="10" a="1"/>
  <c r="EQ24" i="10" s="1"/>
  <c r="EX24" i="10" a="1"/>
  <c r="EX24" i="10" s="1"/>
  <c r="EF25" i="10" a="1"/>
  <c r="EF25" i="10" s="1"/>
  <c r="EN25" i="10" a="1"/>
  <c r="EN25" i="10" s="1"/>
  <c r="EU25" i="10" a="1"/>
  <c r="EU25" i="10" s="1"/>
  <c r="FA25" i="10" a="1"/>
  <c r="FA25" i="10" s="1"/>
  <c r="ER26" i="10" a="1"/>
  <c r="ER26" i="10" s="1"/>
  <c r="EZ26" i="10" a="1"/>
  <c r="EZ26" i="10" s="1"/>
  <c r="EI27" i="10" a="1"/>
  <c r="EI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M29" i="10" a="1"/>
  <c r="EM29" i="10" s="1"/>
  <c r="ET29" i="10" a="1"/>
  <c r="ET29" i="10" s="1"/>
  <c r="FA29" i="10" a="1"/>
  <c r="FA29" i="10" s="1"/>
  <c r="EK30" i="10" a="1"/>
  <c r="EK30" i="10" s="1"/>
  <c r="ER30" i="10" a="1"/>
  <c r="ER30" i="10" s="1"/>
  <c r="EY30" i="10" a="1"/>
  <c r="EY30" i="10" s="1"/>
  <c r="EJ31" i="10" a="1"/>
  <c r="EJ31" i="10" s="1"/>
  <c r="ER31" i="10" a="1"/>
  <c r="ER31" i="10" s="1"/>
  <c r="EX31" i="10" a="1"/>
  <c r="EX31" i="10" s="1"/>
  <c r="EP32" i="10" a="1"/>
  <c r="EP32" i="10" s="1"/>
  <c r="EV32" i="10" a="1"/>
  <c r="EV32" i="10" s="1"/>
  <c r="EK33" i="10" a="1"/>
  <c r="EK33" i="10" s="1"/>
  <c r="ER33" i="10" a="1"/>
  <c r="ER33" i="10" s="1"/>
  <c r="EY33" i="10" a="1"/>
  <c r="EY33" i="10" s="1"/>
  <c r="EJ9" i="10" a="1"/>
  <c r="EJ9" i="10" s="1"/>
  <c r="EZ9" i="10" a="1"/>
  <c r="EZ9" i="10" s="1"/>
  <c r="EN10" i="10" a="1"/>
  <c r="EN10" i="10" s="1"/>
  <c r="EY10" i="10" a="1"/>
  <c r="EY10" i="10" s="1"/>
  <c r="EK11" i="10" a="1"/>
  <c r="EK11" i="10" s="1"/>
  <c r="EU11" i="10" a="1"/>
  <c r="EU11" i="10" s="1"/>
  <c r="EI12" i="10" a="1"/>
  <c r="EI12" i="10" s="1"/>
  <c r="ES12" i="10" a="1"/>
  <c r="ES12" i="10" s="1"/>
  <c r="EG13" i="10" a="1"/>
  <c r="EG13" i="10" s="1"/>
  <c r="ER13" i="10" a="1"/>
  <c r="ER13" i="10" s="1"/>
  <c r="FA13" i="10" a="1"/>
  <c r="FA13" i="10" s="1"/>
  <c r="EY14" i="10" a="1"/>
  <c r="EY14" i="10" s="1"/>
  <c r="EJ15" i="10" a="1"/>
  <c r="EJ15" i="10" s="1"/>
  <c r="EG16" i="10" a="1"/>
  <c r="EG16" i="10" s="1"/>
  <c r="EQ16" i="10" a="1"/>
  <c r="EQ16" i="10" s="1"/>
  <c r="EY16" i="10" a="1"/>
  <c r="EY16" i="10" s="1"/>
  <c r="EP17" i="10" a="1"/>
  <c r="EP17" i="10" s="1"/>
  <c r="EG18" i="10" a="1"/>
  <c r="EG18" i="10" s="1"/>
  <c r="EO18" i="10" a="1"/>
  <c r="EO18" i="10" s="1"/>
  <c r="EU18" i="10" a="1"/>
  <c r="EU18" i="10" s="1"/>
  <c r="EF19" i="10" a="1"/>
  <c r="EF19" i="10" s="1"/>
  <c r="FA19" i="10" a="1"/>
  <c r="FA19" i="10" s="1"/>
  <c r="EJ20" i="10" a="1"/>
  <c r="EJ20" i="10" s="1"/>
  <c r="EQ20" i="10" a="1"/>
  <c r="EQ20" i="10" s="1"/>
  <c r="EW20" i="10" a="1"/>
  <c r="EW20" i="10" s="1"/>
  <c r="EH21" i="10" a="1"/>
  <c r="EH21" i="10" s="1"/>
  <c r="EO21" i="10" a="1"/>
  <c r="EO21" i="10" s="1"/>
  <c r="EU21" i="10" a="1"/>
  <c r="EU21" i="10" s="1"/>
  <c r="FB21" i="10" a="1"/>
  <c r="FB21" i="10" s="1"/>
  <c r="EL22" i="10" a="1"/>
  <c r="EL22" i="10" s="1"/>
  <c r="EI23" i="10" a="1"/>
  <c r="EI23" i="10" s="1"/>
  <c r="EP23" i="10" a="1"/>
  <c r="EP23" i="10" s="1"/>
  <c r="EV23" i="10" a="1"/>
  <c r="EV23" i="10" s="1"/>
  <c r="FB23" i="10" a="1"/>
  <c r="FB23" i="10" s="1"/>
  <c r="EK24" i="10" a="1"/>
  <c r="EK24" i="10" s="1"/>
  <c r="ER24" i="10" a="1"/>
  <c r="ER24" i="10" s="1"/>
  <c r="EG25" i="10" a="1"/>
  <c r="EG25" i="10" s="1"/>
  <c r="EO25" i="10" a="1"/>
  <c r="EO25" i="10" s="1"/>
  <c r="FB25" i="10" a="1"/>
  <c r="FB25" i="10" s="1"/>
  <c r="EK26" i="10" a="1"/>
  <c r="EK26" i="10" s="1"/>
  <c r="ES26" i="10" a="1"/>
  <c r="ES26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U29" i="10" a="1"/>
  <c r="EU29" i="10" s="1"/>
  <c r="FB29" i="10" a="1"/>
  <c r="FB29" i="10" s="1"/>
  <c r="EL30" i="10" a="1"/>
  <c r="EL30" i="10" s="1"/>
  <c r="ES30" i="10" a="1"/>
  <c r="ES30" i="10" s="1"/>
  <c r="EZ30" i="10" a="1"/>
  <c r="EZ30" i="10" s="1"/>
  <c r="EK31" i="10" a="1"/>
  <c r="EK31" i="10" s="1"/>
  <c r="ES31" i="10" a="1"/>
  <c r="ES31" i="10" s="1"/>
  <c r="EY31" i="10" a="1"/>
  <c r="EY31" i="10" s="1"/>
  <c r="EI32" i="10" a="1"/>
  <c r="EI32" i="10" s="1"/>
  <c r="EF33" i="10" a="1"/>
  <c r="EF33" i="10" s="1"/>
  <c r="EL33" i="10" a="1"/>
  <c r="EL33" i="10" s="1"/>
  <c r="ES33" i="10" a="1"/>
  <c r="ES33" i="10" s="1"/>
  <c r="EZ33" i="10" a="1"/>
  <c r="EZ33" i="10" s="1"/>
  <c r="EJ34" i="10" a="1"/>
  <c r="EJ34" i="10" s="1"/>
  <c r="EQ34" i="10" a="1"/>
  <c r="EQ34" i="10" s="1"/>
  <c r="EY34" i="10" a="1"/>
  <c r="EY34" i="10" s="1"/>
  <c r="EH35" i="10" a="1"/>
  <c r="EH35" i="10" s="1"/>
  <c r="EU35" i="10" a="1"/>
  <c r="EU35" i="10" s="1"/>
  <c r="EF36" i="10" a="1"/>
  <c r="EF36" i="10" s="1"/>
  <c r="EM36" i="10" a="1"/>
  <c r="EM36" i="10" s="1"/>
  <c r="ET36" i="10" a="1"/>
  <c r="ET36" i="10" s="1"/>
  <c r="FC11" i="10" a="1"/>
  <c r="FC11" i="10" s="1"/>
  <c r="FC19" i="10" a="1"/>
  <c r="FC19" i="10" s="1"/>
  <c r="FC27" i="10" a="1"/>
  <c r="FC27" i="10" s="1"/>
  <c r="FC35" i="10" a="1"/>
  <c r="FC35" i="10" s="1"/>
  <c r="FJ6" i="10" a="1"/>
  <c r="FJ6" i="10" s="1"/>
  <c r="FR6" i="10" a="1"/>
  <c r="FR6" i="10" s="1"/>
  <c r="FZ6" i="10" a="1"/>
  <c r="FZ6" i="10" s="1"/>
  <c r="FJ7" i="10" a="1"/>
  <c r="FJ7" i="10" s="1"/>
  <c r="FR7" i="10" a="1"/>
  <c r="FR7" i="10" s="1"/>
  <c r="FZ7" i="10" a="1"/>
  <c r="FZ7" i="10" s="1"/>
  <c r="FJ8" i="10" a="1"/>
  <c r="FJ8" i="10" s="1"/>
  <c r="FR8" i="10" a="1"/>
  <c r="FR8" i="10" s="1"/>
  <c r="FZ8" i="10" a="1"/>
  <c r="FZ8" i="10" s="1"/>
  <c r="FI9" i="10" a="1"/>
  <c r="FI9" i="10" s="1"/>
  <c r="FO9" i="10" a="1"/>
  <c r="FO9" i="10" s="1"/>
  <c r="FV9" i="10" a="1"/>
  <c r="FV9" i="10" s="1"/>
  <c r="EO33" i="10" a="1"/>
  <c r="EO33" i="10" s="1"/>
  <c r="EQ35" i="10" a="1"/>
  <c r="EQ35" i="10" s="1"/>
  <c r="EI36" i="10" a="1"/>
  <c r="EI36" i="10" s="1"/>
  <c r="EV36" i="10" a="1"/>
  <c r="EV36" i="10" s="1"/>
  <c r="FC12" i="10" a="1"/>
  <c r="FC12" i="10" s="1"/>
  <c r="FC22" i="10" a="1"/>
  <c r="FC22" i="10" s="1"/>
  <c r="FC33" i="10" a="1"/>
  <c r="FC33" i="10" s="1"/>
  <c r="FK6" i="10" a="1"/>
  <c r="FK6" i="10" s="1"/>
  <c r="FU6" i="10" a="1"/>
  <c r="FU6" i="10" s="1"/>
  <c r="FH7" i="10" a="1"/>
  <c r="FH7" i="10" s="1"/>
  <c r="FS7" i="10" a="1"/>
  <c r="FS7" i="10" s="1"/>
  <c r="FE8" i="10" a="1"/>
  <c r="FE8" i="10" s="1"/>
  <c r="FP8" i="10" a="1"/>
  <c r="FP8" i="10" s="1"/>
  <c r="GA8" i="10" a="1"/>
  <c r="GA8" i="10" s="1"/>
  <c r="FU9" i="10" a="1"/>
  <c r="FU9" i="10" s="1"/>
  <c r="FF10" i="10" a="1"/>
  <c r="FF10" i="10" s="1"/>
  <c r="FN10" i="10" a="1"/>
  <c r="FN10" i="10" s="1"/>
  <c r="FU10" i="10" a="1"/>
  <c r="FU10" i="10" s="1"/>
  <c r="GA10" i="10" a="1"/>
  <c r="GA10" i="10" s="1"/>
  <c r="FJ11" i="10" a="1"/>
  <c r="FJ11" i="10" s="1"/>
  <c r="FQ11" i="10" a="1"/>
  <c r="FQ11" i="10" s="1"/>
  <c r="FX11" i="10" a="1"/>
  <c r="FX11" i="10" s="1"/>
  <c r="FG12" i="10" a="1"/>
  <c r="FG12" i="10" s="1"/>
  <c r="FN12" i="10" a="1"/>
  <c r="FN12" i="10" s="1"/>
  <c r="FU12" i="10" a="1"/>
  <c r="FU12" i="10" s="1"/>
  <c r="GB12" i="10" a="1"/>
  <c r="GB12" i="10" s="1"/>
  <c r="FJ13" i="10" a="1"/>
  <c r="FJ13" i="10" s="1"/>
  <c r="FV13" i="10" a="1"/>
  <c r="FV13" i="10" s="1"/>
  <c r="GB13" i="10" a="1"/>
  <c r="GB13" i="10" s="1"/>
  <c r="FK14" i="10" a="1"/>
  <c r="FK14" i="10" s="1"/>
  <c r="FR14" i="10" a="1"/>
  <c r="FR14" i="10" s="1"/>
  <c r="FX14" i="10" a="1"/>
  <c r="FX14" i="10" s="1"/>
  <c r="FG15" i="10" a="1"/>
  <c r="FG15" i="10" s="1"/>
  <c r="FN15" i="10" a="1"/>
  <c r="FN15" i="10" s="1"/>
  <c r="FE16" i="10" a="1"/>
  <c r="FE16" i="10" s="1"/>
  <c r="FL16" i="10" a="1"/>
  <c r="FL16" i="10" s="1"/>
  <c r="FS16" i="10" a="1"/>
  <c r="FS16" i="10" s="1"/>
  <c r="FZ16" i="10" a="1"/>
  <c r="FZ16" i="10" s="1"/>
  <c r="FH17" i="10" a="1"/>
  <c r="FH17" i="10" s="1"/>
  <c r="FP17" i="10" a="1"/>
  <c r="FP17" i="10" s="1"/>
  <c r="FV17" i="10" a="1"/>
  <c r="FV17" i="10" s="1"/>
  <c r="FE18" i="10" a="1"/>
  <c r="FE18" i="10" s="1"/>
  <c r="FL18" i="10" a="1"/>
  <c r="FL18" i="10" s="1"/>
  <c r="FR18" i="10" a="1"/>
  <c r="FR18" i="10" s="1"/>
  <c r="FZ18" i="10" a="1"/>
  <c r="FZ18" i="10" s="1"/>
  <c r="FJ19" i="10" a="1"/>
  <c r="FJ19" i="10" s="1"/>
  <c r="FP19" i="10" a="1"/>
  <c r="FP19" i="10" s="1"/>
  <c r="FW19" i="10" a="1"/>
  <c r="FW19" i="10" s="1"/>
  <c r="FG20" i="10" a="1"/>
  <c r="FG20" i="10" s="1"/>
  <c r="FM20" i="10" a="1"/>
  <c r="FM20" i="10" s="1"/>
  <c r="FT20" i="10" a="1"/>
  <c r="FT20" i="10" s="1"/>
  <c r="FY20" i="10" a="1"/>
  <c r="FY20" i="10" s="1"/>
  <c r="FM21" i="10" a="1"/>
  <c r="FM21" i="10" s="1"/>
  <c r="FS21" i="10" a="1"/>
  <c r="FS21" i="10" s="1"/>
  <c r="FZ21" i="10" a="1"/>
  <c r="FZ21" i="10" s="1"/>
  <c r="FI22" i="10" a="1"/>
  <c r="FI22" i="10" s="1"/>
  <c r="FW22" i="10" a="1"/>
  <c r="FW22" i="10" s="1"/>
  <c r="FE23" i="10" a="1"/>
  <c r="FE23" i="10" s="1"/>
  <c r="FK23" i="10" a="1"/>
  <c r="FK23" i="10" s="1"/>
  <c r="FQ23" i="10" a="1"/>
  <c r="FQ23" i="10" s="1"/>
  <c r="FX23" i="10" a="1"/>
  <c r="FX23" i="10" s="1"/>
  <c r="FF24" i="10" a="1"/>
  <c r="FF24" i="10" s="1"/>
  <c r="FL24" i="10" a="1"/>
  <c r="FL24" i="10" s="1"/>
  <c r="FR24" i="10" a="1"/>
  <c r="FR24" i="10" s="1"/>
  <c r="FF25" i="10" a="1"/>
  <c r="FF25" i="10" s="1"/>
  <c r="FM25" i="10" a="1"/>
  <c r="FM25" i="10" s="1"/>
  <c r="FU25" i="10" a="1"/>
  <c r="FU25" i="10" s="1"/>
  <c r="GA25" i="10" a="1"/>
  <c r="GA25" i="10" s="1"/>
  <c r="FO26" i="10" a="1"/>
  <c r="FO26" i="10" s="1"/>
  <c r="FU26" i="10" a="1"/>
  <c r="FU26" i="10" s="1"/>
  <c r="GB26" i="10" a="1"/>
  <c r="GB26" i="10" s="1"/>
  <c r="FJ27" i="10" a="1"/>
  <c r="FJ27" i="10" s="1"/>
  <c r="FV27" i="10" a="1"/>
  <c r="FV27" i="10" s="1"/>
  <c r="FJ28" i="10" a="1"/>
  <c r="FJ28" i="10" s="1"/>
  <c r="FF29" i="10" a="1"/>
  <c r="FF29" i="10" s="1"/>
  <c r="FR29" i="10" a="1"/>
  <c r="FR29" i="10" s="1"/>
  <c r="FF30" i="10" a="1"/>
  <c r="FF30" i="10" s="1"/>
  <c r="EU33" i="10" a="1"/>
  <c r="EU33" i="10" s="1"/>
  <c r="ER35" i="10" a="1"/>
  <c r="ER35" i="10" s="1"/>
  <c r="EK36" i="10" a="1"/>
  <c r="EK36" i="10" s="1"/>
  <c r="EX36" i="10" a="1"/>
  <c r="EX36" i="10" s="1"/>
  <c r="FC13" i="10" a="1"/>
  <c r="FC13" i="10" s="1"/>
  <c r="FC24" i="10" a="1"/>
  <c r="FC24" i="10" s="1"/>
  <c r="FC34" i="10" a="1"/>
  <c r="FC34" i="10" s="1"/>
  <c r="FL6" i="10" a="1"/>
  <c r="FL6" i="10" s="1"/>
  <c r="FW6" i="10" a="1"/>
  <c r="FW6" i="10" s="1"/>
  <c r="FI7" i="10" a="1"/>
  <c r="FI7" i="10" s="1"/>
  <c r="FT7" i="10" a="1"/>
  <c r="FT7" i="10" s="1"/>
  <c r="FG8" i="10" a="1"/>
  <c r="FG8" i="10" s="1"/>
  <c r="FQ8" i="10" a="1"/>
  <c r="FQ8" i="10" s="1"/>
  <c r="GB8" i="10" a="1"/>
  <c r="GB8" i="10" s="1"/>
  <c r="FM9" i="10" a="1"/>
  <c r="FM9" i="10" s="1"/>
  <c r="FG10" i="10" a="1"/>
  <c r="FG10" i="10" s="1"/>
  <c r="FO10" i="10" a="1"/>
  <c r="FO10" i="10" s="1"/>
  <c r="FV10" i="10" a="1"/>
  <c r="FV10" i="10" s="1"/>
  <c r="GB10" i="10" a="1"/>
  <c r="GB10" i="10" s="1"/>
  <c r="FK11" i="10" a="1"/>
  <c r="FK11" i="10" s="1"/>
  <c r="FR11" i="10" a="1"/>
  <c r="FR11" i="10" s="1"/>
  <c r="FH12" i="10" a="1"/>
  <c r="FH12" i="10" s="1"/>
  <c r="FO12" i="10" a="1"/>
  <c r="FO12" i="10" s="1"/>
  <c r="FV12" i="10" a="1"/>
  <c r="FV12" i="10" s="1"/>
  <c r="FE13" i="10" a="1"/>
  <c r="FE13" i="10" s="1"/>
  <c r="FK13" i="10" a="1"/>
  <c r="FK13" i="10" s="1"/>
  <c r="FQ13" i="10" a="1"/>
  <c r="FQ13" i="10" s="1"/>
  <c r="FW13" i="10" a="1"/>
  <c r="FW13" i="10" s="1"/>
  <c r="FE14" i="10" a="1"/>
  <c r="FE14" i="10" s="1"/>
  <c r="FL14" i="10" a="1"/>
  <c r="FL14" i="10" s="1"/>
  <c r="FS14" i="10" a="1"/>
  <c r="FS14" i="10" s="1"/>
  <c r="FH15" i="10" a="1"/>
  <c r="FH15" i="10" s="1"/>
  <c r="FO15" i="10" a="1"/>
  <c r="FO15" i="10" s="1"/>
  <c r="FV15" i="10" a="1"/>
  <c r="FV15" i="10" s="1"/>
  <c r="FM16" i="10" a="1"/>
  <c r="FM16" i="10" s="1"/>
  <c r="GA16" i="10" a="1"/>
  <c r="GA16" i="10" s="1"/>
  <c r="FI17" i="10" a="1"/>
  <c r="FI17" i="10" s="1"/>
  <c r="FW17" i="10" a="1"/>
  <c r="FW17" i="10" s="1"/>
  <c r="FF18" i="10" a="1"/>
  <c r="FF18" i="10" s="1"/>
  <c r="FS18" i="10" a="1"/>
  <c r="FS18" i="10" s="1"/>
  <c r="GA18" i="10" a="1"/>
  <c r="GA18" i="10" s="1"/>
  <c r="FK19" i="10" a="1"/>
  <c r="FK19" i="10" s="1"/>
  <c r="FX19" i="10" a="1"/>
  <c r="FX19" i="10" s="1"/>
  <c r="FH20" i="10" a="1"/>
  <c r="FH20" i="10" s="1"/>
  <c r="FN20" i="10" a="1"/>
  <c r="FN20" i="10" s="1"/>
  <c r="FZ20" i="10" a="1"/>
  <c r="FZ20" i="10" s="1"/>
  <c r="FH21" i="10" a="1"/>
  <c r="FH21" i="10" s="1"/>
  <c r="FN21" i="10" a="1"/>
  <c r="FN21" i="10" s="1"/>
  <c r="FT21" i="10" a="1"/>
  <c r="FT21" i="10" s="1"/>
  <c r="GA21" i="10" a="1"/>
  <c r="GA21" i="10" s="1"/>
  <c r="FJ22" i="10" a="1"/>
  <c r="FJ22" i="10" s="1"/>
  <c r="FQ22" i="10" a="1"/>
  <c r="FQ22" i="10" s="1"/>
  <c r="FX22" i="10" a="1"/>
  <c r="FX22" i="10" s="1"/>
  <c r="FF23" i="10" a="1"/>
  <c r="FF23" i="10" s="1"/>
  <c r="FL23" i="10" a="1"/>
  <c r="FL23" i="10" s="1"/>
  <c r="FR23" i="10" a="1"/>
  <c r="FR23" i="10" s="1"/>
  <c r="FY23" i="10" a="1"/>
  <c r="FY23" i="10" s="1"/>
  <c r="FG24" i="10" a="1"/>
  <c r="FG24" i="10" s="1"/>
  <c r="FS24" i="10" a="1"/>
  <c r="FS24" i="10" s="1"/>
  <c r="FX24" i="10" a="1"/>
  <c r="FX24" i="10" s="1"/>
  <c r="FG25" i="10" a="1"/>
  <c r="FG25" i="10" s="1"/>
  <c r="FN25" i="10" a="1"/>
  <c r="FN25" i="10" s="1"/>
  <c r="FV25" i="10" a="1"/>
  <c r="FV25" i="10" s="1"/>
  <c r="GB25" i="10" a="1"/>
  <c r="GB25" i="10" s="1"/>
  <c r="FI26" i="10" a="1"/>
  <c r="FI26" i="10" s="1"/>
  <c r="FP26" i="10" a="1"/>
  <c r="FP26" i="10" s="1"/>
  <c r="FV26" i="10" a="1"/>
  <c r="FV26" i="10" s="1"/>
  <c r="FK27" i="10" a="1"/>
  <c r="FK27" i="10" s="1"/>
  <c r="FP27" i="10" a="1"/>
  <c r="FP27" i="10" s="1"/>
  <c r="FW27" i="10" a="1"/>
  <c r="FW27" i="10" s="1"/>
  <c r="GB27" i="10" a="1"/>
  <c r="GB27" i="10" s="1"/>
  <c r="FK28" i="10" a="1"/>
  <c r="FK28" i="10" s="1"/>
  <c r="FP28" i="10" a="1"/>
  <c r="FP28" i="10" s="1"/>
  <c r="FX28" i="10" a="1"/>
  <c r="FX28" i="10" s="1"/>
  <c r="FG29" i="10" a="1"/>
  <c r="FG29" i="10" s="1"/>
  <c r="FM29" i="10" a="1"/>
  <c r="FM29" i="10" s="1"/>
  <c r="FS29" i="10" a="1"/>
  <c r="FS29" i="10" s="1"/>
  <c r="FY29" i="10" a="1"/>
  <c r="FY29" i="10" s="1"/>
  <c r="FG30" i="10" a="1"/>
  <c r="FG30" i="10" s="1"/>
  <c r="EG35" i="10" a="1"/>
  <c r="EG35" i="10" s="1"/>
  <c r="ET35" i="10" a="1"/>
  <c r="ET35" i="10" s="1"/>
  <c r="EL36" i="10" a="1"/>
  <c r="EL36" i="10" s="1"/>
  <c r="EZ36" i="10" a="1"/>
  <c r="EZ36" i="10" s="1"/>
  <c r="FC14" i="10" a="1"/>
  <c r="FC14" i="10" s="1"/>
  <c r="FC25" i="10" a="1"/>
  <c r="FC25" i="10" s="1"/>
  <c r="FC36" i="10" a="1"/>
  <c r="FC36" i="10" s="1"/>
  <c r="FM6" i="10" a="1"/>
  <c r="FM6" i="10" s="1"/>
  <c r="FX6" i="10" a="1"/>
  <c r="FX6" i="10" s="1"/>
  <c r="FK7" i="10" a="1"/>
  <c r="FK7" i="10" s="1"/>
  <c r="FU7" i="10" a="1"/>
  <c r="FU7" i="10" s="1"/>
  <c r="FH8" i="10" a="1"/>
  <c r="FH8" i="10" s="1"/>
  <c r="FS8" i="10" a="1"/>
  <c r="FS8" i="10" s="1"/>
  <c r="FW9" i="10" a="1"/>
  <c r="FW9" i="10" s="1"/>
  <c r="FH10" i="10" a="1"/>
  <c r="FH10" i="10" s="1"/>
  <c r="FP10" i="10" a="1"/>
  <c r="FP10" i="10" s="1"/>
  <c r="FW10" i="10" a="1"/>
  <c r="FW10" i="10" s="1"/>
  <c r="FE11" i="10" a="1"/>
  <c r="FE11" i="10" s="1"/>
  <c r="FS11" i="10" a="1"/>
  <c r="FS11" i="10" s="1"/>
  <c r="FY11" i="10" a="1"/>
  <c r="FY11" i="10" s="1"/>
  <c r="FI12" i="10" a="1"/>
  <c r="FI12" i="10" s="1"/>
  <c r="FP12" i="10" a="1"/>
  <c r="FP12" i="10" s="1"/>
  <c r="FW12" i="10" a="1"/>
  <c r="FW12" i="10" s="1"/>
  <c r="FL13" i="10" a="1"/>
  <c r="FL13" i="10" s="1"/>
  <c r="FF14" i="10" a="1"/>
  <c r="FF14" i="10" s="1"/>
  <c r="FM14" i="10" a="1"/>
  <c r="FM14" i="10" s="1"/>
  <c r="FT14" i="10" a="1"/>
  <c r="FT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N16" i="10" a="1"/>
  <c r="FN16" i="10" s="1"/>
  <c r="FT16" i="10" a="1"/>
  <c r="FT16" i="10" s="1"/>
  <c r="GB16" i="10" a="1"/>
  <c r="GB16" i="10" s="1"/>
  <c r="FJ17" i="10" a="1"/>
  <c r="FJ17" i="10" s="1"/>
  <c r="FQ17" i="10" a="1"/>
  <c r="FQ17" i="10" s="1"/>
  <c r="FX17" i="10" a="1"/>
  <c r="FX17" i="10" s="1"/>
  <c r="FG18" i="10" a="1"/>
  <c r="FG18" i="10" s="1"/>
  <c r="FM18" i="10" a="1"/>
  <c r="FM18" i="10" s="1"/>
  <c r="FT18" i="10" a="1"/>
  <c r="FT18" i="10" s="1"/>
  <c r="GB18" i="10" a="1"/>
  <c r="GB18" i="10" s="1"/>
  <c r="FQ19" i="10" a="1"/>
  <c r="FQ19" i="10" s="1"/>
  <c r="FY19" i="10" a="1"/>
  <c r="FY19" i="10" s="1"/>
  <c r="FI20" i="10" a="1"/>
  <c r="FI20" i="10" s="1"/>
  <c r="FO20" i="10" a="1"/>
  <c r="FO20" i="10" s="1"/>
  <c r="FU20" i="10" a="1"/>
  <c r="FU20" i="10" s="1"/>
  <c r="GA20" i="10" a="1"/>
  <c r="GA20" i="10" s="1"/>
  <c r="FO21" i="10" a="1"/>
  <c r="FO21" i="10" s="1"/>
  <c r="FU21" i="10" a="1"/>
  <c r="FU21" i="10" s="1"/>
  <c r="GB21" i="10" a="1"/>
  <c r="GB21" i="10" s="1"/>
  <c r="FK22" i="10" a="1"/>
  <c r="FK22" i="10" s="1"/>
  <c r="FR22" i="10" a="1"/>
  <c r="FR22" i="10" s="1"/>
  <c r="FY22" i="10" a="1"/>
  <c r="FY22" i="10" s="1"/>
  <c r="FG23" i="10" a="1"/>
  <c r="FG23" i="10" s="1"/>
  <c r="FM23" i="10" a="1"/>
  <c r="FM23" i="10" s="1"/>
  <c r="FS23" i="10" a="1"/>
  <c r="FS23" i="10" s="1"/>
  <c r="FH24" i="10" a="1"/>
  <c r="FH24" i="10" s="1"/>
  <c r="FM24" i="10" a="1"/>
  <c r="FM24" i="10" s="1"/>
  <c r="FT24" i="10" a="1"/>
  <c r="FT24" i="10" s="1"/>
  <c r="FY24" i="10" a="1"/>
  <c r="FY24" i="10" s="1"/>
  <c r="FO25" i="10" a="1"/>
  <c r="FO25" i="10" s="1"/>
  <c r="FW25" i="10" a="1"/>
  <c r="FW25" i="10" s="1"/>
  <c r="FE26" i="10" a="1"/>
  <c r="FE26" i="10" s="1"/>
  <c r="FJ26" i="10" a="1"/>
  <c r="FJ26" i="10" s="1"/>
  <c r="FW26" i="10" a="1"/>
  <c r="FW26" i="10" s="1"/>
  <c r="FE27" i="10" a="1"/>
  <c r="FE27" i="10" s="1"/>
  <c r="FL27" i="10" a="1"/>
  <c r="FL27" i="10" s="1"/>
  <c r="FQ27" i="10" a="1"/>
  <c r="FQ27" i="10" s="1"/>
  <c r="FE28" i="10" a="1"/>
  <c r="FE28" i="10" s="1"/>
  <c r="FQ28" i="10" a="1"/>
  <c r="FQ28" i="10" s="1"/>
  <c r="FN29" i="10" a="1"/>
  <c r="FN29" i="10" s="1"/>
  <c r="FT29" i="10" a="1"/>
  <c r="FT29" i="10" s="1"/>
  <c r="FS30" i="10" a="1"/>
  <c r="FS30" i="10" s="1"/>
  <c r="FY30" i="10" a="1"/>
  <c r="FY30" i="10" s="1"/>
  <c r="FF31" i="10" a="1"/>
  <c r="FF31" i="10" s="1"/>
  <c r="FN31" i="10" a="1"/>
  <c r="FN31" i="10" s="1"/>
  <c r="FT31" i="10" a="1"/>
  <c r="FT31" i="10" s="1"/>
  <c r="GA31" i="10" a="1"/>
  <c r="GA31" i="10" s="1"/>
  <c r="FJ32" i="10" a="1"/>
  <c r="FJ32" i="10" s="1"/>
  <c r="EI34" i="10" a="1"/>
  <c r="EI34" i="10" s="1"/>
  <c r="EI35" i="10" a="1"/>
  <c r="EI35" i="10" s="1"/>
  <c r="EV35" i="10" a="1"/>
  <c r="EV35" i="10" s="1"/>
  <c r="EN36" i="10" a="1"/>
  <c r="EN36" i="10" s="1"/>
  <c r="FA36" i="10" a="1"/>
  <c r="FA36" i="10" s="1"/>
  <c r="FC16" i="10" a="1"/>
  <c r="FC16" i="10" s="1"/>
  <c r="FC26" i="10" a="1"/>
  <c r="FC26" i="10" s="1"/>
  <c r="FC5" i="10" a="1"/>
  <c r="FC5" i="10" s="1"/>
  <c r="FO6" i="10" a="1"/>
  <c r="FO6" i="10" s="1"/>
  <c r="FY6" i="10" a="1"/>
  <c r="FY6" i="10" s="1"/>
  <c r="FL7" i="10" a="1"/>
  <c r="FL7" i="10" s="1"/>
  <c r="FW7" i="10" a="1"/>
  <c r="FW7" i="10" s="1"/>
  <c r="FI8" i="10" a="1"/>
  <c r="FI8" i="10" s="1"/>
  <c r="FT8" i="10" a="1"/>
  <c r="FT8" i="10" s="1"/>
  <c r="FF9" i="10" a="1"/>
  <c r="FF9" i="10" s="1"/>
  <c r="FN9" i="10" a="1"/>
  <c r="FN9" i="10" s="1"/>
  <c r="FX9" i="10" a="1"/>
  <c r="FX9" i="10" s="1"/>
  <c r="FI10" i="10" a="1"/>
  <c r="FI10" i="10" s="1"/>
  <c r="FQ10" i="10" a="1"/>
  <c r="FQ10" i="10" s="1"/>
  <c r="FF11" i="10" a="1"/>
  <c r="FF11" i="10" s="1"/>
  <c r="FL11" i="10" a="1"/>
  <c r="FL11" i="10" s="1"/>
  <c r="FT11" i="10" a="1"/>
  <c r="FT11" i="10" s="1"/>
  <c r="FZ11" i="10" a="1"/>
  <c r="FZ11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N14" i="10" a="1"/>
  <c r="FN14" i="10" s="1"/>
  <c r="FU14" i="10" a="1"/>
  <c r="FU14" i="10" s="1"/>
  <c r="FZ14" i="10" a="1"/>
  <c r="FZ14" i="10" s="1"/>
  <c r="FJ15" i="10" a="1"/>
  <c r="FJ15" i="10" s="1"/>
  <c r="FQ15" i="10" a="1"/>
  <c r="FQ15" i="10" s="1"/>
  <c r="FX15" i="10" a="1"/>
  <c r="FX15" i="10" s="1"/>
  <c r="FG16" i="10" a="1"/>
  <c r="FG16" i="10" s="1"/>
  <c r="FO16" i="10" a="1"/>
  <c r="FO16" i="10" s="1"/>
  <c r="FU16" i="10" a="1"/>
  <c r="FU16" i="10" s="1"/>
  <c r="FK17" i="10" a="1"/>
  <c r="FK17" i="10" s="1"/>
  <c r="FR17" i="10" a="1"/>
  <c r="FR17" i="10" s="1"/>
  <c r="FY17" i="10" a="1"/>
  <c r="FY17" i="10" s="1"/>
  <c r="FH18" i="10" a="1"/>
  <c r="FH18" i="10" s="1"/>
  <c r="FN18" i="10" a="1"/>
  <c r="FN18" i="10" s="1"/>
  <c r="FU18" i="10" a="1"/>
  <c r="FU18" i="10" s="1"/>
  <c r="FE19" i="10" a="1"/>
  <c r="FE19" i="10" s="1"/>
  <c r="FL19" i="10" a="1"/>
  <c r="FL19" i="10" s="1"/>
  <c r="FR19" i="10" a="1"/>
  <c r="FR19" i="10" s="1"/>
  <c r="FZ19" i="10" a="1"/>
  <c r="FZ19" i="10" s="1"/>
  <c r="FJ20" i="10" a="1"/>
  <c r="FJ20" i="10" s="1"/>
  <c r="GB20" i="10" a="1"/>
  <c r="GB20" i="10" s="1"/>
  <c r="FI21" i="10" a="1"/>
  <c r="FI21" i="10" s="1"/>
  <c r="FP21" i="10" a="1"/>
  <c r="FP21" i="10" s="1"/>
  <c r="FV21" i="10" a="1"/>
  <c r="FV21" i="10" s="1"/>
  <c r="FL22" i="10" a="1"/>
  <c r="FL22" i="10" s="1"/>
  <c r="FS22" i="10" a="1"/>
  <c r="FS22" i="10" s="1"/>
  <c r="FZ22" i="10" a="1"/>
  <c r="FZ22" i="10" s="1"/>
  <c r="FN23" i="10" a="1"/>
  <c r="FN23" i="10" s="1"/>
  <c r="FT23" i="10" a="1"/>
  <c r="FT23" i="10" s="1"/>
  <c r="FZ23" i="10" a="1"/>
  <c r="FZ23" i="10" s="1"/>
  <c r="FN24" i="10" a="1"/>
  <c r="FN24" i="10" s="1"/>
  <c r="FZ24" i="10" a="1"/>
  <c r="FZ24" i="10" s="1"/>
  <c r="FH25" i="10" a="1"/>
  <c r="FH25" i="10" s="1"/>
  <c r="FP25" i="10" a="1"/>
  <c r="FP25" i="10" s="1"/>
  <c r="FK26" i="10" a="1"/>
  <c r="FK26" i="10" s="1"/>
  <c r="FQ26" i="10" a="1"/>
  <c r="FQ26" i="10" s="1"/>
  <c r="FX26" i="10" a="1"/>
  <c r="FX26" i="10" s="1"/>
  <c r="FF27" i="10" a="1"/>
  <c r="FF27" i="10" s="1"/>
  <c r="FR27" i="10" a="1"/>
  <c r="FR27" i="10" s="1"/>
  <c r="FX27" i="10" a="1"/>
  <c r="FX27" i="10" s="1"/>
  <c r="FF28" i="10" a="1"/>
  <c r="FF28" i="10" s="1"/>
  <c r="FL28" i="10" a="1"/>
  <c r="FL28" i="10" s="1"/>
  <c r="FR28" i="10" a="1"/>
  <c r="FR28" i="10" s="1"/>
  <c r="FY28" i="10" a="1"/>
  <c r="FY28" i="10" s="1"/>
  <c r="FH29" i="10" a="1"/>
  <c r="FH29" i="10" s="1"/>
  <c r="FO29" i="10" a="1"/>
  <c r="FO29" i="10" s="1"/>
  <c r="FZ29" i="10" a="1"/>
  <c r="FZ29" i="10" s="1"/>
  <c r="FH30" i="10" a="1"/>
  <c r="FH30" i="10" s="1"/>
  <c r="FN30" i="10" a="1"/>
  <c r="FN30" i="10" s="1"/>
  <c r="FG31" i="10" a="1"/>
  <c r="FG31" i="10" s="1"/>
  <c r="FO31" i="10" a="1"/>
  <c r="FO31" i="10" s="1"/>
  <c r="FU31" i="10" a="1"/>
  <c r="FU31" i="10" s="1"/>
  <c r="GB31" i="10" a="1"/>
  <c r="GB31" i="10" s="1"/>
  <c r="EM34" i="10" a="1"/>
  <c r="EM34" i="10" s="1"/>
  <c r="EK35" i="10" a="1"/>
  <c r="EK35" i="10" s="1"/>
  <c r="EX35" i="10" a="1"/>
  <c r="EX35" i="10" s="1"/>
  <c r="EO36" i="10" a="1"/>
  <c r="EO36" i="10" s="1"/>
  <c r="FC6" i="10" a="1"/>
  <c r="FC6" i="10" s="1"/>
  <c r="FC17" i="10" a="1"/>
  <c r="FC17" i="10" s="1"/>
  <c r="FC28" i="10" a="1"/>
  <c r="FC28" i="10" s="1"/>
  <c r="FE6" i="10" a="1"/>
  <c r="FE6" i="10" s="1"/>
  <c r="FP6" i="10" a="1"/>
  <c r="FP6" i="10" s="1"/>
  <c r="GA6" i="10" a="1"/>
  <c r="GA6" i="10" s="1"/>
  <c r="FM7" i="10" a="1"/>
  <c r="FM7" i="10" s="1"/>
  <c r="FX7" i="10" a="1"/>
  <c r="FX7" i="10" s="1"/>
  <c r="FK8" i="10" a="1"/>
  <c r="FK8" i="10" s="1"/>
  <c r="FU8" i="10" a="1"/>
  <c r="FU8" i="10" s="1"/>
  <c r="FG9" i="10" a="1"/>
  <c r="FG9" i="10" s="1"/>
  <c r="FP9" i="10" a="1"/>
  <c r="FP9" i="10" s="1"/>
  <c r="FY9" i="10" a="1"/>
  <c r="FY9" i="10" s="1"/>
  <c r="FJ10" i="10" a="1"/>
  <c r="FJ10" i="10" s="1"/>
  <c r="FX10" i="10" a="1"/>
  <c r="FX10" i="10" s="1"/>
  <c r="FG11" i="10" a="1"/>
  <c r="FG11" i="10" s="1"/>
  <c r="FM11" i="10" a="1"/>
  <c r="FM11" i="10" s="1"/>
  <c r="FU11" i="10" a="1"/>
  <c r="FU11" i="10" s="1"/>
  <c r="GA11" i="10" a="1"/>
  <c r="GA11" i="10" s="1"/>
  <c r="FJ12" i="10" a="1"/>
  <c r="FJ12" i="10" s="1"/>
  <c r="FQ12" i="10" a="1"/>
  <c r="FQ12" i="10" s="1"/>
  <c r="FX12" i="10" a="1"/>
  <c r="FX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GA14" i="10" a="1"/>
  <c r="GA14" i="10" s="1"/>
  <c r="FK15" i="10" a="1"/>
  <c r="FK15" i="10" s="1"/>
  <c r="FR15" i="10" a="1"/>
  <c r="FR15" i="10" s="1"/>
  <c r="FY15" i="10" a="1"/>
  <c r="FY15" i="10" s="1"/>
  <c r="FH16" i="10" a="1"/>
  <c r="FH16" i="10" s="1"/>
  <c r="FP16" i="10" a="1"/>
  <c r="FP16" i="10" s="1"/>
  <c r="FV16" i="10" a="1"/>
  <c r="FV16" i="10" s="1"/>
  <c r="FE17" i="10" a="1"/>
  <c r="FE17" i="10" s="1"/>
  <c r="FL17" i="10" a="1"/>
  <c r="FL17" i="10" s="1"/>
  <c r="FS17" i="10" a="1"/>
  <c r="FS17" i="10" s="1"/>
  <c r="FZ17" i="10" a="1"/>
  <c r="FZ17" i="10" s="1"/>
  <c r="FI18" i="10" a="1"/>
  <c r="FI18" i="10" s="1"/>
  <c r="FO18" i="10" a="1"/>
  <c r="FO18" i="10" s="1"/>
  <c r="FV18" i="10" a="1"/>
  <c r="FV18" i="10" s="1"/>
  <c r="FF19" i="10" a="1"/>
  <c r="FF19" i="10" s="1"/>
  <c r="FM19" i="10" a="1"/>
  <c r="FM19" i="10" s="1"/>
  <c r="FS19" i="10" a="1"/>
  <c r="FS19" i="10" s="1"/>
  <c r="GA19" i="10" a="1"/>
  <c r="GA19" i="10" s="1"/>
  <c r="FK20" i="10" a="1"/>
  <c r="FK20" i="10" s="1"/>
  <c r="FP20" i="10" a="1"/>
  <c r="FP20" i="10" s="1"/>
  <c r="FV20" i="10" a="1"/>
  <c r="FV20" i="10" s="1"/>
  <c r="FE21" i="10" a="1"/>
  <c r="FE21" i="10" s="1"/>
  <c r="FJ21" i="10" a="1"/>
  <c r="FJ21" i="10" s="1"/>
  <c r="FW21" i="10" a="1"/>
  <c r="FW21" i="10" s="1"/>
  <c r="FE22" i="10" a="1"/>
  <c r="FE22" i="10" s="1"/>
  <c r="FM22" i="10" a="1"/>
  <c r="FM22" i="10" s="1"/>
  <c r="GA22" i="10" a="1"/>
  <c r="GA22" i="10" s="1"/>
  <c r="FH23" i="10" a="1"/>
  <c r="FH23" i="10" s="1"/>
  <c r="FO23" i="10" a="1"/>
  <c r="FO23" i="10" s="1"/>
  <c r="FU23" i="10" a="1"/>
  <c r="FU23" i="10" s="1"/>
  <c r="GA23" i="10" a="1"/>
  <c r="GA23" i="10" s="1"/>
  <c r="FI24" i="10" a="1"/>
  <c r="FI24" i="10" s="1"/>
  <c r="FO24" i="10" a="1"/>
  <c r="FO24" i="10" s="1"/>
  <c r="FU24" i="10" a="1"/>
  <c r="FU24" i="10" s="1"/>
  <c r="GA24" i="10" a="1"/>
  <c r="GA24" i="10" s="1"/>
  <c r="FI25" i="10" a="1"/>
  <c r="FI25" i="10" s="1"/>
  <c r="FQ25" i="10" a="1"/>
  <c r="FQ25" i="10" s="1"/>
  <c r="FX25" i="10" a="1"/>
  <c r="FX25" i="10" s="1"/>
  <c r="FF26" i="10" a="1"/>
  <c r="FF26" i="10" s="1"/>
  <c r="FL26" i="10" a="1"/>
  <c r="FL26" i="10" s="1"/>
  <c r="FY26" i="10" a="1"/>
  <c r="FY26" i="10" s="1"/>
  <c r="FG27" i="10" a="1"/>
  <c r="FG27" i="10" s="1"/>
  <c r="FM27" i="10" a="1"/>
  <c r="FM27" i="10" s="1"/>
  <c r="FS27" i="10" a="1"/>
  <c r="FS27" i="10" s="1"/>
  <c r="FG28" i="10" a="1"/>
  <c r="FG28" i="10" s="1"/>
  <c r="FS28" i="10" a="1"/>
  <c r="FS28" i="10" s="1"/>
  <c r="FZ28" i="10" a="1"/>
  <c r="FZ28" i="10" s="1"/>
  <c r="FI29" i="10" a="1"/>
  <c r="FI29" i="10" s="1"/>
  <c r="EP34" i="10" a="1"/>
  <c r="EP34" i="10" s="1"/>
  <c r="EL35" i="10" a="1"/>
  <c r="EL35" i="10" s="1"/>
  <c r="EZ35" i="10" a="1"/>
  <c r="EZ35" i="10" s="1"/>
  <c r="EQ36" i="10" a="1"/>
  <c r="EQ36" i="10" s="1"/>
  <c r="FC8" i="10" a="1"/>
  <c r="FC8" i="10" s="1"/>
  <c r="FC18" i="10" a="1"/>
  <c r="FC18" i="10" s="1"/>
  <c r="FC29" i="10" a="1"/>
  <c r="FC29" i="10" s="1"/>
  <c r="FG6" i="10" a="1"/>
  <c r="FG6" i="10" s="1"/>
  <c r="FQ6" i="10" a="1"/>
  <c r="FQ6" i="10" s="1"/>
  <c r="GB6" i="10" a="1"/>
  <c r="GB6" i="10" s="1"/>
  <c r="FO7" i="10" a="1"/>
  <c r="FO7" i="10" s="1"/>
  <c r="FY7" i="10" a="1"/>
  <c r="FY7" i="10" s="1"/>
  <c r="FL8" i="10" a="1"/>
  <c r="FL8" i="10" s="1"/>
  <c r="FW8" i="10" a="1"/>
  <c r="FW8" i="10" s="1"/>
  <c r="FH9" i="10" a="1"/>
  <c r="FH9" i="10" s="1"/>
  <c r="FQ9" i="10" a="1"/>
  <c r="FQ9" i="10" s="1"/>
  <c r="GA9" i="10" a="1"/>
  <c r="GA9" i="10" s="1"/>
  <c r="FK10" i="10" a="1"/>
  <c r="FK10" i="10" s="1"/>
  <c r="FR10" i="10" a="1"/>
  <c r="FR10" i="10" s="1"/>
  <c r="FY10" i="10" a="1"/>
  <c r="FY10" i="10" s="1"/>
  <c r="FH11" i="10" a="1"/>
  <c r="FH11" i="10" s="1"/>
  <c r="FN11" i="10" a="1"/>
  <c r="FN11" i="10" s="1"/>
  <c r="GB11" i="10" a="1"/>
  <c r="GB11" i="10" s="1"/>
  <c r="FK12" i="10" a="1"/>
  <c r="FK12" i="10" s="1"/>
  <c r="FR12" i="10" a="1"/>
  <c r="FR12" i="10" s="1"/>
  <c r="FY12" i="10" a="1"/>
  <c r="FY12" i="10" s="1"/>
  <c r="FN13" i="10" a="1"/>
  <c r="FN13" i="10" s="1"/>
  <c r="FI14" i="10" a="1"/>
  <c r="FI14" i="10" s="1"/>
  <c r="FP14" i="10" a="1"/>
  <c r="FP14" i="10" s="1"/>
  <c r="FV14" i="10" a="1"/>
  <c r="FV14" i="10" s="1"/>
  <c r="GB14" i="10" a="1"/>
  <c r="GB14" i="10" s="1"/>
  <c r="FL15" i="10" a="1"/>
  <c r="FL15" i="10" s="1"/>
  <c r="FS15" i="10" a="1"/>
  <c r="FS15" i="10" s="1"/>
  <c r="FZ15" i="10" a="1"/>
  <c r="FZ15" i="10" s="1"/>
  <c r="FI16" i="10" a="1"/>
  <c r="FI16" i="10" s="1"/>
  <c r="FW16" i="10" a="1"/>
  <c r="FW16" i="10" s="1"/>
  <c r="FM17" i="10" a="1"/>
  <c r="FM17" i="10" s="1"/>
  <c r="GA17" i="10" a="1"/>
  <c r="GA17" i="10" s="1"/>
  <c r="FW18" i="10" a="1"/>
  <c r="FW18" i="10" s="1"/>
  <c r="FG19" i="10" a="1"/>
  <c r="FG19" i="10" s="1"/>
  <c r="FN19" i="10" a="1"/>
  <c r="FN19" i="10" s="1"/>
  <c r="FT19" i="10" a="1"/>
  <c r="FT19" i="10" s="1"/>
  <c r="GB19" i="10" a="1"/>
  <c r="GB19" i="10" s="1"/>
  <c r="FQ20" i="10" a="1"/>
  <c r="FQ20" i="10" s="1"/>
  <c r="FW20" i="10" a="1"/>
  <c r="FW20" i="10" s="1"/>
  <c r="FK21" i="10" a="1"/>
  <c r="FK21" i="10" s="1"/>
  <c r="FQ21" i="10" a="1"/>
  <c r="FQ21" i="10" s="1"/>
  <c r="FF22" i="10" a="1"/>
  <c r="FF22" i="10" s="1"/>
  <c r="FN22" i="10" a="1"/>
  <c r="FN22" i="10" s="1"/>
  <c r="FT22" i="10" a="1"/>
  <c r="FT22" i="10" s="1"/>
  <c r="FI23" i="10" a="1"/>
  <c r="FI23" i="10" s="1"/>
  <c r="FP24" i="10" a="1"/>
  <c r="FP24" i="10" s="1"/>
  <c r="GB24" i="10" a="1"/>
  <c r="GB24" i="10" s="1"/>
  <c r="FJ25" i="10" a="1"/>
  <c r="FJ25" i="10" s="1"/>
  <c r="FR25" i="10" a="1"/>
  <c r="FR25" i="10" s="1"/>
  <c r="FY25" i="10" a="1"/>
  <c r="FY25" i="10" s="1"/>
  <c r="FG26" i="10" a="1"/>
  <c r="FG26" i="10" s="1"/>
  <c r="FM26" i="10" a="1"/>
  <c r="FM26" i="10" s="1"/>
  <c r="FR26" i="10" a="1"/>
  <c r="FR26" i="10" s="1"/>
  <c r="FZ26" i="10" a="1"/>
  <c r="FZ26" i="10" s="1"/>
  <c r="FH27" i="10" a="1"/>
  <c r="FH27" i="10" s="1"/>
  <c r="FT27" i="10" a="1"/>
  <c r="FT27" i="10" s="1"/>
  <c r="FY27" i="10" a="1"/>
  <c r="FY27" i="10" s="1"/>
  <c r="FH28" i="10" a="1"/>
  <c r="FH28" i="10" s="1"/>
  <c r="FM28" i="10" a="1"/>
  <c r="FM28" i="10" s="1"/>
  <c r="FT28" i="10" a="1"/>
  <c r="FT28" i="10" s="1"/>
  <c r="GA28" i="10" a="1"/>
  <c r="GA28" i="10" s="1"/>
  <c r="FJ29" i="10" a="1"/>
  <c r="FJ29" i="10" s="1"/>
  <c r="FV29" i="10" a="1"/>
  <c r="FV29" i="10" s="1"/>
  <c r="GB29" i="10" a="1"/>
  <c r="GB29" i="10" s="1"/>
  <c r="FI30" i="10" a="1"/>
  <c r="FI30" i="10" s="1"/>
  <c r="FP30" i="10" a="1"/>
  <c r="FP30" i="10" s="1"/>
  <c r="FU30" i="10" a="1"/>
  <c r="FU30" i="10" s="1"/>
  <c r="GA30" i="10" a="1"/>
  <c r="GA30" i="10" s="1"/>
  <c r="FI31" i="10" a="1"/>
  <c r="FI31" i="10" s="1"/>
  <c r="FP31" i="10" a="1"/>
  <c r="FP31" i="10" s="1"/>
  <c r="FV31" i="10" a="1"/>
  <c r="FV31" i="10" s="1"/>
  <c r="FF32" i="10" a="1"/>
  <c r="FF32" i="10" s="1"/>
  <c r="FM32" i="10" a="1"/>
  <c r="FM32" i="10" s="1"/>
  <c r="FR32" i="10" a="1"/>
  <c r="FR32" i="10" s="1"/>
  <c r="FX32" i="10" a="1"/>
  <c r="FX32" i="10" s="1"/>
  <c r="FK33" i="10" a="1"/>
  <c r="FK33" i="10" s="1"/>
  <c r="GA33" i="10" a="1"/>
  <c r="GA33" i="10" s="1"/>
  <c r="FS34" i="10" a="1"/>
  <c r="FS34" i="10" s="1"/>
  <c r="FK35" i="10" a="1"/>
  <c r="FK35" i="10" s="1"/>
  <c r="GA35" i="10" a="1"/>
  <c r="GA35" i="10" s="1"/>
  <c r="FS36" i="10" a="1"/>
  <c r="FS36" i="10" s="1"/>
  <c r="FG5" i="10" a="1"/>
  <c r="FG5" i="10" s="1"/>
  <c r="FO5" i="10" a="1"/>
  <c r="FO5" i="10" s="1"/>
  <c r="FW5" i="10" a="1"/>
  <c r="FW5" i="10" s="1"/>
  <c r="FK29" i="10" a="1"/>
  <c r="FK29" i="10" s="1"/>
  <c r="FW29" i="10" a="1"/>
  <c r="FW29" i="10" s="1"/>
  <c r="FJ30" i="10" a="1"/>
  <c r="FJ30" i="10" s="1"/>
  <c r="FJ31" i="10" a="1"/>
  <c r="FJ31" i="10" s="1"/>
  <c r="FG32" i="10" a="1"/>
  <c r="FG32" i="10" s="1"/>
  <c r="ET34" i="10" a="1"/>
  <c r="ET34" i="10" s="1"/>
  <c r="EN35" i="10" a="1"/>
  <c r="EN35" i="10" s="1"/>
  <c r="FB35" i="10" a="1"/>
  <c r="FB35" i="10" s="1"/>
  <c r="ES36" i="10" a="1"/>
  <c r="ES36" i="10" s="1"/>
  <c r="FC9" i="10" a="1"/>
  <c r="FC9" i="10" s="1"/>
  <c r="FC20" i="10" a="1"/>
  <c r="FC20" i="10" s="1"/>
  <c r="FC30" i="10" a="1"/>
  <c r="FC30" i="10" s="1"/>
  <c r="FH6" i="10" a="1"/>
  <c r="FH6" i="10" s="1"/>
  <c r="FS6" i="10" a="1"/>
  <c r="FS6" i="10" s="1"/>
  <c r="FE7" i="10" a="1"/>
  <c r="FE7" i="10" s="1"/>
  <c r="FP7" i="10" a="1"/>
  <c r="FP7" i="10" s="1"/>
  <c r="GA7" i="10" a="1"/>
  <c r="GA7" i="10" s="1"/>
  <c r="FM8" i="10" a="1"/>
  <c r="FM8" i="10" s="1"/>
  <c r="FX8" i="10" a="1"/>
  <c r="FX8" i="10" s="1"/>
  <c r="FJ9" i="10" a="1"/>
  <c r="FJ9" i="10" s="1"/>
  <c r="FR9" i="10" a="1"/>
  <c r="FR9" i="10" s="1"/>
  <c r="GB9" i="10" a="1"/>
  <c r="GB9" i="10" s="1"/>
  <c r="FL10" i="10" a="1"/>
  <c r="FL10" i="10" s="1"/>
  <c r="FS10" i="10" a="1"/>
  <c r="FS10" i="10" s="1"/>
  <c r="FI11" i="10" a="1"/>
  <c r="FI11" i="10" s="1"/>
  <c r="FO11" i="10" a="1"/>
  <c r="FO11" i="10" s="1"/>
  <c r="FV11" i="10" a="1"/>
  <c r="FV11" i="10" s="1"/>
  <c r="FE12" i="10" a="1"/>
  <c r="FE12" i="10" s="1"/>
  <c r="FL12" i="10" a="1"/>
  <c r="FL12" i="10" s="1"/>
  <c r="FS12" i="10" a="1"/>
  <c r="FS12" i="10" s="1"/>
  <c r="FZ12" i="10" a="1"/>
  <c r="FZ12" i="10" s="1"/>
  <c r="FH13" i="10" a="1"/>
  <c r="FH13" i="10" s="1"/>
  <c r="FO13" i="10" a="1"/>
  <c r="FO13" i="10" s="1"/>
  <c r="FT13" i="10" a="1"/>
  <c r="FT13" i="10" s="1"/>
  <c r="FZ13" i="10" a="1"/>
  <c r="FZ13" i="10" s="1"/>
  <c r="FQ14" i="10" a="1"/>
  <c r="FQ14" i="10" s="1"/>
  <c r="FW14" i="10" a="1"/>
  <c r="FW14" i="10" s="1"/>
  <c r="FE15" i="10" a="1"/>
  <c r="FE15" i="10" s="1"/>
  <c r="FT15" i="10" a="1"/>
  <c r="FT15" i="10" s="1"/>
  <c r="GA15" i="10" a="1"/>
  <c r="GA15" i="10" s="1"/>
  <c r="FJ16" i="10" a="1"/>
  <c r="FJ16" i="10" s="1"/>
  <c r="FQ16" i="10" a="1"/>
  <c r="FQ16" i="10" s="1"/>
  <c r="FX16" i="10" a="1"/>
  <c r="FX16" i="10" s="1"/>
  <c r="FF17" i="10" a="1"/>
  <c r="FF17" i="10" s="1"/>
  <c r="FN17" i="10" a="1"/>
  <c r="FN17" i="10" s="1"/>
  <c r="FT17" i="10" a="1"/>
  <c r="FT17" i="10" s="1"/>
  <c r="GB17" i="10" a="1"/>
  <c r="GB17" i="10" s="1"/>
  <c r="FJ18" i="10" a="1"/>
  <c r="FJ18" i="10" s="1"/>
  <c r="FP18" i="10" a="1"/>
  <c r="FP18" i="10" s="1"/>
  <c r="FX18" i="10" a="1"/>
  <c r="FX18" i="10" s="1"/>
  <c r="FH19" i="10" a="1"/>
  <c r="FH19" i="10" s="1"/>
  <c r="FO19" i="10" a="1"/>
  <c r="FO19" i="10" s="1"/>
  <c r="FU19" i="10" a="1"/>
  <c r="FU19" i="10" s="1"/>
  <c r="FE20" i="10" a="1"/>
  <c r="FE20" i="10" s="1"/>
  <c r="FL20" i="10" a="1"/>
  <c r="FL20" i="10" s="1"/>
  <c r="FR20" i="10" a="1"/>
  <c r="FR20" i="10" s="1"/>
  <c r="FF21" i="10" a="1"/>
  <c r="FF21" i="10" s="1"/>
  <c r="FX21" i="10" a="1"/>
  <c r="FX21" i="10" s="1"/>
  <c r="FG22" i="10" a="1"/>
  <c r="FG22" i="10" s="1"/>
  <c r="FO22" i="10" a="1"/>
  <c r="FO22" i="10" s="1"/>
  <c r="FU22" i="10" a="1"/>
  <c r="FU22" i="10" s="1"/>
  <c r="GB22" i="10" a="1"/>
  <c r="GB22" i="10" s="1"/>
  <c r="FP23" i="10" a="1"/>
  <c r="FP23" i="10" s="1"/>
  <c r="FV23" i="10" a="1"/>
  <c r="FV23" i="10" s="1"/>
  <c r="GB23" i="10" a="1"/>
  <c r="GB23" i="10" s="1"/>
  <c r="FJ24" i="10" a="1"/>
  <c r="FJ24" i="10" s="1"/>
  <c r="FQ24" i="10" a="1"/>
  <c r="FQ24" i="10" s="1"/>
  <c r="FV24" i="10" a="1"/>
  <c r="FV24" i="10" s="1"/>
  <c r="FE25" i="10" a="1"/>
  <c r="FE25" i="10" s="1"/>
  <c r="FK25" i="10" a="1"/>
  <c r="FK25" i="10" s="1"/>
  <c r="FS25" i="10" a="1"/>
  <c r="FS25" i="10" s="1"/>
  <c r="FS26" i="10" a="1"/>
  <c r="FS26" i="10" s="1"/>
  <c r="GA26" i="10" a="1"/>
  <c r="GA26" i="10" s="1"/>
  <c r="FI27" i="10" a="1"/>
  <c r="FI27" i="10" s="1"/>
  <c r="FN27" i="10" a="1"/>
  <c r="FN27" i="10" s="1"/>
  <c r="FU27" i="10" a="1"/>
  <c r="FU27" i="10" s="1"/>
  <c r="FN28" i="10" a="1"/>
  <c r="FN28" i="10" s="1"/>
  <c r="FU28" i="10" a="1"/>
  <c r="FU28" i="10" s="1"/>
  <c r="GB28" i="10" a="1"/>
  <c r="GB28" i="10" s="1"/>
  <c r="FQ29" i="10" a="1"/>
  <c r="FQ29" i="10" s="1"/>
  <c r="FE30" i="10" a="1"/>
  <c r="FE30" i="10" s="1"/>
  <c r="FV30" i="10" a="1"/>
  <c r="FV30" i="10" s="1"/>
  <c r="FW31" i="10" a="1"/>
  <c r="FW31" i="10" s="1"/>
  <c r="EX34" i="10" a="1"/>
  <c r="EX34" i="10" s="1"/>
  <c r="EO35" i="10" a="1"/>
  <c r="EO35" i="10" s="1"/>
  <c r="EG36" i="10" a="1"/>
  <c r="EG36" i="10" s="1"/>
  <c r="FC10" i="10" a="1"/>
  <c r="FC10" i="10" s="1"/>
  <c r="FC21" i="10" a="1"/>
  <c r="FC21" i="10" s="1"/>
  <c r="FC32" i="10" a="1"/>
  <c r="FC32" i="10" s="1"/>
  <c r="FI6" i="10" a="1"/>
  <c r="FI6" i="10" s="1"/>
  <c r="FT6" i="10" a="1"/>
  <c r="FT6" i="10" s="1"/>
  <c r="FG7" i="10" a="1"/>
  <c r="FG7" i="10" s="1"/>
  <c r="FQ7" i="10" a="1"/>
  <c r="FQ7" i="10" s="1"/>
  <c r="GB7" i="10" a="1"/>
  <c r="GB7" i="10" s="1"/>
  <c r="FO8" i="10" a="1"/>
  <c r="FO8" i="10" s="1"/>
  <c r="FY8" i="10" a="1"/>
  <c r="FY8" i="10" s="1"/>
  <c r="FK9" i="10" a="1"/>
  <c r="FK9" i="10" s="1"/>
  <c r="FT9" i="10" a="1"/>
  <c r="FT9" i="10" s="1"/>
  <c r="FE10" i="10" a="1"/>
  <c r="FE10" i="10" s="1"/>
  <c r="FM10" i="10" a="1"/>
  <c r="FM10" i="10" s="1"/>
  <c r="FT10" i="10" a="1"/>
  <c r="FT10" i="10" s="1"/>
  <c r="FZ10" i="10" a="1"/>
  <c r="FZ10" i="10" s="1"/>
  <c r="FP11" i="10" a="1"/>
  <c r="FP11" i="10" s="1"/>
  <c r="FW11" i="10" a="1"/>
  <c r="FW11" i="10" s="1"/>
  <c r="FF12" i="10" a="1"/>
  <c r="FF12" i="10" s="1"/>
  <c r="FM12" i="10" a="1"/>
  <c r="FM12" i="10" s="1"/>
  <c r="FT12" i="10" a="1"/>
  <c r="FT12" i="10" s="1"/>
  <c r="GA12" i="10" a="1"/>
  <c r="GA12" i="10" s="1"/>
  <c r="FI13" i="10" a="1"/>
  <c r="FI13" i="10" s="1"/>
  <c r="FP13" i="10" a="1"/>
  <c r="FP13" i="10" s="1"/>
  <c r="FU13" i="10" a="1"/>
  <c r="FU13" i="10" s="1"/>
  <c r="GA13" i="10" a="1"/>
  <c r="GA13" i="10" s="1"/>
  <c r="FJ14" i="10" a="1"/>
  <c r="FJ14" i="10" s="1"/>
  <c r="FF15" i="10" a="1"/>
  <c r="FF15" i="10" s="1"/>
  <c r="FM15" i="10" a="1"/>
  <c r="FM15" i="10" s="1"/>
  <c r="FU15" i="10" a="1"/>
  <c r="FU15" i="10" s="1"/>
  <c r="GB15" i="10" a="1"/>
  <c r="GB15" i="10" s="1"/>
  <c r="FK16" i="10" a="1"/>
  <c r="FK16" i="10" s="1"/>
  <c r="FR16" i="10" a="1"/>
  <c r="FR16" i="10" s="1"/>
  <c r="FY16" i="10" a="1"/>
  <c r="FY16" i="10" s="1"/>
  <c r="FG17" i="10" a="1"/>
  <c r="FG17" i="10" s="1"/>
  <c r="FO17" i="10" a="1"/>
  <c r="FO17" i="10" s="1"/>
  <c r="FU17" i="10" a="1"/>
  <c r="FU17" i="10" s="1"/>
  <c r="FK18" i="10" a="1"/>
  <c r="FK18" i="10" s="1"/>
  <c r="FQ18" i="10" a="1"/>
  <c r="FQ18" i="10" s="1"/>
  <c r="FY18" i="10" a="1"/>
  <c r="FY18" i="10" s="1"/>
  <c r="FI19" i="10" a="1"/>
  <c r="FI19" i="10" s="1"/>
  <c r="FV19" i="10" a="1"/>
  <c r="FV19" i="10" s="1"/>
  <c r="FF20" i="10" a="1"/>
  <c r="FF20" i="10" s="1"/>
  <c r="FS20" i="10" a="1"/>
  <c r="FS20" i="10" s="1"/>
  <c r="FX20" i="10" a="1"/>
  <c r="FX20" i="10" s="1"/>
  <c r="FG21" i="10" a="1"/>
  <c r="FG21" i="10" s="1"/>
  <c r="FL21" i="10" a="1"/>
  <c r="FL21" i="10" s="1"/>
  <c r="FR21" i="10" a="1"/>
  <c r="FR21" i="10" s="1"/>
  <c r="FY21" i="10" a="1"/>
  <c r="FY21" i="10" s="1"/>
  <c r="FH22" i="10" a="1"/>
  <c r="FH22" i="10" s="1"/>
  <c r="FP22" i="10" a="1"/>
  <c r="FP22" i="10" s="1"/>
  <c r="FV22" i="10" a="1"/>
  <c r="FV22" i="10" s="1"/>
  <c r="FJ23" i="10" a="1"/>
  <c r="FJ23" i="10" s="1"/>
  <c r="FW23" i="10" a="1"/>
  <c r="FW23" i="10" s="1"/>
  <c r="FE24" i="10" a="1"/>
  <c r="FE24" i="10" s="1"/>
  <c r="FK24" i="10" a="1"/>
  <c r="FK24" i="10" s="1"/>
  <c r="FW24" i="10" a="1"/>
  <c r="FW24" i="10" s="1"/>
  <c r="FL25" i="10" a="1"/>
  <c r="FL25" i="10" s="1"/>
  <c r="FT25" i="10" a="1"/>
  <c r="FT25" i="10" s="1"/>
  <c r="FZ25" i="10" a="1"/>
  <c r="FZ25" i="10" s="1"/>
  <c r="FH26" i="10" a="1"/>
  <c r="FH26" i="10" s="1"/>
  <c r="FN26" i="10" a="1"/>
  <c r="FN26" i="10" s="1"/>
  <c r="FT26" i="10" a="1"/>
  <c r="FT26" i="10" s="1"/>
  <c r="FO27" i="10" a="1"/>
  <c r="FO27" i="10" s="1"/>
  <c r="FZ27" i="10" a="1"/>
  <c r="FZ27" i="10" s="1"/>
  <c r="FI28" i="10" a="1"/>
  <c r="FI28" i="10" s="1"/>
  <c r="FO28" i="10" a="1"/>
  <c r="FO28" i="10" s="1"/>
  <c r="FV28" i="10" a="1"/>
  <c r="FV28" i="10" s="1"/>
  <c r="FE29" i="10" a="1"/>
  <c r="FE29" i="10" s="1"/>
  <c r="FK30" i="10" a="1"/>
  <c r="FK30" i="10" s="1"/>
  <c r="FQ30" i="10" a="1"/>
  <c r="FQ30" i="10" s="1"/>
  <c r="FW30" i="10" a="1"/>
  <c r="FW30" i="10" s="1"/>
  <c r="GB30" i="10" a="1"/>
  <c r="GB30" i="10" s="1"/>
  <c r="FK31" i="10" a="1"/>
  <c r="FK31" i="10" s="1"/>
  <c r="FQ31" i="10" a="1"/>
  <c r="FQ31" i="10" s="1"/>
  <c r="FX31" i="10" a="1"/>
  <c r="FX31" i="10" s="1"/>
  <c r="FH32" i="10" a="1"/>
  <c r="FH32" i="10" s="1"/>
  <c r="FN32" i="10" a="1"/>
  <c r="FN32" i="10" s="1"/>
  <c r="FS32" i="10" a="1"/>
  <c r="FS32" i="10" s="1"/>
  <c r="FZ32" i="10" a="1"/>
  <c r="FZ32" i="10" s="1"/>
  <c r="FG33" i="10" a="1"/>
  <c r="FG33" i="10" s="1"/>
  <c r="FW33" i="10" a="1"/>
  <c r="FW33" i="10" s="1"/>
  <c r="FO34" i="10" a="1"/>
  <c r="FO34" i="10" s="1"/>
  <c r="FG35" i="10" a="1"/>
  <c r="FG35" i="10" s="1"/>
  <c r="FW35" i="10" a="1"/>
  <c r="FW35" i="10" s="1"/>
  <c r="FO36" i="10" a="1"/>
  <c r="FO36" i="10" s="1"/>
  <c r="FI5" i="10" a="1"/>
  <c r="FI5" i="10" s="1"/>
  <c r="FQ5" i="10" a="1"/>
  <c r="FQ5" i="10" s="1"/>
  <c r="FY5" i="10" a="1"/>
  <c r="FY5" i="10" s="1"/>
  <c r="GA27" i="10" a="1"/>
  <c r="GA27" i="10" s="1"/>
  <c r="FW28" i="10" a="1"/>
  <c r="FW28" i="10" s="1"/>
  <c r="FL29" i="10" a="1"/>
  <c r="FL29" i="10" s="1"/>
  <c r="FX29" i="10" a="1"/>
  <c r="FX29" i="10" s="1"/>
  <c r="FL30" i="10" a="1"/>
  <c r="FL30" i="10" s="1"/>
  <c r="FP29" i="10" a="1"/>
  <c r="FP29" i="10" s="1"/>
  <c r="FT30" i="10" a="1"/>
  <c r="FT30" i="10" s="1"/>
  <c r="FM31" i="10" a="1"/>
  <c r="FM31" i="10" s="1"/>
  <c r="FQ32" i="10" a="1"/>
  <c r="FQ32" i="10" s="1"/>
  <c r="FO33" i="10" a="1"/>
  <c r="FO33" i="10" s="1"/>
  <c r="GA34" i="10" a="1"/>
  <c r="GA34" i="10" s="1"/>
  <c r="FG36" i="10" a="1"/>
  <c r="FG36" i="10" s="1"/>
  <c r="FR35" i="10" a="1"/>
  <c r="FR35" i="10" s="1"/>
  <c r="FU29" i="10" a="1"/>
  <c r="FU29" i="10" s="1"/>
  <c r="FX30" i="10" a="1"/>
  <c r="FX30" i="10" s="1"/>
  <c r="FI32" i="10" a="1"/>
  <c r="FI32" i="10" s="1"/>
  <c r="FI33" i="10" a="1"/>
  <c r="FI33" i="10" s="1"/>
  <c r="FP33" i="10" a="1"/>
  <c r="FP33" i="10" s="1"/>
  <c r="FX33" i="10" a="1"/>
  <c r="FX33" i="10" s="1"/>
  <c r="FF34" i="10" a="1"/>
  <c r="FF34" i="10" s="1"/>
  <c r="FM34" i="10" a="1"/>
  <c r="FM34" i="10" s="1"/>
  <c r="FP36" i="10" a="1"/>
  <c r="FP36" i="10" s="1"/>
  <c r="GA29" i="10" a="1"/>
  <c r="GA29" i="10" s="1"/>
  <c r="FR31" i="10" a="1"/>
  <c r="FR31" i="10" s="1"/>
  <c r="FK32" i="10" a="1"/>
  <c r="FK32" i="10" s="1"/>
  <c r="GA32" i="10" a="1"/>
  <c r="GA32" i="10" s="1"/>
  <c r="FQ33" i="10" a="1"/>
  <c r="FQ33" i="10" s="1"/>
  <c r="FG34" i="10" a="1"/>
  <c r="FG34" i="10" s="1"/>
  <c r="FN34" i="10" a="1"/>
  <c r="FN34" i="10" s="1"/>
  <c r="FL35" i="10" a="1"/>
  <c r="FL35" i="10" s="1"/>
  <c r="FS35" i="10" a="1"/>
  <c r="FS35" i="10" s="1"/>
  <c r="FI36" i="10" a="1"/>
  <c r="FI36" i="10" s="1"/>
  <c r="FW36" i="10" a="1"/>
  <c r="FW36" i="10" s="1"/>
  <c r="FH5" i="10" a="1"/>
  <c r="FH5" i="10" s="1"/>
  <c r="FS5" i="10" a="1"/>
  <c r="FS5" i="10" s="1"/>
  <c r="FE5" i="10" a="1"/>
  <c r="FE5" i="10" s="1"/>
  <c r="FQ36" i="10" a="1"/>
  <c r="FQ36" i="10" s="1"/>
  <c r="FJ5" i="10" a="1"/>
  <c r="FJ5" i="10" s="1"/>
  <c r="FE33" i="10" a="1"/>
  <c r="FE33" i="10" s="1"/>
  <c r="FJ34" i="10" a="1"/>
  <c r="FJ34" i="10" s="1"/>
  <c r="FX34" i="10" a="1"/>
  <c r="FX34" i="10" s="1"/>
  <c r="FE36" i="10" a="1"/>
  <c r="FE36" i="10" s="1"/>
  <c r="FL5" i="10" a="1"/>
  <c r="FL5" i="10" s="1"/>
  <c r="FY34" i="10" a="1"/>
  <c r="FY34" i="10" s="1"/>
  <c r="FX5" i="10" a="1"/>
  <c r="FX5" i="10" s="1"/>
  <c r="GB34" i="10" a="1"/>
  <c r="GB34" i="10" s="1"/>
  <c r="GB5" i="10" a="1"/>
  <c r="GB5" i="10" s="1"/>
  <c r="FZ30" i="10" a="1"/>
  <c r="FZ30" i="10" s="1"/>
  <c r="FS31" i="10" a="1"/>
  <c r="FS31" i="10" s="1"/>
  <c r="FL32" i="10" a="1"/>
  <c r="FL32" i="10" s="1"/>
  <c r="FT32" i="10" a="1"/>
  <c r="FT32" i="10" s="1"/>
  <c r="GB32" i="10" a="1"/>
  <c r="GB32" i="10" s="1"/>
  <c r="FJ33" i="10" a="1"/>
  <c r="FJ33" i="10" s="1"/>
  <c r="FR33" i="10" a="1"/>
  <c r="FR33" i="10" s="1"/>
  <c r="FY33" i="10" a="1"/>
  <c r="FY33" i="10" s="1"/>
  <c r="FH34" i="10" a="1"/>
  <c r="FH34" i="10" s="1"/>
  <c r="FP34" i="10" a="1"/>
  <c r="FP34" i="10" s="1"/>
  <c r="FV34" i="10" a="1"/>
  <c r="FV34" i="10" s="1"/>
  <c r="FE35" i="10" a="1"/>
  <c r="FE35" i="10" s="1"/>
  <c r="FM35" i="10" a="1"/>
  <c r="FM35" i="10" s="1"/>
  <c r="FT35" i="10" a="1"/>
  <c r="FT35" i="10" s="1"/>
  <c r="FZ35" i="10" a="1"/>
  <c r="FZ35" i="10" s="1"/>
  <c r="FJ36" i="10" a="1"/>
  <c r="FJ36" i="10" s="1"/>
  <c r="FX36" i="10" a="1"/>
  <c r="FX36" i="10" s="1"/>
  <c r="FT5" i="10" a="1"/>
  <c r="FT5" i="10" s="1"/>
  <c r="FV32" i="10" a="1"/>
  <c r="FV32" i="10" s="1"/>
  <c r="FQ34" i="10" a="1"/>
  <c r="FQ34" i="10" s="1"/>
  <c r="FN35" i="10" a="1"/>
  <c r="FN35" i="10" s="1"/>
  <c r="FL36" i="10" a="1"/>
  <c r="FL36" i="10" s="1"/>
  <c r="FV5" i="10" a="1"/>
  <c r="FV5" i="10" s="1"/>
  <c r="FO35" i="10" a="1"/>
  <c r="FO35" i="10" s="1"/>
  <c r="FM5" i="10" a="1"/>
  <c r="FM5" i="10" s="1"/>
  <c r="FJ35" i="10" a="1"/>
  <c r="FJ35" i="10" s="1"/>
  <c r="FR5" i="10" a="1"/>
  <c r="FR5" i="10" s="1"/>
  <c r="FM30" i="10" a="1"/>
  <c r="FM30" i="10" s="1"/>
  <c r="FU32" i="10" a="1"/>
  <c r="FU32" i="10" s="1"/>
  <c r="FL33" i="10" a="1"/>
  <c r="FL33" i="10" s="1"/>
  <c r="FS33" i="10" a="1"/>
  <c r="FS33" i="10" s="1"/>
  <c r="FI34" i="10" a="1"/>
  <c r="FI34" i="10" s="1"/>
  <c r="FW34" i="10" a="1"/>
  <c r="FW34" i="10" s="1"/>
  <c r="FF35" i="10" a="1"/>
  <c r="FF35" i="10" s="1"/>
  <c r="GB35" i="10" a="1"/>
  <c r="GB35" i="10" s="1"/>
  <c r="FK36" i="10" a="1"/>
  <c r="FK36" i="10" s="1"/>
  <c r="FY36" i="10" a="1"/>
  <c r="FY36" i="10" s="1"/>
  <c r="FK5" i="10" a="1"/>
  <c r="FK5" i="10" s="1"/>
  <c r="FU5" i="10" a="1"/>
  <c r="FU5" i="10" s="1"/>
  <c r="FE31" i="10" a="1"/>
  <c r="FE31" i="10" s="1"/>
  <c r="FY31" i="10" a="1"/>
  <c r="FY31" i="10" s="1"/>
  <c r="FO32" i="10" a="1"/>
  <c r="FO32" i="10" s="1"/>
  <c r="FM33" i="10" a="1"/>
  <c r="FM33" i="10" s="1"/>
  <c r="FZ33" i="10" a="1"/>
  <c r="FZ33" i="10" s="1"/>
  <c r="FH35" i="10" a="1"/>
  <c r="FH35" i="10" s="1"/>
  <c r="FR36" i="10" a="1"/>
  <c r="FR36" i="10" s="1"/>
  <c r="FK34" i="10" a="1"/>
  <c r="FK34" i="10" s="1"/>
  <c r="FT36" i="10" a="1"/>
  <c r="FT36" i="10" s="1"/>
  <c r="GA5" i="10" a="1"/>
  <c r="GA5" i="10" s="1"/>
  <c r="FH36" i="10" a="1"/>
  <c r="FH36" i="10" s="1"/>
  <c r="FO30" i="10" a="1"/>
  <c r="FO30" i="10" s="1"/>
  <c r="FT33" i="10" a="1"/>
  <c r="FT33" i="10" s="1"/>
  <c r="FU35" i="10" a="1"/>
  <c r="FU35" i="10" s="1"/>
  <c r="FZ36" i="10" a="1"/>
  <c r="FZ36" i="10" s="1"/>
  <c r="FV35" i="10" a="1"/>
  <c r="FV35" i="10" s="1"/>
  <c r="FN36" i="10" a="1"/>
  <c r="FN36" i="10" s="1"/>
  <c r="FY35" i="10" a="1"/>
  <c r="FY35" i="10" s="1"/>
  <c r="FH31" i="10" a="1"/>
  <c r="FH31" i="10" s="1"/>
  <c r="FZ31" i="10" a="1"/>
  <c r="FZ31" i="10" s="1"/>
  <c r="FP32" i="10" a="1"/>
  <c r="FP32" i="10" s="1"/>
  <c r="FF33" i="10" a="1"/>
  <c r="FF33" i="10" s="1"/>
  <c r="GB33" i="10" a="1"/>
  <c r="GB33" i="10" s="1"/>
  <c r="GA36" i="10" a="1"/>
  <c r="GA36" i="10" s="1"/>
  <c r="FU34" i="10" a="1"/>
  <c r="FU34" i="10" s="1"/>
  <c r="FF5" i="10" a="1"/>
  <c r="FF5" i="10" s="1"/>
  <c r="FR30" i="10" a="1"/>
  <c r="FR30" i="10" s="1"/>
  <c r="FL31" i="10" a="1"/>
  <c r="FL31" i="10" s="1"/>
  <c r="FE32" i="10" a="1"/>
  <c r="FE32" i="10" s="1"/>
  <c r="FW32" i="10" a="1"/>
  <c r="FW32" i="10" s="1"/>
  <c r="FH33" i="10" a="1"/>
  <c r="FH33" i="10" s="1"/>
  <c r="FN33" i="10" a="1"/>
  <c r="FN33" i="10" s="1"/>
  <c r="FU33" i="10" a="1"/>
  <c r="FU33" i="10" s="1"/>
  <c r="FE34" i="10" a="1"/>
  <c r="FE34" i="10" s="1"/>
  <c r="FL34" i="10" a="1"/>
  <c r="FL34" i="10" s="1"/>
  <c r="FR34" i="10" a="1"/>
  <c r="FR34" i="10" s="1"/>
  <c r="FZ34" i="10" a="1"/>
  <c r="FZ34" i="10" s="1"/>
  <c r="FI35" i="10" a="1"/>
  <c r="FI35" i="10" s="1"/>
  <c r="FP35" i="10" a="1"/>
  <c r="FP35" i="10" s="1"/>
  <c r="FX35" i="10" a="1"/>
  <c r="FX35" i="10" s="1"/>
  <c r="FF36" i="10" a="1"/>
  <c r="FF36" i="10" s="1"/>
  <c r="FM36" i="10" a="1"/>
  <c r="FM36" i="10" s="1"/>
  <c r="FU36" i="10" a="1"/>
  <c r="FU36" i="10" s="1"/>
  <c r="GB36" i="10" a="1"/>
  <c r="GB36" i="10" s="1"/>
  <c r="FN5" i="10" a="1"/>
  <c r="FN5" i="10" s="1"/>
  <c r="FZ5" i="10" a="1"/>
  <c r="FZ5" i="10" s="1"/>
  <c r="FY32" i="10" a="1"/>
  <c r="FY32" i="10" s="1"/>
  <c r="FV33" i="10" a="1"/>
  <c r="FV33" i="10" s="1"/>
  <c r="FT34" i="10" a="1"/>
  <c r="FT34" i="10" s="1"/>
  <c r="FQ35" i="10" a="1"/>
  <c r="FQ35" i="10" s="1"/>
  <c r="FP5" i="10" a="1"/>
  <c r="FP5" i="10" s="1"/>
  <c r="FV36" i="10" a="1"/>
  <c r="FV36" i="10" s="1"/>
  <c r="P6" i="10" a="1"/>
  <c r="P6" i="10" s="1"/>
  <c r="AN5" i="10" a="1"/>
  <c r="AN5" i="10" s="1"/>
  <c r="P18" i="10" a="1"/>
  <c r="P18" i="10" s="1"/>
  <c r="P7" i="10" a="1"/>
  <c r="P7" i="10" s="1"/>
  <c r="P14" i="10" a="1"/>
  <c r="P14" i="10" s="1"/>
  <c r="P34" i="10" a="1"/>
  <c r="P34" i="10" s="1"/>
  <c r="P9" i="10" a="1"/>
  <c r="P9" i="10" s="1"/>
  <c r="BJ36" i="10"/>
  <c r="I24" i="10" a="1"/>
  <c r="I24" i="10" s="1"/>
  <c r="I7" i="10" a="1"/>
  <c r="I7" i="10" s="1"/>
  <c r="I36" i="10" a="1"/>
  <c r="I36" i="10" s="1"/>
  <c r="I18" i="10" a="1"/>
  <c r="I18" i="10" s="1"/>
  <c r="I31" i="10" a="1"/>
  <c r="I31" i="10" s="1"/>
  <c r="I9" i="10" a="1"/>
  <c r="I9" i="10" s="1"/>
  <c r="I29" i="10" a="1"/>
  <c r="I29" i="10" s="1"/>
  <c r="I5" i="10" a="1"/>
  <c r="I5" i="10" s="1"/>
  <c r="I35" i="10" a="1"/>
  <c r="I35" i="10" s="1"/>
  <c r="I34" i="10" a="1"/>
  <c r="I34" i="10" s="1"/>
  <c r="I28" i="10" a="1"/>
  <c r="I28" i="10" s="1"/>
  <c r="I14" i="10" a="1"/>
  <c r="I14" i="10" s="1"/>
  <c r="I32" i="10" a="1"/>
  <c r="I32" i="10" s="1"/>
  <c r="I33" i="10" a="1"/>
  <c r="I33" i="10" s="1"/>
  <c r="I6" i="10" a="1"/>
  <c r="I6" i="10" s="1"/>
  <c r="I12" i="10" a="1"/>
  <c r="I12" i="10" s="1"/>
  <c r="I13" i="10" a="1"/>
  <c r="I13" i="10" s="1"/>
  <c r="P30" i="10" a="1"/>
  <c r="P30" i="10" s="1"/>
  <c r="O30" i="10" a="1"/>
  <c r="O30" i="10" s="1"/>
  <c r="P26" i="10" a="1"/>
  <c r="P26" i="10" s="1"/>
  <c r="O19" i="10" a="1"/>
  <c r="O19" i="10" s="1"/>
  <c r="O10" i="10" a="1"/>
  <c r="O10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AJ20" i="10" l="1" a="1"/>
  <c r="AJ20" i="10" s="1"/>
  <c r="AJ11" i="10" a="1"/>
  <c r="AJ11" i="10" s="1"/>
  <c r="AJ16" i="10" a="1"/>
  <c r="AJ16" i="10" s="1"/>
  <c r="AJ7" i="10" a="1"/>
  <c r="AJ7" i="10" s="1"/>
  <c r="AJ34" i="10" a="1"/>
  <c r="AJ34" i="10" s="1"/>
  <c r="AJ10" i="10" a="1"/>
  <c r="AJ10" i="10" s="1"/>
  <c r="AJ8" i="10" a="1"/>
  <c r="AJ8" i="10" s="1"/>
  <c r="AJ36" i="10" a="1"/>
  <c r="AJ36" i="10" s="1"/>
  <c r="AJ25" i="10" a="1"/>
  <c r="AJ25" i="10" s="1"/>
  <c r="AJ9" i="10" a="1"/>
  <c r="AJ9" i="10" s="1"/>
  <c r="AJ28" i="10" a="1"/>
  <c r="AJ28" i="10" s="1"/>
  <c r="AJ27" i="10" a="1"/>
  <c r="AJ27" i="10" s="1"/>
  <c r="AJ5" i="10" a="1"/>
  <c r="AJ5" i="10" s="1"/>
  <c r="AJ35" i="10" a="1"/>
  <c r="AJ35" i="10" s="1"/>
  <c r="AJ19" i="10" a="1"/>
  <c r="AJ19" i="10" s="1"/>
  <c r="AJ18" i="10" a="1"/>
  <c r="AJ18" i="10" s="1"/>
  <c r="AJ29" i="10" a="1"/>
  <c r="AJ29" i="10" s="1"/>
  <c r="AJ26" i="10" a="1"/>
  <c r="AJ26" i="10" s="1"/>
  <c r="AJ33" i="10" a="1"/>
  <c r="AJ33" i="10" s="1"/>
  <c r="AJ30" i="10" a="1"/>
  <c r="AJ30" i="10" s="1"/>
  <c r="AJ21" i="10" a="1"/>
  <c r="AJ21" i="10" s="1"/>
  <c r="AJ17" i="10" a="1"/>
  <c r="AJ17" i="10" s="1"/>
  <c r="AJ31" i="10" a="1"/>
  <c r="AJ31" i="10" s="1"/>
  <c r="AJ22" i="10" a="1"/>
  <c r="AJ22" i="10" s="1"/>
  <c r="AJ13" i="10" a="1"/>
  <c r="AJ13" i="10" s="1"/>
  <c r="AJ32" i="10" a="1"/>
  <c r="AJ32" i="10" s="1"/>
  <c r="AJ23" i="10" a="1"/>
  <c r="AJ23" i="10" s="1"/>
  <c r="AJ14" i="10" a="1"/>
  <c r="AJ14" i="10" s="1"/>
  <c r="AJ12" i="10" a="1"/>
  <c r="AJ12" i="10" s="1"/>
  <c r="AJ24" i="10" a="1"/>
  <c r="AJ24" i="10" s="1"/>
  <c r="AJ15" i="10" a="1"/>
  <c r="AJ15" i="10" s="1"/>
  <c r="AJ6" i="10" a="1"/>
  <c r="AJ6" i="10" s="1"/>
  <c r="B5" i="19"/>
  <c r="BT9" i="10"/>
  <c r="BT35" i="10"/>
  <c r="BT6" i="10"/>
  <c r="BT36" i="10"/>
  <c r="A83" i="18"/>
  <c r="A79" i="18"/>
  <c r="A73" i="18"/>
  <c r="A95" i="18"/>
  <c r="A86" i="18"/>
  <c r="A70" i="18"/>
  <c r="A91" i="18"/>
  <c r="A94" i="18"/>
  <c r="A81" i="18"/>
  <c r="A72" i="18"/>
  <c r="A97" i="18"/>
  <c r="A85" i="18"/>
  <c r="A78" i="18"/>
  <c r="A77" i="18"/>
  <c r="A93" i="18"/>
  <c r="A89" i="18"/>
  <c r="A82" i="18"/>
  <c r="A90" i="18"/>
  <c r="A98" i="18"/>
  <c r="A92" i="18"/>
  <c r="A87" i="18"/>
  <c r="A88" i="18"/>
  <c r="A84" i="18"/>
  <c r="A96" i="18"/>
  <c r="E84" i="18"/>
  <c r="BA22" i="10"/>
  <c r="E87" i="18"/>
  <c r="BA25" i="10"/>
  <c r="E92" i="18"/>
  <c r="BA30" i="10"/>
  <c r="E88" i="18"/>
  <c r="BA26" i="10"/>
  <c r="E72" i="18"/>
  <c r="BA10" i="10"/>
  <c r="E85" i="18"/>
  <c r="BA23" i="10"/>
  <c r="E73" i="18"/>
  <c r="BA11" i="10"/>
  <c r="E81" i="18"/>
  <c r="BA19" i="10"/>
  <c r="E79" i="18"/>
  <c r="BA17" i="10"/>
  <c r="E82" i="18"/>
  <c r="BA20" i="10"/>
  <c r="E89" i="18"/>
  <c r="BA27" i="10"/>
  <c r="E83" i="18"/>
  <c r="BA21" i="10"/>
  <c r="E70" i="18"/>
  <c r="BA8" i="10"/>
  <c r="E78" i="18"/>
  <c r="BA16" i="10"/>
  <c r="E77" i="18"/>
  <c r="BA15" i="10"/>
  <c r="BT5" i="10"/>
  <c r="BT7" i="10"/>
  <c r="F28" i="10" a="1"/>
  <c r="F28" i="10" s="1"/>
  <c r="H28" i="10" s="1"/>
  <c r="F90" i="18" s="1"/>
  <c r="E24" i="10" a="1"/>
  <c r="E24" i="10" s="1"/>
  <c r="A76" i="18"/>
  <c r="A80" i="18"/>
  <c r="A71" i="18"/>
  <c r="A75" i="18"/>
  <c r="A69" i="18"/>
  <c r="A74" i="18"/>
  <c r="A68" i="18"/>
  <c r="A67" i="18"/>
  <c r="BT13" i="10"/>
  <c r="D31" i="10" a="1"/>
  <c r="D31" i="10" s="1"/>
  <c r="E12" i="10" a="1"/>
  <c r="E12" i="10" s="1"/>
  <c r="E5" i="10" a="1"/>
  <c r="E5" i="10" s="1"/>
  <c r="F18" i="10" a="1"/>
  <c r="F18" i="10" s="1"/>
  <c r="H18" i="10" s="1"/>
  <c r="F80" i="18" s="1"/>
  <c r="E33" i="10" a="1"/>
  <c r="E33" i="10" s="1"/>
  <c r="G32" i="10" a="1"/>
  <c r="G32" i="10" s="1"/>
  <c r="I94" i="18" s="1"/>
  <c r="C32" i="10" a="1"/>
  <c r="C32" i="10" s="1"/>
  <c r="C94" i="18" s="1"/>
  <c r="D33" i="10" a="1"/>
  <c r="D33" i="10" s="1"/>
  <c r="D5" i="10" a="1"/>
  <c r="D5" i="10" s="1"/>
  <c r="E29" i="10" a="1"/>
  <c r="E29" i="10" s="1"/>
  <c r="C29" i="10" a="1"/>
  <c r="C29" i="10" s="1"/>
  <c r="C91" i="18" s="1"/>
  <c r="F34" i="10" a="1"/>
  <c r="F34" i="10" s="1"/>
  <c r="AO34" i="10" s="1"/>
  <c r="C28" i="10" a="1"/>
  <c r="C28" i="10" s="1"/>
  <c r="C90" i="18" s="1"/>
  <c r="D35" i="10" a="1"/>
  <c r="D35" i="10" s="1"/>
  <c r="F12" i="10" a="1"/>
  <c r="F12" i="10" s="1"/>
  <c r="AO12" i="10" s="1"/>
  <c r="C9" i="10" a="1"/>
  <c r="C9" i="10" s="1"/>
  <c r="C71" i="18" s="1"/>
  <c r="F29" i="10" a="1"/>
  <c r="F29" i="10" s="1"/>
  <c r="H29" i="10" s="1"/>
  <c r="F91" i="18" s="1"/>
  <c r="F31" i="10" a="1"/>
  <c r="F31" i="10" s="1"/>
  <c r="D36" i="10" a="1"/>
  <c r="D36" i="10" s="1"/>
  <c r="G28" i="10" a="1"/>
  <c r="G28" i="10" s="1"/>
  <c r="I90" i="18" s="1"/>
  <c r="E28" i="10" a="1"/>
  <c r="E28" i="10" s="1"/>
  <c r="F6" i="10" a="1"/>
  <c r="F6" i="10" s="1"/>
  <c r="AO6" i="10" s="1"/>
  <c r="D32" i="10" a="1"/>
  <c r="D32" i="10" s="1"/>
  <c r="E36" i="10" a="1"/>
  <c r="E36" i="10" s="1"/>
  <c r="C36" i="10" a="1"/>
  <c r="C36" i="10" s="1"/>
  <c r="E31" i="10" a="1"/>
  <c r="E31" i="10" s="1"/>
  <c r="F32" i="10" a="1"/>
  <c r="F32" i="10" s="1"/>
  <c r="AZ32" i="10" s="1"/>
  <c r="C12" i="10" a="1"/>
  <c r="C12" i="10" s="1"/>
  <c r="C74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T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T32" i="10"/>
  <c r="L29" i="10"/>
  <c r="O29" i="10" a="1"/>
  <c r="O29" i="10" s="1"/>
  <c r="O9" i="10" a="1"/>
  <c r="O9" i="10" s="1"/>
  <c r="L9" i="10"/>
  <c r="BT28" i="10"/>
  <c r="O13" i="10" a="1"/>
  <c r="O13" i="10" s="1"/>
  <c r="BA13" i="10" s="1"/>
  <c r="L13" i="10"/>
  <c r="BT29" i="10"/>
  <c r="BT12" i="10"/>
  <c r="BT31" i="10"/>
  <c r="BT18" i="10"/>
  <c r="O24" i="10" a="1"/>
  <c r="O24" i="10" s="1"/>
  <c r="L24" i="10"/>
  <c r="O7" i="10" a="1"/>
  <c r="O7" i="10" s="1"/>
  <c r="L7" i="10"/>
  <c r="BT34" i="10"/>
  <c r="O32" i="10" a="1"/>
  <c r="O32" i="10" s="1"/>
  <c r="BA32" i="10" s="1"/>
  <c r="L32" i="10"/>
  <c r="BT24" i="10"/>
  <c r="BT33" i="10"/>
  <c r="L36" i="10"/>
  <c r="O36" i="10" a="1"/>
  <c r="O36" i="10" s="1"/>
  <c r="O6" i="10" a="1"/>
  <c r="O6" i="10" s="1"/>
  <c r="BA6" i="10" s="1"/>
  <c r="L6" i="10"/>
  <c r="O12" i="10" a="1"/>
  <c r="O12" i="10" s="1"/>
  <c r="L12" i="10"/>
  <c r="L31" i="10"/>
  <c r="O31" i="10" a="1"/>
  <c r="O31" i="10" s="1"/>
  <c r="G33" i="10" a="1"/>
  <c r="G33" i="10" s="1"/>
  <c r="I95" i="18" s="1"/>
  <c r="G13" i="10" a="1"/>
  <c r="G13" i="10" s="1"/>
  <c r="I75" i="18" s="1"/>
  <c r="F7" i="10" a="1"/>
  <c r="F7" i="10" s="1"/>
  <c r="F36" i="10" a="1"/>
  <c r="F36" i="10" s="1"/>
  <c r="E7" i="10" a="1"/>
  <c r="E7" i="10" s="1"/>
  <c r="C35" i="10" a="1"/>
  <c r="C35" i="10" s="1"/>
  <c r="C97" i="18" s="1"/>
  <c r="C31" i="10" a="1"/>
  <c r="C31" i="10" s="1"/>
  <c r="C93" i="18" s="1"/>
  <c r="C24" i="10" a="1"/>
  <c r="C24" i="10" s="1"/>
  <c r="C86" i="18" s="1"/>
  <c r="F35" i="10" a="1"/>
  <c r="F35" i="10" s="1"/>
  <c r="E6" i="10" a="1"/>
  <c r="E6" i="10" s="1"/>
  <c r="E18" i="10" a="1"/>
  <c r="E18" i="10" s="1"/>
  <c r="F33" i="10" a="1"/>
  <c r="F33" i="10" s="1"/>
  <c r="C18" i="10" a="1"/>
  <c r="C18" i="10" s="1"/>
  <c r="C80" i="18" s="1"/>
  <c r="C33" i="10" a="1"/>
  <c r="C33" i="10" s="1"/>
  <c r="C95" i="18" s="1"/>
  <c r="C14" i="10" a="1"/>
  <c r="C14" i="10" s="1"/>
  <c r="C76" i="18" s="1"/>
  <c r="C6" i="10" a="1"/>
  <c r="C6" i="10" s="1"/>
  <c r="C68" i="18" s="1"/>
  <c r="G24" i="10" a="1"/>
  <c r="G24" i="10" s="1"/>
  <c r="I86" i="18" s="1"/>
  <c r="D28" i="10" a="1"/>
  <c r="D28" i="10" s="1"/>
  <c r="G29" i="10" a="1"/>
  <c r="G29" i="10" s="1"/>
  <c r="I91" i="18" s="1"/>
  <c r="C13" i="10" a="1"/>
  <c r="C13" i="10" s="1"/>
  <c r="C75" i="18" s="1"/>
  <c r="D34" i="10" a="1"/>
  <c r="D34" i="10" s="1"/>
  <c r="G36" i="10" a="1"/>
  <c r="G36" i="10" s="1"/>
  <c r="I98" i="18" s="1"/>
  <c r="F24" i="10" a="1"/>
  <c r="F24" i="10" s="1"/>
  <c r="G34" i="10" a="1"/>
  <c r="G34" i="10" s="1"/>
  <c r="I96" i="18" s="1"/>
  <c r="E34" i="10" a="1"/>
  <c r="E34" i="10" s="1"/>
  <c r="G5" i="10" a="1"/>
  <c r="G5" i="10" s="1"/>
  <c r="I67" i="18" s="1"/>
  <c r="G35" i="10" a="1"/>
  <c r="G35" i="10" s="1"/>
  <c r="I97" i="18" s="1"/>
  <c r="G6" i="10" a="1"/>
  <c r="G6" i="10" s="1"/>
  <c r="I68" i="18" s="1"/>
  <c r="E32" i="10" a="1"/>
  <c r="E32" i="10" s="1"/>
  <c r="F9" i="10" a="1"/>
  <c r="F9" i="10" s="1"/>
  <c r="C34" i="10" a="1"/>
  <c r="C34" i="10" s="1"/>
  <c r="C96" i="18" s="1"/>
  <c r="D29" i="10" a="1"/>
  <c r="D29" i="10" s="1"/>
  <c r="G7" i="10" a="1"/>
  <c r="G7" i="10" s="1"/>
  <c r="I69" i="18" s="1"/>
  <c r="G12" i="10" a="1"/>
  <c r="G12" i="10" s="1"/>
  <c r="I74" i="18" s="1"/>
  <c r="F14" i="10" a="1"/>
  <c r="F14" i="10" s="1"/>
  <c r="E14" i="10" a="1"/>
  <c r="E14" i="10" s="1"/>
  <c r="D24" i="10" a="1"/>
  <c r="D24" i="10" s="1"/>
  <c r="D12" i="10" a="1"/>
  <c r="D12" i="10" s="1"/>
  <c r="C7" i="10" a="1"/>
  <c r="C7" i="10" s="1"/>
  <c r="C69" i="18" s="1"/>
  <c r="E35" i="10" a="1"/>
  <c r="E35" i="10" s="1"/>
  <c r="G14" i="10" a="1"/>
  <c r="G14" i="10" s="1"/>
  <c r="I76" i="18" s="1"/>
  <c r="D6" i="10" a="1"/>
  <c r="D6" i="10" s="1"/>
  <c r="D18" i="10" a="1"/>
  <c r="D18" i="10" s="1"/>
  <c r="F13" i="10" a="1"/>
  <c r="F13" i="10" s="1"/>
  <c r="G9" i="10" a="1"/>
  <c r="G9" i="10" s="1"/>
  <c r="I71" i="18" s="1"/>
  <c r="D9" i="10" a="1"/>
  <c r="D9" i="10" s="1"/>
  <c r="D14" i="10" a="1"/>
  <c r="D14" i="10" s="1"/>
  <c r="D13" i="10" a="1"/>
  <c r="D13" i="10" s="1"/>
  <c r="F5" i="10" a="1"/>
  <c r="F5" i="10" s="1"/>
  <c r="H67" i="18" s="1"/>
  <c r="G18" i="10" a="1"/>
  <c r="G18" i="10" s="1"/>
  <c r="I80" i="18" s="1"/>
  <c r="G31" i="10" a="1"/>
  <c r="G31" i="10" s="1"/>
  <c r="I93" i="18" s="1"/>
  <c r="E9" i="10" a="1"/>
  <c r="E9" i="10" s="1"/>
  <c r="C5" i="10" a="1"/>
  <c r="C5" i="10" s="1"/>
  <c r="D21" i="10" a="1"/>
  <c r="D21" i="10" s="1"/>
  <c r="C27" i="10" a="1"/>
  <c r="C27" i="10" s="1"/>
  <c r="C89" i="18" s="1"/>
  <c r="D19" i="10" a="1"/>
  <c r="D19" i="10" s="1"/>
  <c r="C21" i="10" a="1"/>
  <c r="C21" i="10" s="1"/>
  <c r="C83" i="18" s="1"/>
  <c r="E23" i="10" a="1"/>
  <c r="E23" i="10" s="1"/>
  <c r="C20" i="10" a="1"/>
  <c r="C20" i="10" s="1"/>
  <c r="C82" i="18" s="1"/>
  <c r="D27" i="10" a="1"/>
  <c r="D27" i="10" s="1"/>
  <c r="C19" i="10" a="1"/>
  <c r="C19" i="10" s="1"/>
  <c r="C81" i="18" s="1"/>
  <c r="E19" i="10" a="1"/>
  <c r="E19" i="10" s="1"/>
  <c r="E30" i="10" a="1"/>
  <c r="E30" i="10" s="1"/>
  <c r="C16" i="10" a="1"/>
  <c r="C16" i="10" s="1"/>
  <c r="C78" i="18" s="1"/>
  <c r="E25" i="10" a="1"/>
  <c r="E25" i="10" s="1"/>
  <c r="E17" i="10" a="1"/>
  <c r="E17" i="10" s="1"/>
  <c r="G19" i="10" a="1"/>
  <c r="G19" i="10" s="1"/>
  <c r="I81" i="18" s="1"/>
  <c r="F23" i="10" a="1"/>
  <c r="F23" i="10" s="1"/>
  <c r="G22" i="10" a="1"/>
  <c r="G22" i="10" s="1"/>
  <c r="I84" i="18" s="1"/>
  <c r="C26" i="10" a="1"/>
  <c r="C26" i="10" s="1"/>
  <c r="C88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3" i="18" s="1"/>
  <c r="E11" i="10" a="1"/>
  <c r="E11" i="10" s="1"/>
  <c r="F26" i="10" a="1"/>
  <c r="F26" i="10" s="1"/>
  <c r="G16" i="10" a="1"/>
  <c r="G16" i="10" s="1"/>
  <c r="I78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82" i="18" s="1"/>
  <c r="C17" i="10" a="1"/>
  <c r="C17" i="10" s="1"/>
  <c r="C79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8" i="18" s="1"/>
  <c r="E21" i="10" a="1"/>
  <c r="E21" i="10" s="1"/>
  <c r="E26" i="10" a="1"/>
  <c r="E26" i="10" s="1"/>
  <c r="G27" i="10" a="1"/>
  <c r="G27" i="10" s="1"/>
  <c r="I89" i="18" s="1"/>
  <c r="G10" i="10" a="1"/>
  <c r="G10" i="10" s="1"/>
  <c r="I72" i="18" s="1"/>
  <c r="C8" i="10" a="1"/>
  <c r="C8" i="10" s="1"/>
  <c r="C70" i="18" s="1"/>
  <c r="C15" i="10" a="1"/>
  <c r="C15" i="10" s="1"/>
  <c r="C77" i="18" s="1"/>
  <c r="C22" i="10" a="1"/>
  <c r="C22" i="10" s="1"/>
  <c r="C84" i="18" s="1"/>
  <c r="G8" i="10" a="1"/>
  <c r="G8" i="10" s="1"/>
  <c r="G11" i="10" a="1"/>
  <c r="G11" i="10" s="1"/>
  <c r="I73" i="18" s="1"/>
  <c r="G30" i="10" a="1"/>
  <c r="G30" i="10" s="1"/>
  <c r="I92" i="18" s="1"/>
  <c r="E22" i="10" a="1"/>
  <c r="E22" i="10" s="1"/>
  <c r="D10" i="10" a="1"/>
  <c r="D10" i="10" s="1"/>
  <c r="G17" i="10" a="1"/>
  <c r="G17" i="10" s="1"/>
  <c r="I79" i="18" s="1"/>
  <c r="C23" i="10" a="1"/>
  <c r="C23" i="10" s="1"/>
  <c r="C85" i="18" s="1"/>
  <c r="D26" i="10" a="1"/>
  <c r="D26" i="10" s="1"/>
  <c r="C11" i="10" a="1"/>
  <c r="C11" i="10" s="1"/>
  <c r="C73" i="18" s="1"/>
  <c r="C25" i="10" a="1"/>
  <c r="C25" i="10" s="1"/>
  <c r="C87" i="18" s="1"/>
  <c r="C30" i="10" a="1"/>
  <c r="C30" i="10" s="1"/>
  <c r="C92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72" i="18" s="1"/>
  <c r="D23" i="10" a="1"/>
  <c r="D23" i="10" s="1"/>
  <c r="G15" i="10" a="1"/>
  <c r="G15" i="10" s="1"/>
  <c r="I77" i="18" s="1"/>
  <c r="F15" i="10" a="1"/>
  <c r="F15" i="10" s="1"/>
  <c r="G25" i="10" a="1"/>
  <c r="G25" i="10" s="1"/>
  <c r="I87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5" i="18" s="1"/>
  <c r="BJ30" i="10"/>
  <c r="B4" i="10"/>
  <c r="B13" i="10" s="1" a="1"/>
  <c r="B13" i="10" s="1"/>
  <c r="M4" i="10"/>
  <c r="B34" i="10" l="1" a="1"/>
  <c r="B34" i="10" s="1"/>
  <c r="B30" i="10" a="1"/>
  <c r="B30" i="10" s="1"/>
  <c r="B27" i="10" a="1"/>
  <c r="B27" i="10" s="1"/>
  <c r="B23" i="10" a="1"/>
  <c r="B23" i="10" s="1"/>
  <c r="B32" i="10" a="1"/>
  <c r="B32" i="10" s="1"/>
  <c r="B94" i="18" s="1"/>
  <c r="B33" i="10" a="1"/>
  <c r="B33" i="10" s="1"/>
  <c r="B7" i="10" a="1"/>
  <c r="B7" i="10" s="1"/>
  <c r="B18" i="10" a="1"/>
  <c r="B18" i="10" s="1"/>
  <c r="B22" i="10" a="1"/>
  <c r="B22" i="10" s="1"/>
  <c r="B36" i="10" a="1"/>
  <c r="B36" i="10" s="1"/>
  <c r="B31" i="10" a="1"/>
  <c r="B31" i="10" s="1"/>
  <c r="B35" i="10" a="1"/>
  <c r="B35" i="10" s="1"/>
  <c r="B97" i="18" s="1"/>
  <c r="B29" i="10" a="1"/>
  <c r="B29" i="10" s="1"/>
  <c r="B91" i="18" s="1"/>
  <c r="B11" i="10" a="1"/>
  <c r="B11" i="10" s="1"/>
  <c r="B14" i="10" a="1"/>
  <c r="B14" i="10" s="1"/>
  <c r="B76" i="18" s="1"/>
  <c r="B9" i="10" a="1"/>
  <c r="B9" i="10" s="1"/>
  <c r="B71" i="18" s="1"/>
  <c r="B26" i="10" a="1"/>
  <c r="B26" i="10" s="1"/>
  <c r="B28" i="10" a="1"/>
  <c r="B28" i="10" s="1"/>
  <c r="B15" i="10" a="1"/>
  <c r="B15" i="10" s="1"/>
  <c r="B10" i="10" a="1"/>
  <c r="B10" i="10" s="1"/>
  <c r="B8" i="10" a="1"/>
  <c r="B8" i="10" s="1"/>
  <c r="B17" i="10" a="1"/>
  <c r="B17" i="10" s="1"/>
  <c r="T11" i="16"/>
  <c r="B6" i="10" a="1"/>
  <c r="B6" i="10" s="1"/>
  <c r="B68" i="18" s="1"/>
  <c r="U11" i="16"/>
  <c r="B5" i="10" a="1"/>
  <c r="B5" i="10" s="1"/>
  <c r="B25" i="10" a="1"/>
  <c r="B25" i="10" s="1"/>
  <c r="B20" i="10" a="1"/>
  <c r="B20" i="10" s="1"/>
  <c r="B16" i="10" a="1"/>
  <c r="B16" i="10" s="1"/>
  <c r="B78" i="18" s="1"/>
  <c r="B19" i="10" a="1"/>
  <c r="B19" i="10" s="1"/>
  <c r="B24" i="10" a="1"/>
  <c r="B24" i="10" s="1"/>
  <c r="B86" i="18" s="1"/>
  <c r="B21" i="10" a="1"/>
  <c r="B21" i="10" s="1"/>
  <c r="V11" i="16"/>
  <c r="B12" i="10" a="1"/>
  <c r="B12" i="10" s="1"/>
  <c r="AO28" i="10"/>
  <c r="BU28" i="10"/>
  <c r="BU18" i="10"/>
  <c r="BU31" i="10"/>
  <c r="BU29" i="10"/>
  <c r="AO29" i="10"/>
  <c r="BU12" i="10"/>
  <c r="H82" i="18"/>
  <c r="AZ20" i="10"/>
  <c r="H88" i="18"/>
  <c r="AZ26" i="10"/>
  <c r="B95" i="18"/>
  <c r="B93" i="18"/>
  <c r="H95" i="18"/>
  <c r="AZ33" i="10"/>
  <c r="H69" i="18"/>
  <c r="AZ7" i="10"/>
  <c r="B98" i="18"/>
  <c r="H96" i="18"/>
  <c r="AZ34" i="10"/>
  <c r="H80" i="18"/>
  <c r="AZ18" i="10"/>
  <c r="H73" i="18"/>
  <c r="AZ11" i="10"/>
  <c r="H97" i="18"/>
  <c r="AZ35" i="10"/>
  <c r="H84" i="18"/>
  <c r="AZ22" i="10"/>
  <c r="H70" i="18"/>
  <c r="AZ8" i="10"/>
  <c r="B96" i="18"/>
  <c r="H86" i="18"/>
  <c r="AZ24" i="10"/>
  <c r="H93" i="18"/>
  <c r="AZ31" i="10"/>
  <c r="B74" i="18"/>
  <c r="B80" i="18"/>
  <c r="H87" i="18"/>
  <c r="AZ25" i="10"/>
  <c r="H71" i="18"/>
  <c r="AZ9" i="10"/>
  <c r="H91" i="18"/>
  <c r="AZ29" i="10"/>
  <c r="H77" i="18"/>
  <c r="AZ15" i="10"/>
  <c r="H89" i="18"/>
  <c r="AZ27" i="10"/>
  <c r="H76" i="18"/>
  <c r="AZ14" i="10"/>
  <c r="B69" i="18"/>
  <c r="H79" i="18"/>
  <c r="AZ17" i="10"/>
  <c r="M5" i="10" a="1"/>
  <c r="M5" i="10" s="1"/>
  <c r="M32" i="10" a="1"/>
  <c r="M32" i="10" s="1"/>
  <c r="D32" i="19" s="1"/>
  <c r="M33" i="10" a="1"/>
  <c r="M33" i="10" s="1"/>
  <c r="M31" i="10" a="1"/>
  <c r="M31" i="10" s="1"/>
  <c r="D31" i="19" s="1"/>
  <c r="M29" i="10" a="1"/>
  <c r="M29" i="10" s="1"/>
  <c r="D29" i="19" s="1"/>
  <c r="M28" i="10" a="1"/>
  <c r="M28" i="10" s="1"/>
  <c r="D28" i="19" s="1"/>
  <c r="M34" i="10" a="1"/>
  <c r="M34" i="10" s="1"/>
  <c r="D34" i="19" s="1"/>
  <c r="M12" i="10" a="1"/>
  <c r="M12" i="10" s="1"/>
  <c r="R12" i="10" s="1"/>
  <c r="M13" i="10" a="1"/>
  <c r="M13" i="10" s="1"/>
  <c r="M36" i="10" a="1"/>
  <c r="M36" i="10" s="1"/>
  <c r="D36" i="19" s="1"/>
  <c r="M6" i="10" a="1"/>
  <c r="M6" i="10" s="1"/>
  <c r="M35" i="10" a="1"/>
  <c r="M35" i="10" s="1"/>
  <c r="D35" i="19" s="1"/>
  <c r="M9" i="10" a="1"/>
  <c r="M9" i="10" s="1"/>
  <c r="M24" i="10" a="1"/>
  <c r="M24" i="10" s="1"/>
  <c r="D24" i="19" s="1"/>
  <c r="M14" i="10" a="1"/>
  <c r="M14" i="10" s="1"/>
  <c r="R14" i="10" s="1"/>
  <c r="M18" i="10" a="1"/>
  <c r="M18" i="10" s="1"/>
  <c r="M7" i="10" a="1"/>
  <c r="M7" i="10" s="1"/>
  <c r="H92" i="18"/>
  <c r="AZ30" i="10"/>
  <c r="H85" i="18"/>
  <c r="AZ23" i="10"/>
  <c r="H75" i="18"/>
  <c r="AZ13" i="10"/>
  <c r="H74" i="18"/>
  <c r="AZ12" i="10"/>
  <c r="H72" i="18"/>
  <c r="AZ10" i="10"/>
  <c r="H78" i="18"/>
  <c r="AZ16" i="10"/>
  <c r="H83" i="18"/>
  <c r="AZ21" i="10"/>
  <c r="H81" i="18"/>
  <c r="AZ19" i="10"/>
  <c r="B90" i="18"/>
  <c r="H98" i="18"/>
  <c r="AZ36" i="10"/>
  <c r="H68" i="18"/>
  <c r="AZ6" i="10"/>
  <c r="B67" i="18"/>
  <c r="B75" i="18"/>
  <c r="H90" i="18"/>
  <c r="AZ28" i="10"/>
  <c r="E95" i="18"/>
  <c r="BA33" i="10"/>
  <c r="E98" i="18"/>
  <c r="BA36" i="10"/>
  <c r="E80" i="18"/>
  <c r="BA18" i="10"/>
  <c r="E69" i="18"/>
  <c r="BA7" i="10"/>
  <c r="E97" i="18"/>
  <c r="BA35" i="10"/>
  <c r="E93" i="18"/>
  <c r="BA31" i="10"/>
  <c r="E74" i="18"/>
  <c r="BA12" i="10"/>
  <c r="E86" i="18"/>
  <c r="BA24" i="10"/>
  <c r="E71" i="18"/>
  <c r="BA9" i="10"/>
  <c r="E91" i="18"/>
  <c r="BA29" i="10"/>
  <c r="E90" i="18"/>
  <c r="BA28" i="10"/>
  <c r="E96" i="18"/>
  <c r="BA34" i="10"/>
  <c r="E76" i="18"/>
  <c r="BA14" i="10"/>
  <c r="AO31" i="10"/>
  <c r="S41" i="16" s="1"/>
  <c r="H12" i="10"/>
  <c r="F74" i="18" s="1"/>
  <c r="H6" i="10"/>
  <c r="F68" i="18" s="1"/>
  <c r="AO18" i="10"/>
  <c r="BU34" i="10"/>
  <c r="BU32" i="10"/>
  <c r="O2" i="10"/>
  <c r="W3" i="16" s="1"/>
  <c r="E67" i="18"/>
  <c r="E68" i="18"/>
  <c r="C2" i="10"/>
  <c r="C67" i="18"/>
  <c r="E75" i="18"/>
  <c r="I70" i="18"/>
  <c r="H94" i="18"/>
  <c r="H34" i="10"/>
  <c r="F96" i="18" s="1"/>
  <c r="BU6" i="10"/>
  <c r="H32" i="10"/>
  <c r="C98" i="18"/>
  <c r="H31" i="10"/>
  <c r="F93" i="18" s="1"/>
  <c r="Q32" i="10"/>
  <c r="E94" i="18"/>
  <c r="AO32" i="10"/>
  <c r="Q36" i="10"/>
  <c r="Q5" i="10"/>
  <c r="R5" i="10"/>
  <c r="S5" i="10"/>
  <c r="U5" i="10"/>
  <c r="T5" i="10"/>
  <c r="BA5" i="10"/>
  <c r="Q7" i="10"/>
  <c r="T7" i="10"/>
  <c r="S7" i="10"/>
  <c r="Q31" i="10"/>
  <c r="Q33" i="10"/>
  <c r="Q24" i="10"/>
  <c r="Q18" i="10"/>
  <c r="S18" i="10"/>
  <c r="Q28" i="10"/>
  <c r="S9" i="10"/>
  <c r="Q9" i="10"/>
  <c r="Q35" i="10"/>
  <c r="Q34" i="10"/>
  <c r="Q12" i="10"/>
  <c r="S12" i="10"/>
  <c r="R29" i="10"/>
  <c r="Q29" i="10"/>
  <c r="Q6" i="10"/>
  <c r="T6" i="10"/>
  <c r="S6" i="10"/>
  <c r="R13" i="10"/>
  <c r="Q13" i="10"/>
  <c r="S13" i="10"/>
  <c r="Q14" i="10"/>
  <c r="S14" i="10"/>
  <c r="H7" i="10"/>
  <c r="F69" i="18" s="1"/>
  <c r="AO7" i="10"/>
  <c r="BU7" i="10"/>
  <c r="H33" i="10"/>
  <c r="F95" i="18" s="1"/>
  <c r="AO33" i="10"/>
  <c r="BU33" i="10"/>
  <c r="H14" i="10"/>
  <c r="F76" i="18" s="1"/>
  <c r="AO14" i="10"/>
  <c r="BU14" i="10"/>
  <c r="H9" i="10"/>
  <c r="F71" i="18" s="1"/>
  <c r="AO9" i="10"/>
  <c r="BU9" i="10"/>
  <c r="H36" i="10"/>
  <c r="F98" i="18" s="1"/>
  <c r="AO36" i="10"/>
  <c r="BU36" i="10"/>
  <c r="AO5" i="10"/>
  <c r="H5" i="10"/>
  <c r="AZ5" i="10"/>
  <c r="BU5" i="10"/>
  <c r="H13" i="10"/>
  <c r="F75" i="18" s="1"/>
  <c r="AO13" i="10"/>
  <c r="BU13" i="10"/>
  <c r="H35" i="10"/>
  <c r="F97" i="18" s="1"/>
  <c r="AO35" i="10"/>
  <c r="T34" i="16" s="1"/>
  <c r="BU35" i="10"/>
  <c r="H24" i="10"/>
  <c r="F86" i="18" s="1"/>
  <c r="BU24" i="10"/>
  <c r="AO24" i="10"/>
  <c r="AO10" i="10"/>
  <c r="AO30" i="10"/>
  <c r="U46" i="16" s="1"/>
  <c r="AO23" i="10"/>
  <c r="AO16" i="10"/>
  <c r="AO17" i="10"/>
  <c r="AO20" i="10"/>
  <c r="AO26" i="10"/>
  <c r="T49" i="16" s="1"/>
  <c r="AO19" i="10"/>
  <c r="AO21" i="10"/>
  <c r="AO11" i="10"/>
  <c r="AO15" i="10"/>
  <c r="AO22" i="10"/>
  <c r="AO8" i="10"/>
  <c r="U39" i="16" s="1"/>
  <c r="AO27" i="10"/>
  <c r="S47" i="16" s="1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92" i="18"/>
  <c r="M23" i="10" a="1"/>
  <c r="M23" i="10" s="1"/>
  <c r="M30" i="10" a="1"/>
  <c r="M30" i="10" s="1"/>
  <c r="M8" i="10" a="1"/>
  <c r="M8" i="10" s="1"/>
  <c r="D8" i="19" s="1"/>
  <c r="M25" i="10" a="1"/>
  <c r="M25" i="10" s="1"/>
  <c r="M27" i="10" a="1"/>
  <c r="M27" i="10" s="1"/>
  <c r="M21" i="10" a="1"/>
  <c r="M21" i="10" s="1"/>
  <c r="M15" i="10" a="1"/>
  <c r="M15" i="10" s="1"/>
  <c r="M19" i="10" a="1"/>
  <c r="M19" i="10" s="1"/>
  <c r="M17" i="10" a="1"/>
  <c r="M17" i="10" s="1"/>
  <c r="M22" i="10" a="1"/>
  <c r="M22" i="10" s="1"/>
  <c r="M20" i="10" a="1"/>
  <c r="M20" i="10" s="1"/>
  <c r="M11" i="10" a="1"/>
  <c r="M11" i="10" s="1"/>
  <c r="M16" i="10" a="1"/>
  <c r="M16" i="10" s="1"/>
  <c r="M26" i="10" a="1"/>
  <c r="M26" i="10" s="1"/>
  <c r="M10" i="10" a="1"/>
  <c r="M10" i="10" s="1"/>
  <c r="H30" i="10"/>
  <c r="F92" i="18" s="1"/>
  <c r="B73" i="18"/>
  <c r="B81" i="18"/>
  <c r="B87" i="18"/>
  <c r="B88" i="18"/>
  <c r="B72" i="18"/>
  <c r="B79" i="18"/>
  <c r="B83" i="18"/>
  <c r="B85" i="18"/>
  <c r="B89" i="18"/>
  <c r="B77" i="18"/>
  <c r="B82" i="18"/>
  <c r="B84" i="18"/>
  <c r="BJ26" i="10"/>
  <c r="BJ8" i="10"/>
  <c r="BJ27" i="10"/>
  <c r="BJ19" i="10"/>
  <c r="BJ16" i="10"/>
  <c r="BJ10" i="10"/>
  <c r="BJ17" i="10"/>
  <c r="BJ22" i="10"/>
  <c r="BJ21" i="10"/>
  <c r="BJ15" i="10"/>
  <c r="BJ25" i="10"/>
  <c r="BJ23" i="10"/>
  <c r="BJ20" i="10"/>
  <c r="BJ11" i="10"/>
  <c r="L30" i="10"/>
  <c r="R28" i="10" l="1"/>
  <c r="U28" i="10" s="1"/>
  <c r="R34" i="10"/>
  <c r="D82" i="18"/>
  <c r="D20" i="19"/>
  <c r="R36" i="10"/>
  <c r="S36" i="10" s="1"/>
  <c r="D68" i="18"/>
  <c r="D6" i="19"/>
  <c r="R33" i="10"/>
  <c r="U33" i="10" s="1"/>
  <c r="D33" i="19"/>
  <c r="G36" i="19"/>
  <c r="C36" i="19" a="1"/>
  <c r="C36" i="19" s="1"/>
  <c r="G32" i="19"/>
  <c r="C32" i="19" a="1"/>
  <c r="C32" i="19" s="1"/>
  <c r="D92" i="18"/>
  <c r="D30" i="19"/>
  <c r="D79" i="18"/>
  <c r="D17" i="19"/>
  <c r="D85" i="18"/>
  <c r="D23" i="19"/>
  <c r="D81" i="18"/>
  <c r="D19" i="19"/>
  <c r="R35" i="10"/>
  <c r="T35" i="10" s="1"/>
  <c r="D69" i="18"/>
  <c r="D7" i="19"/>
  <c r="D75" i="18"/>
  <c r="D13" i="19"/>
  <c r="D67" i="18"/>
  <c r="D5" i="19"/>
  <c r="D73" i="18"/>
  <c r="D11" i="19"/>
  <c r="D84" i="18"/>
  <c r="D22" i="19"/>
  <c r="D77" i="18"/>
  <c r="D15" i="19"/>
  <c r="D80" i="18"/>
  <c r="D18" i="19"/>
  <c r="D74" i="18"/>
  <c r="D12" i="19"/>
  <c r="G8" i="19"/>
  <c r="C8" i="19" a="1"/>
  <c r="C8" i="19" s="1"/>
  <c r="D72" i="18"/>
  <c r="D10" i="19"/>
  <c r="D88" i="18"/>
  <c r="D26" i="19"/>
  <c r="R32" i="10"/>
  <c r="U32" i="10" s="1"/>
  <c r="R31" i="10"/>
  <c r="U31" i="10" s="1"/>
  <c r="D76" i="18"/>
  <c r="D14" i="19"/>
  <c r="G34" i="19"/>
  <c r="C34" i="19" a="1"/>
  <c r="C34" i="19" s="1"/>
  <c r="D83" i="18"/>
  <c r="D21" i="19"/>
  <c r="D78" i="18"/>
  <c r="D16" i="19"/>
  <c r="D89" i="18"/>
  <c r="D27" i="19"/>
  <c r="G24" i="19"/>
  <c r="C24" i="19" a="1"/>
  <c r="C24" i="19" s="1"/>
  <c r="G28" i="19"/>
  <c r="C28" i="19" a="1"/>
  <c r="C28" i="19" s="1"/>
  <c r="D87" i="18"/>
  <c r="D25" i="19"/>
  <c r="D71" i="18"/>
  <c r="D9" i="19"/>
  <c r="G29" i="19"/>
  <c r="C29" i="19" a="1"/>
  <c r="C29" i="19" s="1"/>
  <c r="G35" i="19"/>
  <c r="C35" i="19" a="1"/>
  <c r="C35" i="19" s="1"/>
  <c r="G31" i="19"/>
  <c r="C31" i="19" a="1"/>
  <c r="C31" i="19" s="1"/>
  <c r="S48" i="16"/>
  <c r="T41" i="16"/>
  <c r="U41" i="16"/>
  <c r="T46" i="16"/>
  <c r="S46" i="16"/>
  <c r="T47" i="16"/>
  <c r="T39" i="16"/>
  <c r="S37" i="16"/>
  <c r="U48" i="16"/>
  <c r="R9" i="10"/>
  <c r="G71" i="18" s="1"/>
  <c r="R6" i="10"/>
  <c r="G68" i="18" s="1"/>
  <c r="D98" i="18"/>
  <c r="D94" i="18"/>
  <c r="M2" i="10"/>
  <c r="C2" i="18" s="1"/>
  <c r="I36" i="18" s="1"/>
  <c r="D96" i="18"/>
  <c r="D70" i="18"/>
  <c r="D86" i="18"/>
  <c r="D90" i="18"/>
  <c r="R18" i="10"/>
  <c r="U18" i="10" s="1"/>
  <c r="D91" i="18"/>
  <c r="D97" i="18"/>
  <c r="D93" i="18"/>
  <c r="R24" i="10"/>
  <c r="G86" i="18" s="1"/>
  <c r="R7" i="10"/>
  <c r="U7" i="10" s="1"/>
  <c r="D95" i="18"/>
  <c r="T48" i="16"/>
  <c r="T28" i="10"/>
  <c r="G90" i="18"/>
  <c r="B70" i="18"/>
  <c r="S34" i="10"/>
  <c r="G96" i="18"/>
  <c r="U13" i="10"/>
  <c r="G75" i="18"/>
  <c r="U36" i="10"/>
  <c r="G98" i="18"/>
  <c r="T29" i="10"/>
  <c r="G91" i="18"/>
  <c r="F94" i="18"/>
  <c r="F67" i="18"/>
  <c r="U12" i="10"/>
  <c r="G74" i="18"/>
  <c r="G67" i="18"/>
  <c r="T14" i="10"/>
  <c r="G76" i="18"/>
  <c r="T13" i="10"/>
  <c r="U6" i="10"/>
  <c r="T12" i="10"/>
  <c r="T36" i="10"/>
  <c r="U29" i="10"/>
  <c r="U14" i="10"/>
  <c r="S29" i="10"/>
  <c r="S28" i="10"/>
  <c r="U34" i="10"/>
  <c r="T34" i="10"/>
  <c r="S43" i="16"/>
  <c r="S39" i="16"/>
  <c r="T43" i="16"/>
  <c r="R30" i="10"/>
  <c r="G92" i="18" s="1"/>
  <c r="R11" i="10"/>
  <c r="G73" i="18" s="1"/>
  <c r="R23" i="10"/>
  <c r="G85" i="18" s="1"/>
  <c r="R27" i="10"/>
  <c r="G89" i="18" s="1"/>
  <c r="U49" i="16"/>
  <c r="T42" i="16"/>
  <c r="S42" i="16"/>
  <c r="S49" i="16"/>
  <c r="U47" i="16"/>
  <c r="T32" i="16"/>
  <c r="T33" i="16"/>
  <c r="U42" i="16"/>
  <c r="U43" i="16"/>
  <c r="U37" i="16"/>
  <c r="T37" i="16"/>
  <c r="R19" i="10"/>
  <c r="G81" i="18" s="1"/>
  <c r="R10" i="10"/>
  <c r="G72" i="18" s="1"/>
  <c r="R20" i="10"/>
  <c r="G82" i="18" s="1"/>
  <c r="R15" i="10"/>
  <c r="G77" i="18" s="1"/>
  <c r="R8" i="10"/>
  <c r="R26" i="10"/>
  <c r="G88" i="18" s="1"/>
  <c r="R22" i="10"/>
  <c r="G84" i="18" s="1"/>
  <c r="R21" i="10"/>
  <c r="G83" i="18" s="1"/>
  <c r="R16" i="10"/>
  <c r="G78" i="18" s="1"/>
  <c r="R17" i="10"/>
  <c r="G79" i="18" s="1"/>
  <c r="H15" i="10"/>
  <c r="F77" i="18" s="1"/>
  <c r="H22" i="10"/>
  <c r="F84" i="18" s="1"/>
  <c r="H17" i="10"/>
  <c r="F79" i="18" s="1"/>
  <c r="H19" i="10"/>
  <c r="F81" i="18" s="1"/>
  <c r="H20" i="10"/>
  <c r="F82" i="18" s="1"/>
  <c r="H16" i="10"/>
  <c r="F78" i="18" s="1"/>
  <c r="H10" i="10"/>
  <c r="F72" i="18" s="1"/>
  <c r="H26" i="10"/>
  <c r="F88" i="18" s="1"/>
  <c r="H8" i="10"/>
  <c r="H23" i="10"/>
  <c r="F85" i="18" s="1"/>
  <c r="H27" i="10"/>
  <c r="F89" i="18" s="1"/>
  <c r="H11" i="10"/>
  <c r="F73" i="18" s="1"/>
  <c r="H21" i="10"/>
  <c r="F83" i="18" s="1"/>
  <c r="H25" i="10"/>
  <c r="F87" i="18" s="1"/>
  <c r="BY27" i="10"/>
  <c r="BT16" i="10"/>
  <c r="BU16" i="10" s="1"/>
  <c r="BT27" i="10"/>
  <c r="BU27" i="10" s="1"/>
  <c r="BT30" i="10"/>
  <c r="BU30" i="10" s="1"/>
  <c r="BT23" i="10"/>
  <c r="BU23" i="10" s="1"/>
  <c r="BT11" i="10"/>
  <c r="BU11" i="10" s="1"/>
  <c r="BT8" i="10"/>
  <c r="BU8" i="10" s="1"/>
  <c r="BT19" i="10"/>
  <c r="BU19" i="10" s="1"/>
  <c r="BT20" i="10"/>
  <c r="BU20" i="10" s="1"/>
  <c r="BT25" i="10"/>
  <c r="BU25" i="10" s="1"/>
  <c r="BT15" i="10"/>
  <c r="BU15" i="10" s="1"/>
  <c r="BT10" i="10"/>
  <c r="BU10" i="10" s="1"/>
  <c r="BT26" i="10"/>
  <c r="BU26" i="10" s="1"/>
  <c r="BT22" i="10"/>
  <c r="BU22" i="10" s="1"/>
  <c r="BT21" i="10"/>
  <c r="BU21" i="10" s="1"/>
  <c r="BT17" i="10"/>
  <c r="BU17" i="10" s="1"/>
  <c r="AO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G97" i="18" l="1"/>
  <c r="S35" i="10"/>
  <c r="S31" i="10"/>
  <c r="S32" i="10"/>
  <c r="G94" i="18"/>
  <c r="U35" i="10"/>
  <c r="G93" i="18"/>
  <c r="T31" i="10"/>
  <c r="T32" i="10"/>
  <c r="S33" i="10"/>
  <c r="G95" i="18"/>
  <c r="T33" i="10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S24" i="10"/>
  <c r="T9" i="10"/>
  <c r="U9" i="10"/>
  <c r="T18" i="10"/>
  <c r="G80" i="18"/>
  <c r="U24" i="10"/>
  <c r="T24" i="10"/>
  <c r="G69" i="18"/>
  <c r="Y24" i="16" a="1"/>
  <c r="Y24" i="16" s="1"/>
  <c r="G70" i="18"/>
  <c r="F70" i="18"/>
  <c r="S30" i="10"/>
  <c r="I41" i="18"/>
  <c r="I27" i="18"/>
  <c r="Q2" i="10"/>
  <c r="U30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7" i="18" s="1"/>
  <c r="S27" i="10"/>
  <c r="S22" i="10"/>
  <c r="S21" i="10"/>
  <c r="R2" i="10" l="1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H23" i="18"/>
  <c r="AC23" i="18" s="1"/>
  <c r="H26" i="18"/>
  <c r="X26" i="18" s="1"/>
  <c r="H40" i="18"/>
  <c r="N40" i="18" s="1"/>
  <c r="H20" i="18"/>
  <c r="T20" i="18" s="1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<sst xmlns="http://schemas.openxmlformats.org/spreadsheetml/2006/main" count="20723" uniqueCount="8279">
  <si>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</si>
  <si>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</si>
  <si>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</si>
  <si>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</si>
  <si>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</si>
  <si>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</si>
  <si>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</si>
  <si>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</si>
  <si>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</si>
  <si>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</si>
  <si>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</si>
  <si>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</si>
  <si>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</si>
  <si>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</si>
  <si>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</si>
  <si>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</si>
  <si>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</si>
  <si>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</si>
  <si>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</si>
  <si>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</si>
  <si>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</si>
  <si>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</si>
  <si>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</si>
  <si>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</si>
  <si>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</si>
  <si>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</si>
  <si>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</si>
  <si>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</si>
  <si>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</si>
  <si>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</si>
  <si>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</si>
  <si>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</si>
  <si>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</si>
  <si>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</si>
  <si>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</si>
  <si>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</si>
  <si>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</si>
  <si>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</si>
  <si>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</si>
  <si>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</si>
  <si>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</si>
  <si>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</si>
  <si>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</si>
  <si>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</si>
  <si>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</si>
  <si>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</si>
  <si>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</si>
  <si>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</si>
  <si>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</si>
  <si>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</si>
  <si>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</si>
  <si>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</si>
  <si>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</si>
  <si>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</si>
  <si>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</si>
  <si>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</si>
  <si>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</si>
  <si>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</si>
  <si>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</si>
  <si>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</si>
  <si>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</si>
  <si>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</si>
  <si>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</si>
  <si>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</si>
  <si>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</si>
  <si>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</si>
  <si>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</si>
  <si>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</si>
  <si>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</si>
  <si>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</si>
  <si>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</si>
  <si>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</si>
  <si>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</si>
  <si>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</si>
  <si>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</si>
  <si>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</si>
  <si>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</si>
  <si>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</si>
  <si>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</si>
  <si>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</si>
  <si>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</si>
  <si>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</si>
  <si>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</si>
  <si>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</si>
  <si>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</si>
  <si>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</si>
  <si>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</si>
  <si>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</si>
  <si>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</si>
  <si>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</si>
  <si>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</si>
  <si>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</si>
  <si>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</si>
  <si>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</si>
  <si>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</si>
  <si>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</si>
  <si>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</si>
  <si>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</si>
  <si>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</si>
  <si>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</si>
  <si>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</si>
  <si>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</si>
  <si>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</si>
  <si>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</si>
  <si>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</si>
  <si>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</si>
  <si>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</si>
  <si>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</si>
  <si>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</si>
  <si>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</si>
  <si>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</si>
  <si>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</si>
  <si>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</si>
  <si>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</si>
  <si>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</si>
  <si>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</si>
  <si>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</si>
  <si>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</si>
  <si>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</si>
  <si>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</si>
  <si>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</si>
  <si>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</si>
  <si>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</si>
  <si>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</si>
  <si>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</si>
  <si>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</si>
  <si>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</si>
  <si>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</si>
  <si>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</si>
  <si>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</si>
  <si>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</si>
  <si>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</si>
  <si>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</si>
  <si>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</si>
  <si>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</si>
  <si>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</si>
  <si>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</si>
  <si>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</si>
  <si>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</si>
  <si>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</si>
  <si>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</si>
  <si>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</si>
  <si>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</si>
  <si>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</si>
  <si>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</si>
  <si>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</si>
  <si>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</si>
  <si>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</si>
  <si>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</si>
  <si>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</si>
  <si>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</si>
  <si>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</si>
  <si>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</si>
  <si>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</si>
  <si>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</si>
  <si>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</si>
  <si>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</si>
  <si>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</si>
  <si>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</si>
  <si>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</si>
  <si>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</si>
  <si>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</si>
  <si>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</si>
  <si>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</si>
  <si>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</si>
  <si>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</si>
  <si>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</si>
  <si>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</si>
  <si>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</si>
  <si>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</si>
  <si>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</si>
  <si>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</si>
  <si>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</si>
  <si>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</si>
  <si>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</si>
  <si>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</si>
  <si>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</si>
  <si>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</si>
  <si>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</si>
  <si>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</si>
  <si>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</si>
  <si>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</si>
  <si>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</si>
  <si>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</si>
  <si>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</si>
  <si>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</si>
  <si>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</si>
  <si>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</si>
  <si>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</si>
  <si>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</si>
  <si>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</si>
  <si>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</si>
  <si>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</si>
  <si>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</si>
  <si>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</si>
  <si>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</si>
  <si>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</si>
  <si>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</si>
  <si>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</si>
  <si>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</si>
  <si>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</si>
  <si>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</si>
  <si>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</si>
  <si>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</si>
  <si>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</si>
  <si>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</si>
  <si>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</si>
  <si>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</si>
  <si>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</si>
  <si>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</si>
  <si>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</si>
  <si>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</si>
  <si>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</si>
  <si>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</si>
  <si>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</si>
  <si>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</si>
  <si>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</si>
  <si>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</si>
  <si>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</si>
  <si>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</si>
  <si>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</si>
  <si>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</si>
  <si>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</si>
  <si>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</si>
  <si>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</si>
  <si>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</si>
  <si>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</si>
  <si>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</si>
  <si>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</si>
  <si>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</si>
  <si>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</si>
  <si>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</si>
  <si>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</si>
  <si>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</si>
  <si>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</si>
  <si>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</si>
  <si>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</si>
  <si>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</si>
  <si>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</si>
  <si>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</si>
  <si>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</si>
  <si>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</si>
  <si>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</si>
  <si>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</si>
  <si>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</si>
  <si>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</si>
  <si>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</si>
  <si>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</si>
  <si>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</si>
  <si>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</si>
  <si>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</si>
  <si>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</si>
  <si>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</si>
  <si>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</si>
  <si>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</si>
  <si>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</si>
  <si>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</si>
  <si>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</si>
  <si>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</si>
  <si>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</si>
  <si>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</si>
  <si>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</si>
  <si>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</si>
  <si>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</si>
  <si>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</si>
  <si>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</si>
  <si>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</si>
  <si>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</si>
  <si>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</si>
  <si>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</si>
  <si>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</si>
  <si>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</si>
  <si>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</si>
  <si>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</si>
  <si>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</si>
  <si>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</si>
  <si>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</si>
  <si>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</si>
  <si>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</si>
  <si>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</si>
  <si>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</si>
  <si>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</si>
  <si>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</si>
  <si>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</si>
  <si>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</si>
  <si>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</si>
  <si>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</si>
  <si>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</si>
  <si>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</si>
  <si>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</si>
  <si>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</si>
  <si>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</si>
  <si>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</si>
  <si>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</si>
  <si>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</si>
  <si>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</si>
  <si>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</si>
  <si>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</si>
  <si>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</si>
  <si>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</si>
  <si>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</si>
  <si>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</si>
  <si>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</si>
  <si>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</si>
  <si>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</si>
  <si>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</si>
  <si>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</si>
  <si>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</si>
  <si>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</si>
  <si>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</si>
  <si>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</si>
  <si>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</si>
  <si>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</si>
  <si>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</si>
  <si>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</si>
  <si>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</si>
  <si>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</si>
  <si>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</si>
  <si>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</si>
  <si>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</si>
  <si>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</si>
  <si>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</si>
  <si>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</si>
  <si>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</si>
  <si>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</si>
  <si>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</si>
  <si>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</si>
  <si>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</si>
  <si>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</si>
  <si>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</si>
  <si>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</si>
  <si>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</si>
  <si>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</si>
  <si>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</si>
  <si>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</si>
  <si>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</si>
  <si>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</si>
  <si>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</si>
  <si>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</si>
  <si>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</si>
  <si>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</si>
  <si>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</si>
  <si>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</si>
  <si>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</si>
  <si>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</si>
  <si>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</si>
  <si>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</si>
  <si>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</si>
  <si>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</si>
  <si>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</si>
  <si>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</si>
  <si>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</si>
  <si>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</si>
  <si>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</si>
  <si>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</si>
  <si>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</si>
  <si>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</si>
  <si>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</si>
  <si>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</si>
  <si>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</si>
  <si>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</si>
  <si>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</si>
  <si>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</si>
  <si>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</si>
  <si>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</si>
  <si>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</si>
  <si>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</si>
  <si>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</si>
  <si>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</si>
  <si>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</si>
  <si>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</si>
  <si>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</si>
  <si>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</si>
  <si>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</si>
  <si>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</si>
  <si>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</si>
  <si>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</si>
  <si>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</si>
  <si>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</si>
  <si>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</si>
  <si>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</si>
  <si>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</si>
  <si>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</si>
  <si>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</si>
  <si>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</si>
  <si>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</si>
  <si>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</si>
  <si>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</si>
  <si>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</si>
  <si>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</si>
  <si>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</si>
  <si>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</si>
  <si>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</si>
  <si>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</si>
  <si>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</si>
  <si>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</si>
  <si>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</si>
  <si>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</si>
  <si>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</si>
  <si>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</si>
  <si>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</si>
  <si>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</si>
  <si>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</si>
  <si>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</si>
  <si>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</si>
  <si>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</si>
  <si>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</si>
  <si>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</si>
  <si>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</si>
  <si>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</si>
  <si>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</si>
  <si>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</si>
  <si>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</si>
  <si>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</si>
  <si>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</si>
  <si>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</si>
  <si>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</si>
  <si>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</si>
  <si>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</si>
  <si>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</si>
  <si>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</si>
  <si>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</si>
  <si>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</si>
  <si>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</si>
  <si>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</si>
  <si>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</si>
  <si>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</si>
  <si>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</si>
  <si>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</si>
  <si>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</si>
  <si>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</si>
  <si>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</si>
  <si>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</si>
  <si>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</si>
  <si>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</si>
  <si>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</si>
  <si>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</si>
  <si>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</si>
  <si>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</si>
  <si>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</si>
  <si>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</si>
  <si>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</si>
  <si>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</si>
  <si>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</si>
  <si>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</si>
  <si>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</si>
  <si>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</si>
  <si>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</si>
  <si>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</si>
  <si>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</si>
  <si>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</si>
  <si>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</si>
  <si>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</si>
  <si>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</si>
  <si>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</si>
  <si>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</si>
  <si>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</si>
  <si>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</si>
  <si>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</si>
  <si>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</si>
  <si>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</si>
  <si>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</si>
  <si>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</si>
  <si>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</si>
  <si>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</si>
  <si>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</si>
  <si>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</si>
  <si>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</si>
  <si>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</si>
  <si>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</si>
  <si>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</si>
  <si>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</si>
  <si>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</si>
  <si>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</si>
  <si>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</si>
  <si>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</si>
  <si>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</si>
  <si>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</si>
  <si>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</si>
  <si>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</si>
  <si>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</si>
  <si>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</si>
  <si>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</si>
  <si>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</si>
  <si>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</si>
  <si>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</si>
  <si>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</si>
  <si>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</si>
  <si>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</si>
  <si>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</si>
  <si>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</si>
  <si>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</si>
  <si>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</si>
  <si>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</si>
  <si>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</si>
  <si>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</si>
  <si>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</si>
  <si>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</si>
  <si>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</si>
  <si>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</si>
  <si>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</si>
  <si>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</si>
  <si>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</si>
  <si>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</si>
  <si>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</si>
  <si>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</si>
  <si>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</si>
  <si>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</si>
  <si>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</si>
  <si>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</si>
  <si>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</si>
  <si>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</si>
  <si>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</si>
  <si>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</si>
  <si>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</si>
  <si>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</si>
  <si>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</si>
  <si>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</si>
  <si>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</si>
  <si>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</si>
  <si>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</si>
  <si>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</si>
  <si>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</si>
  <si>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</si>
  <si>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</si>
  <si>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</si>
  <si>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</si>
  <si>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</si>
  <si>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</si>
  <si>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</si>
  <si>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</si>
  <si>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</si>
  <si>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</si>
  <si>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</si>
  <si>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</si>
  <si>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</si>
  <si>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</si>
  <si>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</si>
  <si>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</si>
  <si>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</si>
  <si>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</si>
  <si>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</si>
  <si>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</si>
  <si>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</si>
  <si>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</si>
  <si>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</si>
  <si>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</si>
  <si>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</si>
  <si>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</si>
  <si>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</si>
  <si>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</si>
  <si>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</si>
  <si>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</si>
  <si>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</si>
  <si>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</si>
  <si>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</si>
  <si>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</si>
  <si>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</si>
  <si>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</si>
  <si>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</si>
  <si>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</si>
  <si>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</si>
  <si>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</si>
  <si>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</si>
  <si>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</si>
  <si>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</si>
  <si>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</si>
  <si>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</si>
  <si>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</si>
  <si>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</si>
  <si>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</si>
  <si>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</si>
  <si>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</si>
  <si>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</si>
  <si>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</si>
  <si>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</si>
  <si>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</si>
  <si>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</si>
  <si>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</si>
  <si>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</si>
  <si>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</si>
  <si>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</si>
  <si>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</si>
  <si>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</si>
  <si>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</si>
  <si>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</si>
  <si>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</si>
  <si>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</si>
  <si>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</si>
  <si>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</si>
  <si>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</si>
  <si>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</si>
  <si>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</si>
  <si>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</si>
  <si>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</si>
  <si>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</si>
  <si>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</si>
  <si>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</si>
  <si>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</si>
  <si>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</si>
  <si>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</si>
  <si>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</si>
  <si>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</si>
  <si>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</si>
  <si>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</si>
  <si>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</si>
  <si>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</si>
  <si>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</si>
  <si>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</si>
  <si>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</si>
  <si>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</si>
  <si>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</si>
  <si>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</si>
  <si>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</si>
  <si>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</si>
  <si>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</si>
  <si>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</si>
  <si>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</si>
  <si>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</si>
  <si>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</si>
  <si>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</si>
  <si>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</si>
  <si>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</si>
  <si>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</si>
  <si>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</si>
  <si>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</si>
  <si>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</si>
  <si>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</si>
  <si>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</si>
  <si>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</si>
  <si>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</si>
  <si>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</si>
  <si>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</si>
  <si>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</si>
  <si>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</si>
  <si>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</si>
  <si>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</si>
  <si>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</si>
  <si>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</si>
  <si>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</si>
  <si>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</si>
  <si>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</si>
  <si>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</si>
  <si>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</si>
  <si>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</si>
  <si>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</si>
  <si>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</si>
  <si>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</si>
  <si>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</si>
  <si>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</si>
  <si>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</si>
  <si>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</si>
  <si>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</si>
  <si>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</si>
  <si>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</si>
  <si>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</si>
  <si>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</si>
  <si>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</si>
  <si>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</si>
  <si>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</si>
  <si>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</si>
  <si>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</si>
  <si>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</si>
  <si>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</si>
  <si>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</si>
  <si>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</si>
  <si>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</si>
  <si>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</si>
  <si>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</si>
  <si>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</si>
  <si>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</si>
  <si>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</si>
  <si>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</si>
  <si>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</si>
  <si>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</si>
  <si>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</si>
  <si>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</si>
  <si>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</si>
  <si>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</si>
  <si>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</si>
  <si>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</si>
  <si>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</si>
  <si>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</si>
  <si>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</si>
  <si>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</si>
  <si>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</si>
  <si>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</si>
  <si>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</si>
  <si>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</si>
  <si>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</si>
  <si>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</si>
  <si>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</si>
  <si>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</si>
  <si>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</si>
  <si>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</si>
  <si>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</si>
  <si>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</si>
  <si>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</si>
  <si>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</si>
  <si>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</si>
  <si>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</si>
  <si>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</si>
  <si>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</si>
  <si>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</si>
  <si>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</si>
  <si>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</si>
  <si>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</si>
  <si>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</si>
  <si>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</si>
  <si>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</si>
  <si>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</si>
  <si>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</si>
  <si>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</si>
  <si>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</si>
  <si>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</si>
  <si>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</si>
  <si>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</si>
  <si>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</si>
  <si>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</si>
  <si>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</si>
  <si>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</si>
  <si>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</si>
  <si>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</si>
  <si>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</si>
  <si>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</si>
  <si>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</si>
  <si>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</si>
  <si>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</si>
  <si>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</si>
  <si>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</si>
  <si>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</si>
  <si>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</si>
  <si>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</si>
  <si>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</si>
  <si>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</si>
  <si>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</si>
  <si>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</si>
  <si>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</si>
  <si>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</si>
  <si>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</si>
  <si>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</si>
  <si>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</si>
  <si>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</si>
  <si>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</si>
  <si>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</si>
  <si>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</si>
  <si>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</si>
  <si>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</si>
  <si>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</si>
  <si>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</si>
  <si>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</si>
  <si>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</si>
  <si>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</si>
  <si>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</si>
  <si>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</si>
  <si>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</si>
  <si>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</si>
  <si>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</si>
  <si>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</si>
  <si>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</si>
  <si>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</si>
  <si>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</si>
  <si>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</si>
  <si>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</si>
  <si>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</si>
  <si>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</si>
  <si>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</si>
  <si>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</si>
  <si>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</si>
  <si>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</si>
  <si>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</si>
  <si>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</si>
  <si>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</si>
  <si>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</si>
  <si>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</si>
  <si>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</si>
  <si>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</si>
  <si>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</si>
  <si>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</si>
  <si>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</si>
  <si>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</si>
  <si>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</si>
  <si>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</si>
  <si>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</si>
  <si>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</si>
  <si>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</si>
  <si>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</si>
  <si>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</si>
  <si>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</si>
  <si>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</si>
  <si>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</si>
  <si>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</si>
  <si>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</si>
  <si>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</si>
  <si>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</si>
  <si>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</si>
  <si>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</si>
  <si>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</si>
  <si>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</si>
  <si>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</si>
  <si>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</si>
  <si>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</si>
  <si>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</si>
  <si>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</si>
  <si>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</si>
  <si>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</si>
  <si>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</si>
  <si>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</si>
  <si>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</si>
  <si>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</si>
  <si>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</si>
  <si>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</si>
  <si>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</si>
  <si>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</si>
  <si>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</si>
  <si>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</si>
  <si>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</si>
  <si>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</si>
  <si>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</si>
  <si>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</si>
  <si>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</si>
  <si>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</si>
  <si>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</si>
  <si>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</si>
  <si>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</si>
  <si>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</si>
  <si>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</si>
  <si>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</si>
  <si>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</si>
  <si>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</si>
  <si>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</si>
  <si>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</si>
  <si>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</si>
  <si>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</si>
  <si>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</si>
  <si>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</si>
  <si>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</si>
  <si>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</si>
  <si>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</si>
  <si>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</si>
  <si>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</si>
  <si>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</si>
  <si>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</si>
  <si>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</si>
  <si>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</si>
  <si>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</si>
  <si>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</si>
  <si>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</si>
  <si>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</si>
  <si>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</si>
  <si>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</si>
  <si>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</si>
  <si>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</si>
  <si>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</si>
  <si>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</si>
  <si>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</si>
  <si>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</si>
  <si>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</si>
  <si>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</si>
  <si>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</si>
  <si>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</si>
  <si>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</si>
  <si>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</si>
  <si>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</si>
  <si>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</si>
  <si>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</si>
  <si>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</si>
  <si>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</si>
  <si>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</si>
  <si>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</si>
  <si>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</si>
  <si>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</si>
  <si>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</si>
  <si>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</si>
  <si>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</si>
  <si>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</si>
  <si>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</si>
  <si>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</si>
  <si>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</si>
  <si>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</si>
  <si>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</si>
  <si>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</si>
  <si>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</si>
  <si>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</si>
  <si>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</si>
  <si>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</si>
  <si>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</si>
  <si>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</si>
  <si>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</si>
  <si>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</si>
  <si>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</si>
  <si>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</si>
  <si>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</si>
  <si>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</si>
  <si>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</si>
  <si>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</si>
  <si>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</si>
  <si>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</si>
  <si>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</si>
  <si>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</si>
  <si>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</si>
  <si>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</si>
  <si>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</si>
  <si>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</si>
  <si>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</si>
  <si>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</si>
  <si>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</si>
  <si>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</si>
  <si>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</si>
  <si>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</si>
  <si>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</si>
  <si>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</si>
  <si>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</si>
  <si>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</si>
  <si>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</si>
  <si>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</si>
  <si>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</si>
  <si>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</si>
  <si>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</si>
  <si>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</si>
  <si>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</si>
  <si>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</si>
  <si>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</si>
  <si>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</si>
  <si>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</si>
  <si>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</si>
  <si>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</si>
  <si>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</si>
  <si>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</si>
  <si>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</si>
  <si>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</si>
  <si>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</si>
  <si>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</si>
  <si>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</si>
  <si>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</si>
  <si>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</si>
  <si>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</si>
  <si>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</si>
  <si>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</si>
  <si>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</si>
  <si>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</si>
  <si>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</si>
  <si>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</si>
  <si>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</si>
  <si>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</si>
  <si>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</si>
  <si>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</si>
  <si>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</si>
  <si>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</si>
  <si>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</si>
  <si>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</si>
  <si>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</si>
  <si>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</si>
  <si>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</si>
  <si>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</si>
  <si>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</si>
  <si>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</si>
  <si>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</si>
  <si>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</si>
  <si>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</si>
  <si>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</si>
  <si>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</si>
  <si>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</si>
  <si>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</si>
  <si>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</si>
  <si>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</si>
  <si>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</si>
  <si>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</si>
  <si>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</si>
  <si>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</si>
  <si>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</si>
  <si>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</si>
  <si>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</si>
  <si>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</si>
  <si>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</si>
  <si>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</si>
  <si>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</si>
  <si>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</si>
  <si>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</si>
  <si>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</si>
  <si>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</si>
  <si>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</si>
  <si>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</si>
  <si>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</si>
  <si>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</si>
  <si>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</si>
  <si>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</si>
  <si>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</si>
  <si>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</si>
  <si>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</si>
  <si>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</si>
  <si>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</si>
  <si>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</si>
  <si>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</si>
  <si>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</si>
  <si>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</si>
  <si>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</si>
  <si>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</si>
  <si>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</si>
  <si>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</si>
  <si>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</si>
  <si>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</si>
  <si>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</si>
  <si>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</si>
  <si>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</si>
  <si>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</si>
  <si>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</si>
  <si>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</si>
  <si>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</si>
  <si>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</si>
  <si>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</si>
  <si>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</si>
  <si>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</si>
  <si>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</si>
  <si>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</si>
  <si>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</si>
  <si>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</si>
  <si>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</si>
  <si>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</si>
  <si>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</si>
  <si>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</si>
  <si>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</si>
  <si>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</si>
  <si>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</si>
  <si>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</si>
  <si>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</si>
  <si>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</si>
  <si>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</si>
  <si>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</si>
  <si>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</si>
  <si>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</si>
  <si>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</si>
  <si>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</si>
  <si>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</si>
  <si>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</si>
  <si>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</si>
  <si>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</si>
  <si>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</si>
  <si>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</si>
  <si>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</si>
  <si>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</si>
  <si>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</si>
  <si>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</si>
  <si>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</si>
  <si>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</si>
  <si>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</si>
  <si>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</si>
  <si>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</si>
  <si>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</si>
  <si>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</si>
  <si>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</si>
  <si>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</si>
  <si>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</si>
  <si>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</si>
  <si>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</si>
  <si>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</si>
  <si>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</si>
  <si>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</si>
  <si>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</si>
  <si>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</si>
  <si>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</si>
  <si>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</si>
  <si>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</si>
  <si>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</si>
  <si>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</si>
  <si>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</si>
  <si>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</si>
  <si>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</si>
  <si>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</si>
  <si>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</si>
  <si>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</si>
  <si>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</si>
  <si>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</si>
  <si>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</si>
  <si>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</si>
  <si>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</si>
  <si>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</si>
  <si>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</si>
  <si>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</si>
  <si>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</si>
  <si>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</si>
  <si>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</si>
  <si>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</si>
  <si>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</si>
  <si>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</si>
  <si>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</si>
  <si>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</si>
  <si>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</si>
  <si>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</si>
  <si>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</si>
  <si>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</si>
  <si>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</si>
  <si>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</si>
  <si>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</si>
  <si>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</si>
  <si>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</si>
  <si>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</si>
  <si>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</si>
  <si>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</si>
  <si>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</si>
  <si>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</si>
  <si>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</si>
  <si>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</si>
  <si>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</si>
  <si>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</si>
  <si>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</si>
  <si>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</si>
  <si>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</si>
  <si>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</si>
  <si>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</si>
  <si>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</si>
  <si>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</si>
  <si>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</si>
  <si>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</si>
  <si>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</si>
  <si>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</si>
  <si>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</si>
  <si>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</si>
  <si>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</si>
  <si>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</si>
  <si>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</si>
  <si>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</si>
  <si>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</si>
  <si>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</si>
  <si>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</si>
  <si>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</si>
  <si>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</si>
  <si>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</si>
  <si>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</si>
  <si>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</si>
  <si>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</si>
  <si>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</si>
  <si>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</si>
  <si>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</si>
  <si>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</si>
  <si>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</si>
  <si>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</si>
  <si>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</si>
  <si>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</si>
  <si>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</si>
  <si>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</si>
  <si>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</si>
  <si>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</si>
  <si>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</si>
  <si>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</si>
  <si>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</si>
  <si>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</si>
  <si>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</si>
  <si>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</si>
  <si>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</si>
  <si>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</si>
  <si>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</si>
  <si>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</si>
  <si>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</si>
  <si>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</si>
  <si>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</si>
  <si>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</si>
  <si>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</si>
  <si>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</si>
  <si>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</si>
  <si>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</si>
  <si>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</si>
  <si>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</si>
  <si>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</si>
  <si>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</si>
  <si>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</si>
  <si>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</si>
  <si>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</si>
  <si>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</si>
  <si>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</si>
  <si>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</si>
  <si>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</si>
  <si>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</si>
  <si>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</si>
  <si>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</si>
  <si>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</si>
  <si>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</si>
  <si>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</si>
  <si>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</si>
  <si>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</si>
  <si>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</si>
  <si>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</si>
  <si>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</si>
  <si>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</si>
  <si>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</si>
  <si>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</si>
  <si>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</si>
  <si>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</si>
  <si>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</si>
  <si>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</si>
  <si>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</si>
  <si>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</si>
  <si>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</si>
  <si>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</si>
  <si>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</si>
  <si>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</si>
  <si>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</si>
  <si>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</si>
  <si>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</si>
  <si>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</si>
  <si>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</si>
  <si>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</si>
  <si>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</si>
  <si>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</si>
  <si>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</si>
  <si>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</si>
  <si>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</si>
  <si>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</si>
  <si>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</si>
  <si>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</si>
  <si>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</si>
  <si>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</si>
  <si>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</si>
  <si>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</si>
  <si>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</si>
  <si>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</si>
  <si>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</si>
  <si>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</si>
  <si>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</si>
  <si>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</si>
  <si>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</si>
  <si>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</si>
  <si>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</si>
  <si>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</si>
  <si>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</si>
  <si>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</si>
  <si>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</si>
  <si>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</si>
  <si>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</si>
  <si>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</si>
  <si>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</si>
  <si>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</si>
  <si>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</si>
  <si>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</si>
  <si>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</si>
  <si>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</si>
  <si>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</si>
  <si>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</si>
  <si>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</si>
  <si>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</si>
  <si>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</si>
  <si>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</si>
  <si>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</si>
  <si>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</si>
  <si>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</si>
  <si>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</si>
  <si>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</si>
  <si>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</si>
  <si>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</si>
  <si>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</si>
  <si>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</si>
  <si>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</si>
  <si>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</si>
  <si>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</si>
  <si>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</si>
  <si>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</si>
  <si>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</si>
  <si>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</si>
  <si>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</si>
  <si>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</si>
  <si>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</si>
  <si>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</si>
  <si>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</si>
  <si>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</si>
  <si>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</si>
  <si>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</si>
  <si>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</si>
  <si>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</si>
  <si>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</si>
  <si>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</si>
  <si>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</si>
  <si>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</si>
  <si>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</si>
  <si>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</si>
  <si>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</si>
  <si>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</si>
  <si>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</si>
  <si>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</si>
  <si>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</si>
  <si>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</si>
  <si>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</si>
  <si>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</si>
  <si>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</si>
  <si>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</si>
  <si>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</si>
  <si>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</si>
  <si>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</si>
  <si>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</si>
  <si>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</si>
  <si>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</si>
  <si>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</si>
  <si>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</si>
  <si>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</si>
  <si>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</si>
  <si>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</si>
  <si>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</si>
  <si>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</si>
  <si>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</si>
  <si>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</si>
  <si>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</si>
  <si>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</si>
  <si>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</si>
  <si>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</si>
  <si>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</si>
  <si>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</si>
  <si>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</si>
  <si>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</si>
  <si>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</si>
  <si>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</si>
  <si>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</si>
  <si>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</si>
  <si>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</si>
  <si>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</si>
  <si>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</si>
  <si>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</si>
  <si>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</si>
  <si>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</si>
  <si>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</si>
  <si>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</si>
  <si>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</si>
  <si>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</si>
  <si>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</si>
  <si>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</si>
  <si>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</si>
  <si>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</si>
  <si>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</si>
  <si>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</si>
  <si>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</si>
  <si>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</si>
  <si>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</si>
  <si>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</si>
  <si>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</si>
  <si>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</si>
  <si>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</si>
  <si>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</si>
  <si>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</si>
  <si>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</si>
  <si>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</si>
  <si>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</si>
  <si>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</si>
  <si>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</si>
  <si>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</si>
  <si>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</si>
  <si>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</si>
  <si>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</si>
  <si>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</si>
  <si>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</si>
  <si>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</si>
  <si>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</si>
  <si>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</si>
  <si>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</si>
  <si>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</si>
  <si>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</si>
  <si>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</si>
  <si>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</si>
  <si>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</si>
  <si>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</si>
  <si>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</si>
  <si>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</si>
  <si>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</si>
  <si>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</si>
  <si>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</si>
  <si>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</si>
  <si>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</si>
  <si>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</si>
  <si>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</si>
  <si>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</si>
  <si>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</si>
  <si>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</si>
  <si>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</si>
  <si>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</si>
  <si>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</si>
  <si>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</si>
  <si>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</si>
  <si>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</si>
  <si>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</si>
  <si>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</si>
  <si>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</si>
  <si>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</si>
  <si>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</si>
  <si>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</si>
  <si>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</si>
  <si>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</si>
  <si>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</si>
  <si>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</si>
  <si>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</si>
  <si>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</si>
  <si>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</si>
  <si>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</si>
  <si>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</si>
  <si>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</si>
  <si>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</si>
  <si>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</si>
  <si>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</si>
  <si>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</si>
  <si>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</si>
  <si>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</si>
  <si>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</si>
  <si>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</si>
  <si>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</si>
  <si>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</si>
  <si>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</si>
  <si>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</si>
  <si>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</si>
  <si>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</si>
  <si>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</si>
  <si>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</si>
  <si>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</si>
  <si>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</si>
  <si>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</si>
  <si>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</si>
  <si>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</si>
  <si>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</si>
  <si>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</si>
  <si>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</si>
  <si>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</si>
  <si>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</si>
  <si>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</si>
  <si>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</si>
  <si>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</si>
  <si>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</si>
  <si>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</si>
  <si>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</si>
  <si>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</si>
  <si>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</si>
  <si>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</si>
  <si>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</si>
  <si>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</si>
  <si>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</si>
  <si>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</si>
  <si>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</si>
  <si>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</si>
  <si>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</si>
  <si>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</si>
  <si>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</si>
  <si>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</si>
  <si>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</si>
  <si>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</si>
  <si>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</si>
  <si>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</si>
  <si>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</si>
  <si>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</si>
  <si>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</si>
  <si>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</si>
  <si>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</si>
  <si>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</si>
  <si>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</si>
  <si>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</si>
  <si>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</si>
  <si>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</si>
  <si>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</si>
  <si>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</si>
  <si>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</si>
  <si>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</si>
  <si>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</si>
  <si>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</si>
  <si>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</si>
  <si>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</si>
  <si>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</si>
  <si>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</si>
  <si>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</si>
  <si>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</si>
  <si>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</si>
  <si>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</si>
  <si>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</si>
  <si>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</si>
  <si>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</si>
  <si>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</si>
  <si>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</si>
  <si>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</si>
  <si>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</si>
  <si>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</si>
  <si>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</si>
  <si>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</si>
  <si>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</si>
  <si>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</si>
  <si>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</si>
  <si>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</si>
  <si>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</si>
  <si>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</si>
  <si>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</si>
  <si>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</si>
  <si>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</si>
  <si>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</si>
  <si>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</si>
  <si>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</si>
  <si>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</si>
  <si>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</si>
  <si>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</si>
  <si>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</si>
  <si>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</si>
  <si>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</si>
  <si>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</si>
  <si>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</si>
  <si>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</si>
  <si>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</si>
  <si>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</si>
  <si>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</si>
  <si>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</si>
  <si>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</si>
  <si>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</si>
  <si>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</si>
  <si>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</si>
  <si>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</si>
  <si>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</si>
  <si>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</si>
  <si>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</si>
  <si>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</si>
  <si>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</si>
  <si>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</si>
  <si>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</si>
  <si>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</si>
  <si>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</si>
  <si>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</si>
  <si>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</si>
  <si>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</si>
  <si>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</si>
  <si>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</si>
  <si>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</si>
  <si>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</si>
  <si>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</si>
  <si>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</si>
  <si>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</si>
  <si>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</si>
  <si>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</si>
  <si>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</si>
  <si>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</si>
  <si>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</si>
  <si>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</si>
  <si>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</si>
  <si>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</si>
  <si>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</si>
  <si>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</si>
  <si>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</si>
  <si>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</si>
  <si>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</si>
  <si>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</si>
  <si>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</si>
  <si>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</si>
  <si>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</si>
  <si>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</si>
  <si>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</si>
  <si>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</si>
  <si>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</si>
  <si>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</si>
  <si>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</si>
  <si>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</si>
  <si>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</si>
  <si>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</si>
  <si>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</si>
  <si>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</si>
  <si>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</si>
  <si>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</si>
  <si>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</si>
  <si>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</si>
  <si>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</si>
  <si>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</si>
  <si>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</si>
  <si>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</si>
  <si>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</si>
  <si>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</si>
  <si>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</si>
  <si>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</si>
  <si>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</si>
  <si>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</si>
  <si>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</si>
  <si>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</si>
  <si>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</si>
  <si>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</si>
  <si>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</si>
  <si>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</si>
  <si>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</si>
  <si>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</si>
  <si>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</si>
  <si>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</si>
  <si>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</si>
  <si>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</si>
  <si>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</si>
  <si>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</si>
  <si>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</si>
  <si>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</si>
  <si>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</si>
  <si>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</si>
  <si>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</si>
  <si>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</si>
  <si>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</si>
  <si>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</si>
  <si>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</si>
  <si>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</si>
  <si>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</si>
  <si>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</si>
  <si>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</si>
  <si>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</si>
  <si>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</si>
  <si>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</si>
  <si>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</si>
  <si>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</si>
  <si>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</si>
  <si>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</si>
  <si>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</si>
  <si>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</si>
  <si>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</si>
  <si>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</si>
  <si>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</si>
  <si>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</si>
  <si>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</si>
  <si>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</si>
  <si>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</si>
  <si>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</si>
  <si>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</si>
  <si>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</si>
  <si>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</si>
  <si>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</si>
  <si>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</si>
  <si>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</si>
  <si>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</si>
  <si>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</si>
  <si>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</si>
  <si>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</si>
  <si>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</si>
  <si>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</si>
  <si>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</si>
  <si>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</si>
  <si>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</si>
  <si>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</si>
  <si>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</si>
  <si>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</si>
  <si>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</si>
  <si>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</si>
  <si>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</si>
  <si>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</si>
  <si>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</si>
  <si>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</si>
  <si>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</si>
  <si>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</si>
  <si>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</si>
  <si>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</si>
  <si>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</si>
  <si>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</si>
  <si>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</si>
  <si>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</si>
  <si>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</si>
  <si>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</si>
  <si>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</si>
  <si>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</si>
  <si>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</si>
  <si>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</si>
  <si>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</si>
  <si>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</si>
  <si>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</si>
  <si>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</si>
  <si>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</si>
  <si>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</si>
  <si>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</si>
  <si>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</si>
  <si>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</si>
  <si>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</si>
  <si>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</si>
  <si>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</si>
  <si>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</si>
  <si>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</si>
  <si>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</si>
  <si>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</si>
  <si>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</si>
  <si>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</si>
  <si>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</si>
  <si>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</si>
  <si>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</si>
  <si>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</si>
  <si>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</si>
  <si>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</si>
  <si>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</si>
  <si>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</si>
  <si>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</si>
  <si>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</si>
  <si>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</si>
  <si>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</si>
  <si>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</si>
  <si>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</si>
  <si>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</si>
  <si>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</si>
  <si>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</si>
  <si>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</si>
  <si>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</si>
  <si>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</si>
  <si>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</si>
  <si>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</si>
  <si>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</si>
  <si>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</si>
  <si>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</si>
  <si>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</si>
  <si>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</si>
  <si>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</si>
  <si>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</si>
  <si>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</si>
  <si>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</si>
  <si>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</si>
  <si>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</si>
  <si>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</si>
  <si>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</si>
  <si>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</si>
  <si>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</si>
  <si>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</si>
  <si>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</si>
  <si>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</si>
  <si>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</si>
  <si>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</si>
  <si>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</si>
  <si>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</si>
  <si>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</si>
  <si>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</si>
  <si>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</si>
  <si>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</si>
  <si>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</si>
  <si>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</si>
  <si>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</si>
  <si>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</si>
  <si>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</si>
  <si>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</si>
  <si>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</si>
  <si>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</si>
  <si>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</si>
  <si>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</si>
  <si>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</si>
  <si>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</si>
  <si>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</si>
  <si>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</si>
  <si>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</si>
  <si>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</si>
  <si>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</si>
  <si>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</si>
  <si>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</si>
  <si>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</si>
  <si>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</si>
  <si>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</si>
  <si>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</si>
  <si>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</si>
  <si>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</si>
  <si>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</si>
  <si>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</si>
  <si>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</si>
  <si>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</si>
  <si>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</si>
  <si>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</si>
  <si>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</si>
  <si>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</si>
  <si>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</si>
  <si>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</si>
  <si>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</si>
  <si>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</si>
  <si>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</si>
  <si>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</si>
  <si>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</si>
  <si>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</si>
  <si>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</si>
  <si>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</si>
  <si>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</si>
  <si>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</si>
  <si>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</si>
  <si>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</si>
  <si>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</si>
  <si>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</si>
  <si>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</si>
  <si>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</si>
  <si>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</si>
  <si>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</si>
  <si>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</si>
  <si>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</si>
  <si>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</si>
  <si>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</si>
  <si>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</si>
  <si>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</si>
  <si>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</si>
  <si>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</si>
  <si>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</si>
  <si>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</si>
  <si>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</si>
  <si>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</si>
  <si>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</si>
  <si>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</si>
  <si>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</si>
  <si>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</si>
  <si>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</si>
  <si>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</si>
  <si>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</si>
  <si>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</si>
  <si>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</si>
  <si>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</si>
  <si>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</si>
  <si>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</si>
  <si>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</si>
  <si>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</si>
  <si>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</si>
  <si>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</si>
  <si>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</si>
  <si>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</si>
  <si>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</si>
  <si>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</si>
  <si>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</si>
  <si>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</si>
  <si>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</si>
  <si>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</si>
  <si>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</si>
  <si>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</si>
  <si>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</si>
  <si>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</si>
  <si>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</si>
  <si>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</si>
  <si>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</si>
  <si>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</si>
  <si>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</si>
  <si>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</si>
  <si>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</si>
  <si>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</si>
  <si>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</si>
  <si>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</si>
  <si>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</si>
  <si>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</si>
  <si>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</si>
  <si>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</si>
  <si>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</si>
  <si>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</si>
  <si>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</si>
  <si>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</si>
  <si>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</si>
  <si>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</si>
  <si>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</si>
  <si>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</si>
  <si>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</si>
  <si>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</si>
  <si>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</si>
  <si>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</si>
  <si>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</si>
  <si>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</si>
  <si>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</si>
  <si>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</si>
  <si>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</si>
  <si>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</si>
  <si>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</si>
  <si>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</si>
  <si>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</si>
  <si>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</si>
  <si>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</si>
  <si>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</si>
  <si>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</si>
  <si>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</si>
  <si>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</si>
  <si>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</si>
  <si>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</si>
  <si>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</si>
  <si>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</si>
  <si>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</si>
  <si>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</si>
  <si>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</si>
  <si>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</si>
  <si>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</si>
  <si>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</si>
  <si>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</si>
  <si>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</si>
  <si>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</si>
  <si>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</si>
  <si>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</si>
  <si>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</si>
  <si>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</si>
  <si>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</si>
  <si>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</si>
  <si>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</si>
  <si>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</si>
  <si>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</si>
  <si>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</si>
  <si>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</si>
  <si>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</si>
  <si>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</si>
  <si>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</si>
  <si>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</si>
  <si>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</si>
  <si>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</si>
  <si>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</si>
  <si>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</si>
  <si>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</si>
  <si>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</si>
  <si>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</si>
  <si>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</si>
  <si>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</si>
  <si>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</si>
  <si>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</si>
  <si>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</si>
  <si>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</si>
  <si>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</si>
  <si>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</si>
  <si>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</si>
  <si>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</si>
  <si>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</si>
  <si>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</si>
  <si>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</si>
  <si>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</si>
  <si>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</si>
  <si>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</si>
  <si>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</si>
  <si>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</si>
  <si>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</si>
  <si>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</si>
  <si>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</si>
  <si>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</si>
  <si>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</si>
  <si>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</si>
  <si>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</si>
  <si>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</si>
  <si>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</si>
  <si>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</si>
  <si>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</si>
  <si>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</si>
  <si>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</si>
  <si>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</si>
  <si>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</si>
  <si>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</si>
  <si>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</si>
  <si>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</si>
  <si>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</si>
  <si>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</si>
  <si>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</si>
  <si>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</si>
  <si>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</si>
  <si>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</si>
  <si>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</si>
  <si>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</si>
  <si>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</si>
  <si>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</si>
  <si>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</si>
  <si>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</si>
  <si>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</si>
  <si>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</si>
  <si>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</si>
  <si>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</si>
  <si>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</si>
  <si>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</si>
  <si>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</si>
  <si>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</si>
  <si>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</si>
  <si>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</si>
  <si>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</si>
  <si>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</si>
  <si>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</si>
  <si>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</si>
  <si>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</si>
  <si>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</si>
  <si>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</si>
  <si>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</si>
  <si>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</si>
  <si>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</si>
  <si>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</si>
  <si>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</si>
  <si>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</si>
  <si>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</si>
  <si>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</si>
  <si>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</si>
  <si>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</si>
  <si>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</si>
  <si>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</si>
  <si>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</si>
  <si>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</si>
  <si>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</si>
  <si>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</si>
  <si>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</si>
  <si>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</si>
  <si>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</si>
  <si>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</si>
  <si>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</si>
  <si>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</si>
  <si>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</si>
  <si>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</si>
  <si>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</si>
  <si>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</si>
  <si>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</si>
  <si>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</si>
  <si>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</si>
  <si>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</si>
  <si>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</si>
  <si>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</si>
  <si>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</si>
  <si>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</si>
  <si>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</si>
  <si>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</si>
  <si>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</si>
  <si>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</si>
  <si>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</si>
  <si>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</si>
  <si>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</si>
  <si>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</si>
  <si>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</si>
  <si>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</si>
  <si>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</si>
  <si>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</si>
  <si>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</si>
  <si>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</si>
  <si>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</si>
  <si>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</si>
  <si>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</si>
  <si>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</si>
  <si>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</si>
  <si>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</si>
  <si>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</si>
  <si>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</si>
  <si>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</si>
  <si>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</si>
  <si>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</si>
  <si>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</si>
  <si>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</si>
  <si>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</si>
  <si>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</si>
  <si>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</si>
  <si>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</si>
  <si>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</si>
  <si>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</si>
  <si>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</si>
  <si>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</si>
  <si>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</si>
  <si>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</si>
  <si>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</si>
  <si>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</si>
  <si>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</si>
  <si>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</si>
  <si>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</si>
  <si>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</si>
  <si>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</si>
  <si>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</si>
  <si>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</si>
  <si>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</si>
  <si>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</si>
  <si>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</si>
  <si>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</si>
  <si>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</si>
  <si>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</si>
  <si>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</si>
  <si>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</si>
  <si>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</si>
  <si>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</si>
  <si>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</si>
  <si>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</si>
  <si>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</si>
  <si>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</si>
  <si>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</si>
  <si>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</si>
  <si>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</si>
  <si>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</si>
  <si>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</si>
  <si>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</si>
  <si>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</si>
  <si>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</si>
  <si>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</si>
  <si>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</si>
  <si>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</si>
  <si>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</si>
  <si>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</si>
  <si>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</si>
  <si>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</si>
  <si>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</si>
  <si>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</si>
  <si>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</si>
  <si>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</si>
  <si>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</si>
  <si>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</si>
  <si>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</si>
  <si>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</si>
  <si>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</si>
  <si>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</si>
  <si>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</si>
  <si>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</si>
  <si>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</si>
  <si>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</si>
  <si>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</si>
  <si>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</si>
  <si>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</si>
  <si>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</si>
  <si>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</si>
  <si>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</si>
  <si>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</si>
  <si>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</si>
  <si>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</si>
  <si>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</si>
  <si>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</si>
  <si>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</si>
  <si>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</si>
  <si>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</si>
  <si>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</si>
  <si>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</si>
  <si>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</si>
  <si>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</si>
  <si>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</si>
  <si>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</si>
  <si>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</si>
  <si>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</si>
  <si>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</si>
  <si>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</si>
  <si>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</si>
  <si>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</si>
  <si>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</si>
  <si>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</si>
  <si>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</si>
  <si>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</si>
  <si>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</si>
  <si>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</si>
  <si>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</si>
  <si>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</si>
  <si>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</si>
  <si>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</si>
  <si>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</si>
  <si>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</si>
  <si>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</si>
  <si>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</si>
  <si>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</si>
  <si>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</si>
  <si>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</si>
  <si>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</si>
  <si>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</si>
  <si>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</si>
  <si>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</si>
  <si>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</si>
  <si>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</si>
  <si>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</si>
  <si>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</si>
  <si>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</si>
  <si>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</si>
  <si>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</si>
  <si>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</si>
  <si>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</si>
  <si>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</si>
  <si>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</si>
  <si>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</si>
  <si>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</si>
  <si>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</si>
  <si>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</si>
  <si>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</si>
  <si>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</si>
  <si>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</si>
  <si>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</si>
  <si>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</si>
  <si>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</si>
  <si>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</si>
  <si>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</si>
  <si>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</si>
  <si>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</si>
  <si>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</si>
  <si>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</si>
  <si>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</si>
  <si>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</si>
  <si>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</si>
  <si>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</si>
  <si>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</si>
  <si>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</si>
  <si>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</si>
  <si>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</si>
  <si>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</si>
  <si>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</si>
  <si>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</si>
  <si>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</si>
  <si>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</si>
  <si>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</si>
  <si>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</si>
  <si>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</si>
  <si>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</si>
  <si>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</si>
  <si>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</si>
  <si>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</si>
  <si>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</si>
  <si>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</si>
  <si>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</si>
  <si>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</si>
  <si>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</si>
  <si>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</si>
  <si>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</si>
  <si>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</si>
  <si>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</si>
  <si>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</si>
  <si>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</si>
  <si>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</si>
  <si>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</si>
  <si>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</si>
  <si>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</si>
  <si>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</si>
  <si>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</si>
  <si>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</si>
  <si>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</si>
  <si>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</si>
  <si>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</si>
  <si>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</si>
  <si>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</si>
  <si>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</si>
  <si>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</si>
  <si>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</si>
  <si>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</si>
  <si>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</si>
  <si>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</si>
  <si>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</si>
  <si>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</si>
  <si>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</si>
  <si>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</si>
  <si>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</si>
  <si>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</si>
  <si>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</si>
  <si>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</si>
  <si>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</si>
  <si>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</si>
  <si>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</si>
  <si>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</si>
  <si>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</si>
  <si>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</si>
  <si>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</si>
  <si>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</si>
  <si>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</si>
  <si>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</si>
  <si>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</si>
  <si>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</si>
  <si>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</si>
  <si>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</si>
  <si>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</si>
  <si>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</si>
  <si>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</si>
  <si>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</si>
  <si>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</si>
  <si>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</si>
  <si>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</si>
  <si>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</si>
  <si>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</si>
  <si>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</si>
  <si>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</si>
  <si>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</si>
  <si>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</si>
  <si>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</si>
  <si>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</si>
  <si>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</si>
  <si>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</si>
  <si>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</si>
  <si>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</si>
  <si>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</si>
  <si>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</si>
  <si>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</si>
  <si>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</si>
  <si>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</si>
  <si>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</si>
  <si>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</si>
  <si>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</si>
  <si>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</si>
  <si>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</si>
  <si>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</si>
  <si>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</si>
  <si>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</si>
  <si>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</si>
  <si>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</si>
  <si>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</si>
  <si>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</si>
  <si>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</si>
  <si>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</si>
  <si>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</si>
  <si>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</si>
  <si>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</si>
  <si>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</si>
  <si>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</si>
  <si>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</si>
  <si>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</si>
  <si>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</si>
  <si>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</si>
  <si>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</si>
  <si>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</si>
  <si>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</si>
  <si>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</si>
  <si>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</si>
  <si>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</si>
  <si>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</si>
  <si>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</si>
  <si>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</si>
  <si>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</si>
  <si>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</si>
  <si>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</si>
  <si>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</si>
  <si>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</si>
  <si>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</si>
  <si>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</si>
  <si>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</si>
  <si>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</si>
  <si>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</si>
  <si>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</si>
  <si>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</si>
  <si>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</si>
  <si>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</si>
  <si>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</si>
  <si>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</si>
  <si>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</si>
  <si>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</si>
  <si>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</si>
  <si>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</si>
  <si>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</si>
  <si>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</si>
  <si>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</si>
  <si>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</si>
  <si>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</si>
  <si>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</si>
  <si>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</si>
  <si>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</si>
  <si>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</si>
  <si>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</si>
  <si>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</si>
  <si>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</si>
  <si>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</si>
  <si>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</si>
  <si>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</si>
  <si>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</si>
  <si>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</si>
  <si>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</si>
  <si>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</si>
  <si>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</si>
  <si>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</si>
  <si>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</si>
  <si>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</si>
  <si>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</si>
  <si>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</si>
  <si>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</si>
  <si>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</si>
  <si>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</si>
  <si>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</si>
  <si>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</si>
  <si>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</si>
  <si>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</si>
  <si>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</si>
  <si>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</si>
  <si>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</si>
  <si>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</si>
  <si>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</si>
  <si>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</si>
  <si>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</si>
  <si>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</si>
  <si>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</si>
  <si>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</si>
  <si>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</si>
  <si>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</si>
  <si>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</si>
  <si>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</si>
  <si>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</si>
  <si>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</si>
  <si>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</si>
  <si>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</si>
  <si>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</si>
  <si>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</si>
  <si>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</si>
  <si>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</si>
  <si>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</si>
  <si>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</si>
  <si>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</si>
  <si>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</si>
  <si>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</si>
  <si>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</si>
  <si>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</si>
  <si>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</si>
  <si>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</si>
  <si>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</si>
  <si>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</si>
  <si>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</si>
  <si>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</si>
  <si>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</si>
  <si>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</si>
  <si>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</si>
  <si>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</si>
  <si>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</si>
  <si>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</si>
  <si>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</si>
  <si>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</si>
  <si>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</si>
  <si>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</si>
  <si>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</si>
  <si>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</si>
  <si>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</si>
  <si>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</si>
  <si>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</si>
  <si>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</si>
  <si>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</si>
  <si>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</si>
  <si>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</si>
  <si>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</si>
  <si>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</si>
  <si>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</si>
  <si>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</si>
  <si>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</si>
  <si>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</si>
  <si>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</si>
  <si>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</si>
  <si>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</si>
  <si>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</si>
  <si>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</si>
  <si>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</si>
  <si>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</si>
  <si>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</si>
  <si>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</si>
  <si>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</si>
  <si>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</si>
  <si>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</si>
  <si>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</si>
  <si>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</si>
  <si>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</si>
  <si>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</si>
  <si>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</si>
  <si>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</si>
  <si>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</si>
  <si>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</si>
  <si>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</si>
  <si>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</si>
  <si>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</si>
  <si>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</si>
  <si>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</si>
  <si>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</si>
  <si>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</si>
  <si>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</si>
  <si>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</si>
  <si>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</si>
  <si>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</si>
  <si>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</si>
  <si>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</si>
  <si>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</si>
  <si>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</si>
  <si>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</si>
  <si>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</si>
  <si>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</si>
  <si>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</si>
  <si>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</si>
  <si>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</si>
  <si>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</si>
  <si>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</si>
  <si>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</si>
  <si>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</si>
  <si>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</si>
  <si>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</si>
  <si>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</si>
  <si>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</si>
  <si>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</si>
  <si>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</si>
  <si>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</si>
  <si>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</si>
  <si>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</si>
  <si>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</si>
  <si>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</si>
  <si>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</si>
  <si>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</si>
  <si>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</si>
  <si>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</si>
  <si>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</si>
  <si>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</si>
  <si>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</si>
  <si>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</si>
  <si>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</si>
  <si>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</si>
  <si>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</si>
  <si>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</si>
  <si>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</si>
  <si>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</si>
  <si>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</si>
  <si>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</si>
  <si>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</si>
  <si>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</si>
  <si>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</si>
  <si>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</si>
  <si>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</si>
  <si>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</si>
  <si>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</si>
  <si>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</si>
  <si>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</si>
  <si>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</si>
  <si>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</si>
  <si>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</si>
  <si>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</si>
  <si>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</si>
  <si>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</si>
  <si>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</si>
  <si>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</si>
  <si>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</si>
  <si>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</si>
  <si>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</si>
  <si>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</si>
  <si>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</si>
  <si>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</si>
  <si>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</si>
  <si>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</si>
  <si>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</si>
  <si>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</si>
  <si>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</si>
  <si>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</si>
  <si>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</si>
  <si>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</si>
  <si>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</si>
  <si>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</si>
  <si>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</si>
  <si>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</si>
  <si>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</si>
  <si>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</si>
  <si>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</si>
  <si>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</si>
  <si>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</si>
  <si>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</si>
  <si>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</si>
  <si>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</si>
  <si>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</si>
  <si>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</si>
  <si>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</si>
  <si>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</si>
  <si>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</si>
  <si>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</si>
  <si>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</si>
  <si>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</si>
  <si>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</si>
  <si>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</si>
  <si>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</si>
  <si>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</si>
  <si>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</si>
  <si>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</si>
  <si>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</si>
  <si>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</si>
  <si>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</si>
  <si>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</si>
  <si>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</si>
  <si>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</si>
  <si>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</si>
  <si>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</si>
  <si>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</si>
  <si>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</si>
  <si>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</si>
  <si>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</si>
  <si>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</si>
  <si>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</si>
  <si>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</si>
  <si>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</si>
  <si>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</si>
  <si>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</si>
  <si>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</si>
  <si>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</si>
  <si>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</si>
  <si>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</si>
  <si>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</si>
  <si>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</si>
  <si>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</si>
  <si>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</si>
  <si>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</si>
  <si>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</si>
  <si>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</si>
  <si>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</si>
  <si>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</si>
  <si>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</si>
  <si>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</si>
  <si>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</si>
  <si>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</si>
  <si>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</si>
  <si>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</si>
  <si>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</si>
  <si>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</si>
  <si>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</si>
  <si>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</si>
  <si>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</si>
  <si>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</si>
  <si>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</si>
  <si>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</si>
  <si>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</si>
  <si>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</si>
  <si>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</si>
  <si>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</si>
  <si>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</si>
  <si>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</si>
  <si>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</si>
  <si>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</si>
  <si>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</si>
  <si>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</si>
  <si>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</si>
  <si>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</si>
  <si>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</si>
  <si>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</si>
  <si>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</si>
  <si>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</si>
  <si>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</si>
  <si>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</si>
  <si>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</si>
  <si>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</si>
  <si>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</si>
  <si>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</si>
  <si>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</si>
  <si>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</si>
  <si>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</si>
  <si>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</si>
  <si>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</si>
  <si>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</si>
  <si>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</si>
  <si>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</si>
  <si>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</si>
  <si>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</si>
  <si>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</si>
  <si>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</si>
  <si>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</si>
  <si>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</si>
  <si>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</si>
  <si>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</si>
  <si>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</si>
  <si>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</si>
  <si>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</si>
  <si>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</si>
  <si>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</si>
  <si>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</si>
  <si>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</si>
  <si>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</si>
  <si>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</si>
  <si>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</si>
  <si>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</si>
  <si>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</si>
  <si>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</si>
  <si>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</si>
  <si>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</si>
  <si>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</si>
  <si>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</si>
  <si>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</si>
  <si>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</si>
  <si>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</si>
  <si>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</si>
  <si>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</si>
  <si>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</si>
  <si>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</si>
  <si>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</si>
  <si>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</si>
  <si>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</si>
  <si>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</si>
  <si>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</si>
  <si>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</si>
  <si>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</si>
  <si>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</si>
  <si>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</si>
  <si>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</si>
  <si>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</si>
  <si>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</si>
  <si>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</si>
  <si>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</si>
  <si>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</si>
  <si>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</si>
  <si>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</si>
  <si>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</si>
  <si>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</si>
  <si>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</si>
  <si>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</si>
  <si>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</si>
  <si>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</si>
  <si>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</si>
  <si>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</si>
  <si>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</si>
  <si>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</si>
  <si>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</si>
  <si>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</si>
  <si>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</si>
  <si>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</si>
  <si>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</si>
  <si>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</si>
  <si>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</si>
  <si>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</si>
  <si>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</si>
  <si>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</si>
  <si>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</si>
  <si>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</si>
  <si>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</si>
  <si>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</si>
  <si>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</si>
  <si>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</si>
  <si>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</si>
  <si>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</si>
  <si>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</si>
  <si>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</si>
  <si>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</si>
  <si>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</si>
  <si>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</si>
  <si>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</si>
  <si>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</si>
  <si>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</si>
  <si>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</si>
  <si>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</si>
  <si>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</si>
  <si>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</si>
  <si>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</si>
  <si>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</si>
  <si>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</si>
  <si>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</si>
  <si>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</si>
  <si>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</si>
  <si>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</si>
  <si>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</si>
  <si>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</si>
  <si>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</si>
  <si>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</si>
  <si>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</si>
  <si>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</si>
  <si>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</si>
  <si>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</si>
  <si>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</si>
  <si>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</si>
  <si>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</si>
  <si>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</si>
  <si>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</si>
  <si>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</si>
  <si>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</si>
  <si>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</si>
  <si>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</si>
  <si>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</si>
  <si>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</si>
  <si>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</si>
  <si>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</si>
  <si>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</si>
  <si>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</si>
  <si>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</si>
  <si>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</si>
  <si>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</si>
  <si>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</si>
  <si>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</si>
  <si>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</si>
  <si>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</si>
  <si>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</si>
  <si>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</si>
  <si>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</si>
  <si>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</si>
  <si>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</si>
  <si>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</si>
  <si>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</si>
  <si>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</si>
  <si>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</si>
  <si>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</si>
  <si>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</si>
  <si>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</si>
  <si>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</si>
  <si>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</si>
  <si>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</si>
  <si>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</si>
  <si>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</si>
  <si>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</si>
  <si>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</si>
  <si>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</si>
  <si>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</si>
  <si>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</si>
  <si>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</si>
  <si>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</si>
  <si>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</si>
  <si>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</si>
  <si>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</si>
  <si>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</si>
  <si>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</si>
  <si>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</si>
  <si>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</si>
  <si>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</si>
  <si>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</si>
  <si>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</si>
  <si>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</si>
  <si>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</si>
  <si>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</si>
  <si>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</si>
  <si>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</si>
  <si>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</si>
  <si>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</si>
  <si>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</si>
  <si>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</si>
  <si>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</si>
  <si>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</si>
  <si>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</si>
  <si>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</si>
  <si>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</si>
  <si>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</si>
  <si>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</si>
  <si>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</si>
  <si>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</si>
  <si>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</si>
  <si>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</si>
  <si>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</si>
  <si>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</si>
  <si>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</si>
  <si>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</si>
  <si>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</si>
  <si>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</si>
  <si>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</si>
  <si>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</si>
  <si>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</si>
  <si>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</si>
  <si>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</si>
  <si>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</si>
  <si>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</si>
  <si>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</si>
  <si>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</si>
  <si>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</si>
  <si>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</si>
  <si>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</si>
  <si>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</si>
  <si>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</si>
  <si>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</si>
  <si>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</si>
  <si>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</si>
  <si>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</si>
  <si>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</si>
  <si>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</si>
  <si>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</si>
  <si>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</si>
  <si>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</si>
  <si>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</si>
  <si>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</si>
  <si>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</si>
  <si>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</si>
  <si>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</si>
  <si>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</si>
  <si>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</si>
  <si>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</si>
  <si>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</si>
  <si>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</si>
  <si>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</si>
  <si>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</si>
  <si>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</si>
  <si>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</si>
  <si>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</si>
  <si>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</si>
  <si>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</si>
  <si>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</si>
  <si>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</si>
  <si>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</si>
  <si>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</si>
  <si>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</si>
  <si>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</si>
  <si>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</si>
  <si>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</si>
  <si>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</si>
  <si>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</si>
  <si>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</si>
  <si>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</si>
  <si>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</si>
  <si>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</si>
  <si>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</si>
  <si>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</si>
  <si>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</si>
  <si>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</si>
  <si>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</si>
  <si>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</si>
  <si>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</si>
  <si>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</si>
  <si>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</si>
  <si>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</si>
  <si>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</si>
  <si>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</si>
  <si>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</si>
  <si>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</si>
  <si>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</si>
  <si>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</si>
  <si>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</si>
  <si>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</si>
  <si>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</si>
  <si>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</si>
  <si>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</si>
  <si>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</si>
  <si>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</si>
  <si>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</si>
  <si>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</si>
  <si>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</si>
  <si>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</si>
  <si>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</si>
  <si>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</si>
  <si>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</si>
  <si>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</si>
  <si>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</si>
  <si>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</si>
  <si>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</si>
  <si>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</si>
  <si>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</si>
  <si>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</si>
  <si>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</si>
  <si>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</si>
  <si>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</si>
  <si>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</si>
  <si>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</si>
  <si>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</si>
  <si>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</si>
  <si>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</si>
  <si>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</si>
  <si>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</si>
  <si>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</si>
  <si>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</si>
  <si>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</si>
  <si>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</si>
  <si>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</si>
  <si>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</si>
  <si>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</si>
  <si>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</si>
  <si>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</si>
  <si>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</si>
  <si>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</si>
  <si>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</si>
  <si>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</si>
  <si>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</si>
  <si>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</si>
  <si>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</si>
  <si>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</si>
  <si>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</si>
  <si>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</si>
  <si>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</si>
  <si>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</si>
  <si>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</si>
  <si>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</si>
  <si>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</si>
  <si>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</si>
  <si>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</si>
  <si>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</si>
  <si>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</si>
  <si>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</si>
  <si>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</si>
  <si>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</si>
  <si>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</si>
  <si>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</si>
  <si>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</si>
  <si>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</si>
  <si>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</si>
  <si>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</si>
  <si>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</si>
  <si>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</si>
  <si>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</si>
  <si>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</si>
  <si>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</si>
  <si>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</si>
  <si>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</si>
  <si>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</si>
  <si>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</si>
  <si>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</si>
  <si>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</si>
  <si>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</si>
  <si>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</si>
  <si>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</si>
  <si>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</si>
  <si>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</si>
  <si>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</si>
  <si>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</si>
  <si>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</si>
  <si>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</si>
  <si>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</si>
  <si>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</si>
  <si>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</si>
  <si>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</si>
  <si>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</si>
  <si>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</si>
  <si>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</si>
  <si>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</si>
  <si>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</si>
  <si>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</si>
  <si>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</si>
  <si>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</si>
  <si>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</si>
  <si>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</si>
  <si>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</si>
  <si>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</si>
  <si>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</si>
  <si>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</si>
  <si>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</si>
  <si>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</si>
  <si>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</si>
  <si>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</si>
  <si>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</si>
  <si>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</si>
  <si>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</si>
  <si>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</si>
  <si>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</si>
  <si>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</si>
  <si>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</si>
  <si>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</si>
  <si>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</si>
  <si>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</si>
  <si>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</si>
  <si>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</si>
  <si>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</si>
  <si>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</si>
  <si>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</si>
  <si>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</si>
  <si>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</si>
  <si>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</si>
  <si>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</si>
  <si>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</si>
  <si>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</si>
  <si>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</si>
  <si>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</si>
  <si>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</si>
  <si>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</si>
  <si>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</si>
  <si>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</si>
  <si>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</si>
  <si>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</si>
  <si>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</si>
  <si>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</si>
  <si>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</si>
  <si>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</si>
  <si>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</si>
  <si>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</si>
  <si>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</si>
  <si>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</si>
  <si>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</si>
  <si>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</si>
  <si>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</si>
  <si>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</si>
  <si>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</si>
  <si>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</si>
  <si>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</si>
  <si>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</si>
  <si>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</si>
  <si>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</si>
  <si>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</si>
  <si>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</si>
  <si>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</si>
  <si>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</si>
  <si>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</si>
  <si>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</si>
  <si>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</si>
  <si>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</si>
  <si>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</si>
  <si>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</si>
  <si>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</si>
  <si>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</si>
  <si>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</si>
  <si>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</si>
  <si>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</si>
  <si>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</si>
  <si>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</si>
  <si>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</si>
  <si>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</si>
  <si>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</si>
  <si>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</si>
  <si>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</si>
  <si>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</si>
  <si>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</si>
  <si>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</si>
  <si>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</si>
  <si>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</si>
  <si>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</si>
  <si>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</si>
  <si>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</si>
  <si>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</si>
  <si>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</si>
  <si>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</si>
  <si>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</si>
  <si>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</si>
  <si>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</si>
  <si>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</si>
  <si>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</si>
  <si>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</si>
  <si>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</si>
  <si>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</si>
  <si>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</si>
  <si>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</si>
  <si>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</si>
  <si>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</si>
  <si>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</si>
  <si>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</si>
  <si>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</si>
  <si>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</si>
  <si>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</si>
  <si>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</si>
  <si>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</si>
  <si>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</si>
  <si>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</si>
  <si>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</si>
  <si>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</si>
  <si>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</si>
  <si>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</si>
  <si>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</si>
  <si>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</si>
  <si>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</si>
  <si>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</si>
  <si>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</si>
  <si>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</si>
  <si>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</si>
  <si>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</si>
  <si>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</si>
  <si>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</si>
  <si>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</si>
  <si>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</si>
  <si>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</si>
  <si>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</si>
  <si>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</si>
  <si>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</si>
  <si>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</si>
  <si>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</si>
  <si>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</si>
  <si>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</si>
  <si>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</si>
  <si>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</si>
  <si>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</si>
  <si>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</si>
  <si>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</si>
  <si>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</si>
  <si>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</si>
  <si>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</si>
  <si>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</si>
  <si>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</si>
  <si>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</si>
  <si>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</si>
  <si>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</si>
  <si>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</si>
  <si>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</si>
  <si>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</si>
  <si>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</si>
  <si>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</si>
  <si>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</si>
  <si>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</si>
  <si>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</si>
  <si>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</si>
  <si>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</si>
  <si>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</si>
  <si>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</si>
  <si>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</si>
  <si>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</si>
  <si>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</si>
  <si>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</si>
  <si>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</si>
  <si>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</si>
  <si>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</si>
  <si>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</si>
  <si>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</si>
  <si>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</si>
  <si>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</si>
  <si>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</si>
  <si>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</si>
  <si>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</si>
  <si>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</si>
  <si>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</si>
  <si>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</si>
  <si>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</si>
  <si>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</si>
  <si>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</si>
  <si>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</si>
  <si>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</si>
  <si>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</si>
  <si>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</si>
  <si>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</si>
  <si>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</si>
  <si>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</si>
  <si>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</si>
  <si>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</si>
  <si>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</si>
  <si>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</si>
  <si>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</si>
  <si>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</si>
  <si>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</si>
  <si>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</si>
  <si>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</si>
  <si>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</si>
  <si>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</si>
  <si>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</si>
  <si>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</si>
  <si>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</si>
  <si>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</si>
  <si>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</si>
  <si>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</si>
  <si>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</si>
  <si>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</si>
  <si>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</si>
  <si>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</si>
  <si>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</si>
  <si>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</si>
  <si>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</si>
  <si>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</si>
  <si>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</si>
  <si>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</si>
  <si>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</si>
  <si>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</si>
  <si>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</si>
  <si>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</si>
  <si>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</si>
  <si>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</si>
  <si>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</si>
  <si>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</si>
  <si>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</si>
  <si>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</si>
  <si>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</si>
  <si>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</si>
  <si>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</si>
  <si>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</si>
  <si>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</si>
  <si>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</si>
  <si>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</si>
  <si>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</si>
  <si>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</si>
  <si>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</si>
  <si>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</si>
  <si>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</si>
  <si>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</si>
  <si>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</si>
  <si>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</si>
  <si>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</si>
  <si>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</si>
  <si>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</si>
  <si>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</si>
  <si>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</si>
  <si>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</si>
  <si>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</si>
  <si>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</si>
  <si>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</si>
  <si>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</si>
  <si>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</si>
  <si>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</si>
  <si>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</si>
  <si>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</si>
  <si>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</si>
  <si>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</si>
  <si>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</si>
  <si>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</si>
  <si>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</si>
  <si>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</si>
  <si>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</si>
  <si>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</si>
  <si>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</si>
  <si>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</si>
  <si>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</si>
  <si>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</si>
  <si>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</si>
  <si>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</si>
  <si>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</si>
  <si>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</si>
  <si>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</si>
  <si>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</si>
  <si>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</si>
  <si>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</si>
  <si>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</si>
  <si>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</si>
  <si>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</si>
  <si>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</si>
  <si>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</si>
  <si>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</si>
  <si>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</si>
  <si>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</si>
  <si>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</si>
  <si>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</si>
  <si>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</si>
  <si>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</si>
  <si>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</si>
  <si>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</si>
  <si>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</si>
  <si>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</si>
  <si>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</si>
  <si>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</si>
  <si>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</si>
  <si>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</si>
  <si>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</si>
  <si>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</si>
  <si>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</si>
  <si>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</si>
  <si>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</si>
  <si>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</si>
  <si>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</si>
  <si>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</si>
  <si>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</si>
  <si>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</si>
  <si>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</si>
  <si>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</si>
  <si>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</si>
  <si>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</si>
  <si>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</si>
  <si>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</si>
  <si>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</si>
  <si>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</si>
  <si>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</si>
  <si>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</si>
  <si>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</si>
  <si>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</si>
  <si>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</si>
  <si>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</si>
  <si>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</si>
  <si>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</si>
  <si>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</si>
  <si>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</si>
  <si>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</si>
  <si>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</si>
  <si>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</si>
  <si>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</si>
  <si>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</si>
  <si>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</si>
  <si>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</si>
  <si>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</si>
  <si>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</si>
  <si>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</si>
  <si>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</si>
  <si>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</si>
  <si>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</si>
  <si>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</si>
  <si>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</si>
  <si>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</si>
  <si>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</si>
  <si>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</si>
  <si>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</si>
  <si>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</si>
  <si>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</si>
  <si>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</si>
  <si>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</si>
  <si>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</si>
  <si>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</si>
  <si>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</si>
  <si>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</si>
  <si>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</si>
  <si>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</si>
  <si>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</si>
  <si>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</si>
  <si>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</si>
  <si>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</si>
  <si>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</si>
  <si>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</si>
  <si>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</si>
  <si>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</si>
  <si>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</si>
  <si>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</si>
  <si>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</si>
  <si>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</si>
  <si>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</si>
  <si>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</si>
  <si>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</si>
  <si>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</si>
  <si>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</si>
  <si>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</si>
  <si>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</si>
  <si>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</si>
  <si>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</si>
  <si>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</si>
  <si>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</si>
  <si>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</si>
  <si>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</si>
  <si>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</si>
  <si>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</si>
  <si>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</si>
  <si>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</si>
  <si>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</si>
  <si>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</si>
  <si>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</si>
  <si>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</si>
  <si>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</si>
  <si>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</si>
  <si>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</si>
  <si>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</si>
  <si>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</si>
  <si>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</si>
  <si>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</si>
  <si>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</si>
  <si>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</si>
  <si>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</si>
  <si>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</si>
  <si>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</si>
  <si>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</si>
  <si>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</si>
  <si>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</si>
  <si>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</si>
  <si>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</si>
  <si>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</si>
  <si>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</si>
  <si>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</si>
  <si>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</si>
  <si>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</si>
  <si>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</si>
  <si>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</si>
  <si>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</si>
  <si>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</si>
  <si>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</si>
  <si>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</si>
  <si>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</si>
  <si>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</si>
  <si>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</si>
  <si>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</si>
  <si>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</si>
  <si>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</si>
  <si>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</si>
  <si>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</si>
  <si>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</si>
  <si>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</si>
  <si>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</si>
  <si>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</si>
  <si>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</si>
  <si>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</si>
  <si>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</si>
  <si>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</si>
  <si>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</si>
  <si>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</si>
  <si>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</si>
  <si>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</si>
  <si>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</si>
  <si>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</si>
  <si>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</si>
  <si>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</si>
  <si>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</si>
  <si>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</si>
  <si>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</si>
  <si>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</si>
  <si>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</si>
  <si>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</si>
  <si>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</si>
  <si>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</si>
  <si>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</si>
  <si>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</si>
  <si>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</si>
  <si>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</si>
  <si>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</si>
  <si>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</si>
  <si>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</si>
  <si>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</si>
  <si>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</si>
  <si>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</si>
  <si>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</si>
  <si>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</si>
  <si>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</si>
  <si>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</si>
  <si>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</si>
  <si>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</si>
  <si>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</si>
  <si>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</si>
  <si>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</si>
  <si>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</si>
  <si>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</si>
  <si>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</si>
  <si>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</si>
  <si>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</si>
  <si>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</si>
  <si>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</si>
  <si>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</si>
  <si>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</si>
  <si>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</si>
  <si>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</si>
  <si>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</si>
  <si>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</si>
  <si>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</si>
  <si>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</si>
  <si>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</si>
  <si>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</si>
  <si>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</si>
  <si>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</si>
  <si>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</si>
  <si>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</si>
  <si>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</si>
  <si>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</si>
  <si>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</si>
  <si>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</si>
  <si>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</si>
  <si>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</si>
  <si>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</si>
  <si>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</si>
  <si>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</si>
  <si>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</si>
  <si>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</si>
  <si>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</si>
  <si>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</si>
  <si>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</si>
  <si>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</si>
  <si>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</si>
  <si>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</si>
  <si>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</si>
  <si>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</si>
  <si>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</si>
  <si>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</si>
  <si>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</si>
  <si>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</si>
  <si>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</si>
  <si>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</si>
  <si>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</si>
  <si>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</si>
  <si>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</si>
  <si>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</si>
  <si>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</si>
  <si>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</si>
  <si>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</si>
  <si>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</si>
  <si>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</si>
  <si>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</si>
  <si>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</si>
  <si>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</si>
  <si>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</si>
  <si>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</si>
  <si>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</si>
  <si>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</si>
  <si>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</si>
  <si>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</si>
  <si>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</si>
  <si>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</si>
  <si>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</si>
  <si>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</si>
  <si>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</si>
  <si>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</si>
  <si>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</si>
  <si>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</si>
  <si>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</si>
  <si>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</si>
  <si>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</si>
  <si>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</si>
  <si>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</si>
  <si>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</si>
  <si>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</si>
  <si>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</si>
  <si>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</si>
  <si>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</si>
  <si>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</si>
  <si>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</si>
  <si>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</si>
  <si>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</si>
  <si>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</si>
  <si>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</si>
  <si>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</si>
  <si>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</si>
  <si>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</si>
  <si>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</si>
  <si>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</si>
  <si>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</si>
  <si>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</si>
  <si>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</si>
  <si>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</si>
  <si>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</si>
  <si>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</si>
  <si>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</si>
  <si>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</si>
  <si>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</si>
  <si>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</si>
  <si>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</si>
  <si>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</si>
  <si>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</si>
  <si>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</si>
  <si>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</si>
  <si>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</si>
  <si>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</si>
  <si>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</si>
  <si>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</si>
  <si>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</si>
  <si>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</si>
  <si>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</si>
  <si>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</si>
  <si>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</si>
  <si>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</si>
  <si>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</si>
  <si>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</si>
  <si>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</si>
  <si>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</si>
  <si>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</si>
  <si>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</si>
  <si>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</si>
  <si>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</si>
  <si>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</si>
  <si>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</si>
  <si>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</si>
  <si>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</si>
  <si>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</si>
  <si>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</si>
  <si>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</si>
  <si>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</si>
  <si>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</si>
  <si>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</si>
  <si>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</si>
  <si>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</si>
  <si>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</si>
  <si>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</si>
  <si>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</si>
  <si>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</si>
  <si>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</si>
  <si>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</si>
  <si>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</si>
  <si>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</si>
  <si>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</si>
  <si>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</si>
  <si>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</si>
  <si>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</si>
  <si>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</si>
  <si>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</si>
  <si>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</si>
  <si>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</si>
  <si>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</si>
  <si>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</si>
  <si>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</si>
  <si>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</si>
  <si>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</si>
  <si>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</si>
  <si>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</si>
  <si>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</si>
  <si>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</si>
  <si>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</si>
  <si>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</si>
  <si>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</si>
  <si>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</si>
  <si>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</si>
  <si>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</si>
  <si>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</si>
  <si>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</si>
  <si>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</si>
  <si>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</si>
  <si>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</si>
  <si>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</si>
  <si>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</si>
  <si>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</si>
  <si>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</si>
  <si>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</si>
  <si>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</si>
  <si>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</si>
  <si>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</si>
  <si>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</si>
  <si>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</si>
  <si>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</si>
  <si>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</si>
  <si>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</si>
  <si>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</si>
  <si>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</si>
  <si>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</si>
  <si>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</si>
  <si>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</si>
  <si>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</si>
  <si>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</si>
  <si>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</si>
  <si>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</si>
  <si>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</si>
  <si>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</si>
  <si>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</si>
  <si>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</si>
  <si>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</si>
  <si>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</si>
  <si>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</si>
  <si>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</si>
  <si>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</si>
  <si>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</si>
  <si>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</si>
  <si>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</si>
  <si>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</si>
  <si>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</si>
  <si>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</si>
  <si>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</si>
  <si>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</si>
  <si>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</si>
  <si>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</si>
  <si>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</si>
  <si>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</si>
  <si>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</si>
  <si>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</si>
  <si>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</si>
  <si>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</si>
  <si>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</si>
  <si>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</si>
  <si>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</si>
  <si>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</si>
  <si>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</si>
  <si>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</si>
  <si>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</si>
  <si>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</si>
  <si>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</si>
  <si>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</si>
  <si>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</si>
  <si>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</si>
  <si>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</si>
  <si>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</si>
  <si>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</si>
  <si>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</si>
  <si>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</si>
  <si>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</si>
  <si>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</si>
  <si>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</si>
  <si>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</si>
  <si>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</si>
  <si>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</si>
  <si>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</si>
  <si>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</si>
  <si>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</si>
  <si>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</si>
  <si>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</si>
  <si>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</si>
  <si>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</si>
  <si>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</si>
  <si>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</si>
  <si>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</si>
  <si>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</si>
  <si>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</si>
  <si>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</si>
  <si>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</si>
  <si>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</si>
  <si>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</si>
  <si>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</si>
  <si>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</si>
  <si>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</si>
  <si>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</si>
  <si>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</si>
  <si>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</si>
  <si>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</si>
  <si>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</si>
  <si>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</si>
  <si>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</si>
  <si>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</si>
  <si>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</si>
  <si>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</si>
  <si>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</si>
  <si>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</si>
  <si>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</si>
  <si>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</si>
  <si>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</si>
  <si>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</si>
  <si>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</si>
  <si>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</si>
  <si>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</si>
  <si>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</si>
  <si>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</si>
  <si>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</si>
  <si>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</si>
  <si>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</si>
  <si>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</si>
  <si>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</si>
  <si>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</si>
  <si>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</si>
  <si>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</si>
  <si>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</si>
  <si>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</si>
  <si>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</si>
  <si>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</si>
  <si>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</si>
  <si>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</si>
  <si>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</si>
  <si>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</si>
  <si>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</si>
  <si>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</si>
  <si>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</si>
  <si>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</si>
  <si>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</si>
  <si>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</si>
  <si>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</si>
  <si>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</si>
  <si>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</si>
  <si>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</si>
  <si>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</si>
  <si>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</si>
  <si>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</si>
  <si>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</si>
  <si>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</si>
  <si>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</si>
  <si>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</si>
  <si>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</si>
  <si>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</si>
  <si>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</si>
  <si>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</si>
  <si>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</si>
  <si>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</si>
  <si>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</si>
  <si>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</si>
  <si>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</si>
  <si>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</si>
  <si>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</si>
  <si>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</si>
  <si>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</si>
  <si>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</si>
  <si>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</si>
  <si>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</si>
  <si>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</si>
  <si>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</si>
  <si>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</si>
  <si>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</si>
  <si>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</si>
  <si>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</si>
  <si>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</si>
  <si>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</si>
  <si>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</si>
  <si>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</si>
  <si>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</si>
  <si>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</si>
  <si>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</si>
  <si>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</si>
  <si>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</si>
  <si>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</si>
  <si>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</si>
  <si>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</si>
  <si>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</si>
  <si>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</si>
  <si>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</si>
  <si>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</si>
  <si>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</si>
  <si>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</si>
  <si>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</si>
  <si>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</si>
  <si>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</si>
  <si>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</si>
  <si>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</si>
  <si>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</si>
  <si>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</si>
  <si>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</si>
  <si>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</si>
  <si>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</si>
  <si>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</si>
  <si>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</si>
  <si>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</si>
  <si>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</si>
  <si>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</si>
  <si>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</si>
  <si>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</si>
  <si>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</si>
  <si>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</si>
  <si>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</si>
  <si>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</si>
  <si>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</si>
  <si>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</si>
  <si>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</si>
  <si>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</si>
  <si>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</si>
  <si>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</si>
  <si>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</si>
  <si>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</si>
  <si>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</si>
  <si>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</si>
  <si>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</si>
  <si>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</si>
  <si>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</si>
  <si>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</si>
  <si>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</si>
  <si>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</si>
  <si>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</si>
  <si>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</si>
  <si>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</si>
  <si>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</si>
  <si>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</si>
  <si>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</si>
  <si>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</si>
  <si>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</si>
  <si>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</si>
  <si>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</si>
  <si>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</si>
  <si>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</si>
  <si>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</si>
  <si>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</si>
  <si>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</si>
  <si>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</si>
  <si>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</si>
  <si>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</si>
  <si>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</si>
  <si>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</si>
  <si>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</si>
  <si>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</si>
  <si>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</si>
  <si>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</si>
  <si>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</si>
  <si>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</si>
  <si>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</si>
  <si>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</si>
  <si>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</si>
  <si>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</si>
  <si>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</si>
  <si>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</si>
  <si>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</si>
  <si>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</si>
  <si>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</si>
  <si>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</si>
  <si>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</si>
  <si>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</si>
  <si>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</si>
  <si>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</si>
  <si>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</si>
  <si>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</si>
  <si>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</si>
  <si>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</si>
  <si>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</si>
  <si>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</si>
  <si>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</si>
  <si>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</si>
  <si>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</si>
  <si>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</si>
  <si>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</si>
  <si>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</si>
  <si>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</si>
  <si>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</si>
  <si>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</si>
  <si>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</si>
  <si>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</si>
  <si>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</si>
  <si>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</si>
  <si>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</si>
  <si>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</si>
  <si>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</si>
  <si>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</si>
  <si>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</si>
  <si>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</si>
  <si>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</si>
  <si>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</si>
  <si>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</si>
  <si>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</si>
  <si>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</si>
  <si>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</si>
  <si>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</si>
  <si>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</si>
  <si>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</si>
  <si>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</si>
  <si>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</si>
  <si>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</si>
  <si>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</si>
  <si>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</si>
  <si>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</si>
  <si>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</si>
  <si>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</si>
  <si>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</si>
  <si>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</si>
  <si>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</si>
  <si>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</si>
  <si>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</si>
  <si>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</si>
  <si>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</si>
  <si>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</si>
  <si>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</si>
  <si>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</si>
  <si>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</si>
  <si>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</si>
  <si>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</si>
  <si>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</si>
  <si>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</si>
  <si>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</si>
  <si>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</si>
  <si>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</si>
  <si>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</si>
  <si>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</si>
  <si>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</si>
  <si>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</si>
  <si>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</si>
  <si>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</si>
  <si>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</si>
  <si>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</si>
  <si>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</si>
  <si>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</si>
  <si>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</si>
  <si>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</si>
  <si>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</si>
  <si>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</si>
  <si>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</si>
  <si>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</si>
  <si>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</si>
  <si>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</si>
  <si>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</si>
  <si>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</si>
  <si>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</si>
  <si>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</si>
  <si>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</si>
  <si>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</si>
  <si>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</si>
  <si>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</si>
  <si>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</si>
  <si>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</si>
  <si>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</si>
  <si>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</si>
  <si>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</si>
  <si>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</si>
  <si>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</si>
  <si>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</si>
  <si>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</si>
  <si>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</si>
  <si>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</si>
  <si>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</si>
  <si>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</si>
  <si>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</si>
  <si>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</si>
  <si>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</si>
  <si>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</si>
  <si>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</si>
  <si>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</si>
  <si>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</si>
  <si>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</si>
  <si>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</si>
  <si>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</si>
  <si>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</si>
  <si>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</si>
  <si>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</si>
  <si>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</si>
  <si>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</si>
  <si>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</si>
  <si>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</si>
  <si>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</si>
  <si>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</si>
  <si>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</si>
  <si>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</si>
  <si>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</si>
  <si>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</si>
  <si>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</si>
  <si>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</si>
  <si>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</si>
  <si>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</si>
  <si>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</si>
  <si>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</si>
  <si>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</si>
  <si>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</si>
  <si>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</si>
  <si>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</si>
  <si>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</si>
  <si>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</si>
  <si>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</si>
  <si>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</si>
  <si>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</si>
  <si>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</si>
  <si>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</si>
  <si>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</si>
  <si>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</si>
  <si>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</si>
  <si>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</si>
  <si>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</si>
  <si>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</si>
  <si>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</si>
  <si>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</si>
  <si>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</si>
  <si>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</si>
  <si>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</si>
  <si>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</si>
  <si>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</si>
  <si>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</si>
  <si>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</si>
  <si>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</si>
  <si>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</si>
  <si>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</si>
  <si>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</si>
  <si>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</si>
  <si>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</si>
  <si>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</si>
  <si>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</si>
  <si>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</si>
  <si>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</si>
  <si>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</si>
  <si>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</si>
  <si>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</si>
  <si>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</si>
  <si>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</si>
  <si>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</si>
  <si>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</si>
  <si>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</si>
  <si>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</si>
  <si>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</si>
  <si>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</si>
  <si>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</si>
  <si>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</si>
  <si>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</si>
  <si>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</si>
  <si>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</si>
  <si>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</si>
  <si>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</si>
  <si>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</si>
  <si>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</si>
  <si>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</si>
  <si>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</si>
  <si>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</si>
  <si>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</si>
  <si>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</si>
  <si>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</si>
  <si>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</si>
  <si>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</si>
  <si>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</si>
  <si>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</si>
  <si>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</si>
  <si>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</si>
  <si>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</si>
  <si>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</si>
  <si>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</si>
  <si>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</si>
  <si>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</si>
  <si>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</si>
  <si>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</si>
  <si>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</si>
  <si>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</si>
  <si>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</si>
  <si>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</si>
  <si>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</si>
  <si>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</si>
  <si>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</si>
  <si>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</si>
  <si>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</si>
  <si>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</si>
  <si>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</si>
  <si>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</si>
  <si>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</si>
  <si>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</si>
  <si>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</si>
  <si>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</si>
  <si>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</si>
  <si>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</si>
  <si>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</si>
  <si>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</si>
  <si>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</si>
  <si>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</si>
  <si>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</si>
  <si>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</si>
  <si>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</si>
  <si>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</si>
  <si>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</si>
  <si>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</si>
  <si>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</si>
  <si>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</si>
  <si>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</si>
  <si>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</si>
  <si>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</si>
  <si>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</si>
  <si>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</si>
  <si>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</si>
  <si>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</si>
  <si>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</si>
  <si>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</si>
  <si>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</si>
  <si>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</si>
  <si>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</si>
  <si>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</si>
  <si>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</si>
  <si>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</si>
  <si>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</si>
  <si>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</si>
  <si>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</si>
  <si>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</si>
  <si>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</si>
  <si>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</si>
  <si>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</si>
  <si>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</si>
  <si>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</si>
  <si>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</si>
  <si>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</si>
  <si>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</si>
  <si>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</si>
  <si>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</si>
  <si>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</si>
  <si>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</si>
  <si>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</si>
  <si>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</si>
  <si>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</si>
  <si>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</si>
  <si>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</si>
  <si>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</si>
  <si>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</si>
  <si>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</si>
  <si>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</si>
  <si>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</si>
  <si>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</si>
  <si>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</si>
  <si>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</si>
  <si>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</si>
  <si>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</si>
  <si>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</si>
  <si>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</si>
  <si>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</si>
  <si>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</si>
  <si>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</si>
  <si>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</si>
  <si>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</si>
  <si>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</si>
  <si>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</si>
  <si>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</si>
  <si>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</si>
  <si>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</si>
  <si>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</si>
  <si>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</si>
  <si>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</si>
  <si>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</si>
  <si>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</si>
  <si>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</si>
  <si>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</si>
  <si>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</si>
  <si>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</si>
  <si>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</si>
  <si>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</si>
  <si>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</si>
  <si>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</si>
  <si>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</si>
  <si>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</si>
  <si>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</si>
  <si>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</si>
  <si>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</si>
  <si>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</si>
  <si>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</si>
  <si>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</si>
  <si>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</si>
  <si>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</si>
  <si>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</si>
  <si>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</si>
  <si>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</si>
  <si>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</si>
  <si>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</si>
  <si>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</si>
  <si>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</si>
  <si>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</si>
  <si>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</si>
  <si>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</si>
  <si>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</si>
  <si>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</si>
  <si>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</si>
  <si>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</si>
  <si>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</si>
  <si>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</si>
  <si>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</si>
  <si>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</si>
  <si>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</si>
  <si>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</si>
  <si>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</si>
  <si>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</si>
  <si>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</si>
  <si>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</si>
  <si>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</si>
  <si>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</si>
  <si>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</si>
  <si>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</si>
  <si>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</si>
  <si>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</si>
  <si>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</si>
  <si>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</si>
  <si>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</si>
  <si>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</si>
  <si>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</si>
  <si>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</si>
  <si>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</si>
  <si>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</si>
  <si>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</si>
  <si>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</si>
  <si>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</si>
  <si>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</si>
  <si>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</si>
  <si>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</si>
  <si>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</si>
  <si>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</si>
  <si>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</si>
  <si>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</si>
  <si>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</si>
  <si>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</si>
  <si>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</si>
  <si>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</si>
  <si>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</si>
  <si>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</si>
  <si>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</si>
  <si>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</si>
  <si>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</si>
  <si>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</si>
  <si>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</si>
  <si>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</si>
  <si>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</si>
  <si>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</si>
  <si>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</si>
  <si>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</si>
  <si>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</si>
  <si>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</si>
  <si>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</si>
  <si>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</si>
  <si>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</si>
  <si>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</si>
  <si>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</si>
  <si>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</si>
  <si>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</si>
  <si>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</si>
  <si>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</si>
  <si>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</si>
  <si>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</si>
  <si>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</si>
  <si>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</si>
  <si>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</si>
  <si>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</si>
  <si>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</si>
  <si>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</si>
  <si>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</si>
  <si>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</si>
  <si>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</si>
  <si>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</si>
  <si>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</si>
  <si>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</si>
  <si>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</si>
  <si>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</si>
  <si>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</si>
  <si>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</si>
  <si>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</si>
  <si>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</si>
  <si>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</si>
  <si>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</si>
  <si>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</si>
  <si>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</si>
  <si>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</si>
  <si>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</si>
  <si>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</si>
  <si>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</si>
  <si>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</si>
  <si>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</si>
  <si>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</si>
  <si>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</si>
  <si>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</si>
  <si>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</si>
  <si>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</si>
  <si>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</si>
  <si>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</si>
  <si>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</si>
  <si>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</si>
  <si>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</si>
  <si>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</si>
  <si>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</si>
  <si>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</si>
  <si>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</si>
  <si>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</si>
  <si>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</si>
  <si>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</si>
  <si>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</si>
  <si>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</si>
  <si>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</si>
  <si>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</si>
  <si>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</si>
  <si>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</si>
  <si>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</si>
  <si>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</si>
  <si>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</si>
  <si>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</si>
  <si>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</si>
  <si>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</si>
  <si>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</si>
  <si>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</si>
  <si>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</si>
  <si>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</si>
  <si>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</si>
  <si>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</si>
  <si>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</si>
  <si>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</si>
  <si>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</si>
  <si>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</si>
  <si>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</si>
  <si>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</si>
  <si>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</si>
  <si>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</si>
  <si>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</si>
  <si>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</si>
  <si>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</si>
  <si>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</si>
  <si>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</si>
  <si>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</si>
  <si>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</si>
  <si>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</si>
  <si>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</si>
  <si>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</si>
  <si>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</si>
  <si>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</si>
  <si>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</si>
  <si>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</si>
  <si>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</si>
  <si>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</si>
  <si>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</si>
  <si>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</si>
  <si>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</si>
  <si>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</si>
  <si>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</si>
  <si>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</si>
  <si>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</si>
  <si>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</si>
  <si>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</si>
  <si>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</si>
  <si>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</si>
  <si>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</si>
  <si>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</si>
  <si>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</si>
  <si>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</si>
  <si>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</si>
  <si>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</si>
  <si>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</si>
  <si>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</si>
  <si>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</si>
  <si>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</si>
  <si>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</si>
  <si>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</si>
  <si>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</si>
  <si>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</si>
  <si>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</si>
  <si>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</si>
  <si>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</si>
  <si>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</si>
  <si>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</si>
  <si>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</si>
  <si>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</si>
  <si>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</si>
  <si>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</si>
  <si>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</si>
  <si>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</si>
  <si>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</si>
  <si>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</si>
  <si>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</si>
  <si>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</si>
  <si>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</si>
  <si>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</si>
  <si>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</si>
  <si>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</si>
  <si>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</si>
  <si>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</si>
  <si>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</si>
  <si>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</si>
  <si>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</si>
  <si>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</si>
  <si>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</si>
  <si>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</si>
  <si>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</si>
  <si>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</si>
  <si>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</si>
  <si>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</si>
  <si>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</si>
  <si>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</si>
  <si>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</si>
  <si>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</si>
  <si>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</si>
  <si>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</si>
  <si>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</si>
  <si>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</si>
  <si>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</si>
  <si>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</si>
  <si>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</si>
  <si>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</si>
  <si>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</si>
  <si>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</si>
  <si>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</si>
  <si>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</si>
  <si>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</si>
  <si>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</si>
  <si>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</si>
  <si>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</si>
  <si>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</si>
  <si>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</si>
  <si>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</si>
  <si>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</si>
  <si>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</si>
  <si>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</si>
  <si>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</si>
  <si>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</si>
  <si>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</si>
  <si>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</si>
  <si>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</si>
  <si>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</si>
  <si>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</si>
  <si>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</si>
  <si>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</si>
  <si>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</si>
  <si>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</si>
  <si>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</si>
  <si>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</si>
  <si>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</si>
  <si>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</si>
  <si>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</si>
  <si>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</si>
  <si>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</si>
  <si>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</si>
  <si>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</si>
  <si>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</si>
  <si>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</si>
  <si>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</si>
  <si>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</si>
  <si>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</si>
  <si>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</si>
  <si>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</si>
  <si>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</si>
  <si>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</si>
  <si>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</si>
  <si>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</si>
  <si>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</si>
  <si>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</si>
  <si>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</si>
  <si>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</si>
  <si>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</si>
  <si>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</si>
  <si>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</si>
  <si>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</si>
  <si>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</si>
  <si>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</si>
  <si>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</si>
  <si>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</si>
  <si>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</si>
  <si>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</si>
  <si>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</si>
  <si>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</si>
  <si>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</si>
  <si>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</si>
  <si>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</si>
  <si>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</si>
  <si>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</si>
  <si>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</si>
  <si>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</si>
  <si>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</si>
  <si>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</si>
  <si>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</si>
  <si>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</si>
  <si>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</si>
  <si>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</si>
  <si>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</si>
  <si>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</si>
  <si>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</si>
  <si>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</si>
  <si>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</si>
  <si>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</si>
  <si>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</si>
  <si>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</si>
  <si>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</si>
  <si>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</si>
  <si>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</si>
  <si>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</si>
  <si>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</si>
  <si>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</si>
  <si>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</si>
  <si>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</si>
  <si>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</si>
  <si>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</si>
  <si>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</si>
  <si>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</si>
  <si>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</si>
  <si>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</si>
  <si>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</si>
  <si>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</si>
  <si>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</si>
  <si>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</si>
  <si>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</si>
  <si>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</si>
  <si>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</si>
  <si>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</si>
  <si>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</si>
  <si>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</si>
  <si>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</si>
  <si>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</si>
  <si>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</si>
  <si>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</si>
  <si>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</si>
  <si>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</si>
  <si>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</si>
  <si>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</si>
  <si>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</si>
  <si>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</si>
  <si>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</si>
  <si>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</si>
  <si>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</si>
  <si>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</si>
  <si>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</si>
  <si>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</si>
  <si>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</si>
  <si>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</si>
  <si>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</si>
  <si>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</si>
  <si>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</si>
  <si>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</si>
  <si>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</si>
  <si>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</si>
  <si>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</si>
  <si>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</si>
  <si>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</si>
  <si>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</si>
  <si>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</si>
  <si>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</si>
  <si>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</si>
  <si>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</si>
  <si>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</si>
  <si>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</si>
  <si>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</si>
  <si>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</si>
  <si>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</si>
  <si>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</si>
  <si>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</si>
  <si>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</si>
  <si>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</si>
  <si>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</si>
  <si>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</si>
  <si>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</si>
  <si>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</si>
  <si>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</si>
  <si>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</si>
  <si>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</si>
  <si>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</si>
  <si>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</si>
  <si>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</si>
  <si>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</si>
  <si>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</si>
  <si>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</si>
  <si>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</si>
  <si>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</si>
  <si>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</si>
  <si>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</si>
  <si>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</si>
  <si>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</si>
  <si>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</si>
  <si>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</si>
  <si>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</si>
  <si>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</si>
  <si>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</si>
  <si>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</si>
  <si>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</si>
  <si>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</si>
  <si>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</si>
  <si>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</si>
  <si>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</si>
  <si>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</si>
  <si>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</si>
  <si>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</si>
  <si>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</si>
  <si>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</si>
  <si>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</si>
  <si>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</si>
  <si>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</si>
  <si>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</si>
  <si>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</si>
  <si>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</si>
  <si>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</si>
  <si>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</si>
  <si>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</si>
  <si>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</si>
  <si>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</si>
  <si>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</si>
  <si>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</si>
  <si>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</si>
  <si>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</si>
  <si>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</si>
  <si>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</si>
  <si>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</si>
  <si>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</si>
  <si>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</si>
  <si>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</si>
  <si>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</si>
  <si>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</si>
  <si>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</si>
  <si>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</si>
  <si>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</si>
  <si>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</si>
  <si>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</si>
  <si>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</si>
  <si>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</si>
  <si>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</si>
  <si>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</si>
  <si>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</si>
  <si>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</si>
  <si>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</si>
  <si>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</si>
  <si>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</si>
  <si>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</si>
  <si>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</si>
  <si>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</si>
  <si>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</si>
  <si>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</si>
  <si>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</si>
  <si>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</si>
  <si>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</si>
  <si>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</si>
  <si>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</si>
  <si>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</si>
  <si>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</si>
  <si>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</si>
  <si>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</si>
  <si>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</si>
  <si>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</si>
  <si>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</si>
  <si>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</si>
  <si>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</si>
  <si>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</si>
  <si>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</si>
  <si>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</si>
  <si>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</si>
  <si>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</si>
  <si>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</si>
  <si>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</si>
  <si>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</si>
  <si>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</si>
  <si>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</si>
  <si>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</si>
  <si>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</si>
  <si>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</si>
  <si>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</si>
  <si>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</si>
  <si>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</si>
  <si>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</si>
  <si>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</si>
  <si>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</si>
  <si>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</si>
  <si>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</si>
  <si>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</si>
  <si>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</si>
  <si>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</si>
  <si>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</si>
  <si>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</si>
  <si>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</si>
  <si>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</si>
  <si>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</si>
  <si>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</si>
  <si>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</si>
  <si>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</si>
  <si>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</si>
  <si>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</si>
  <si>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</si>
  <si>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</si>
  <si>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</si>
  <si>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</si>
  <si>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</si>
  <si>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</si>
  <si>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</si>
  <si>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</si>
  <si>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</si>
  <si>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</si>
  <si>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</si>
  <si>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</si>
  <si>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</si>
  <si>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</si>
  <si>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</si>
  <si>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</si>
  <si>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</si>
  <si>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</si>
  <si>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</si>
  <si>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</si>
  <si>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</si>
  <si>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</si>
  <si>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</si>
  <si>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</si>
  <si>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</si>
  <si>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</si>
  <si>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</si>
  <si>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</si>
  <si>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</si>
  <si>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</si>
  <si>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</si>
  <si>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</si>
  <si>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</si>
  <si>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</si>
  <si>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</si>
  <si>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</si>
  <si>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</si>
  <si>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</si>
  <si>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</si>
  <si>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</si>
  <si>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</si>
  <si>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</si>
  <si>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</si>
  <si>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</si>
  <si>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</si>
  <si>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</si>
  <si>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</si>
  <si>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</si>
  <si>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</si>
  <si>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</si>
  <si>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</si>
  <si>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</si>
  <si>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</si>
  <si>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</si>
  <si>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</si>
  <si>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</si>
  <si>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</si>
  <si>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</si>
  <si>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</si>
  <si>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</si>
  <si>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</si>
  <si>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</si>
  <si>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</si>
  <si>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</si>
  <si>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</si>
  <si>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</si>
  <si>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</si>
  <si>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</si>
  <si>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</si>
  <si>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</si>
  <si>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</si>
  <si>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</si>
  <si>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</si>
  <si>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</si>
  <si>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</si>
  <si>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</si>
  <si>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</si>
  <si>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</si>
  <si>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</si>
  <si>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</si>
  <si>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</si>
  <si>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</si>
  <si>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</si>
  <si>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</si>
  <si>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</si>
  <si>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</si>
  <si>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</si>
  <si>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</si>
  <si>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</si>
  <si>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</si>
  <si>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</si>
  <si>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</si>
  <si>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</si>
  <si>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</si>
  <si>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</si>
  <si>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</si>
  <si>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</si>
  <si>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</si>
  <si>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</si>
  <si>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</si>
  <si>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</si>
  <si>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</si>
  <si>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</si>
  <si>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</si>
  <si>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</si>
  <si>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</si>
  <si>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</si>
  <si>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</si>
  <si>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</si>
  <si>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</si>
  <si>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</si>
  <si>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</si>
  <si>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</si>
  <si>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</si>
  <si>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</si>
  <si>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</si>
  <si>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</si>
  <si>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</si>
  <si>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</si>
  <si>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</si>
  <si>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</si>
  <si>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</si>
  <si>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</si>
  <si>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</si>
  <si>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</si>
  <si>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</si>
  <si>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</si>
  <si>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</si>
  <si>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</si>
  <si>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</si>
  <si>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</si>
  <si>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</si>
  <si>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</si>
  <si>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</si>
  <si>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</si>
  <si>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</si>
  <si>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</si>
  <si>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</si>
  <si>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</si>
  <si>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</si>
  <si>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</si>
  <si>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</si>
  <si>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</si>
  <si>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</si>
  <si>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</si>
  <si>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</si>
  <si>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</si>
  <si>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</si>
  <si>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</si>
  <si>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</si>
  <si>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</si>
  <si>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</si>
  <si>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</si>
  <si>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</si>
  <si>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</si>
  <si>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</si>
  <si>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</si>
  <si>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</si>
  <si>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</si>
  <si>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</si>
  <si>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</si>
  <si>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</si>
  <si>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</si>
  <si>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</si>
  <si>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</si>
  <si>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</si>
  <si>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</si>
  <si>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</si>
  <si>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</si>
  <si>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</si>
  <si>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</si>
  <si>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</si>
  <si>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</si>
  <si>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</si>
  <si>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</si>
  <si>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</si>
  <si>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</si>
  <si>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</si>
  <si>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</si>
  <si>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</si>
  <si>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</si>
  <si>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</si>
  <si>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</si>
  <si>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</si>
  <si>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</si>
  <si>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</si>
  <si>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</si>
  <si>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</si>
  <si>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</si>
  <si>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</si>
  <si>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</si>
  <si>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</si>
  <si>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</si>
  <si>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</si>
  <si>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</si>
  <si>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</si>
  <si>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</si>
  <si>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</si>
  <si>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</si>
  <si>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</si>
  <si>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</si>
  <si>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</si>
  <si>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</si>
  <si>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</si>
  <si>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</si>
  <si>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</si>
  <si>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</si>
  <si>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</si>
  <si>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</si>
  <si>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</si>
  <si>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</si>
  <si>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</si>
  <si>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</si>
  <si>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</si>
  <si>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</si>
  <si>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</si>
  <si>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</si>
  <si>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</si>
  <si>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</si>
  <si>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</si>
  <si>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</si>
  <si>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</si>
  <si>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</si>
  <si>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</si>
  <si>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</si>
  <si>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</si>
  <si>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</si>
  <si>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</si>
  <si>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</si>
  <si>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</si>
  <si>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</si>
  <si>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</si>
  <si>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</si>
  <si>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</si>
  <si>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</si>
  <si>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</si>
  <si>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</si>
  <si>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</si>
  <si>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</si>
  <si>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</si>
  <si>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</si>
  <si>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</si>
  <si>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</si>
  <si>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</si>
  <si>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</si>
  <si>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</si>
  <si>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</si>
  <si>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</si>
  <si>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</si>
  <si>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</si>
  <si>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</si>
  <si>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</si>
  <si>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</si>
  <si>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</si>
  <si>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</si>
  <si>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</si>
  <si>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</si>
  <si>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</si>
  <si>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</si>
  <si>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</si>
  <si>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</si>
  <si>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</si>
  <si>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</si>
  <si>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</si>
  <si>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</si>
  <si>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</si>
  <si>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</si>
  <si>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</si>
  <si>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</si>
  <si>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</si>
  <si>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</si>
  <si>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</si>
  <si>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</si>
  <si>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</si>
  <si>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</si>
  <si>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</si>
  <si>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</si>
  <si>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</si>
  <si>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</si>
  <si>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</si>
  <si>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</si>
  <si>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</si>
  <si>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</si>
  <si>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</si>
  <si>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</si>
  <si>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</si>
  <si>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</si>
  <si>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</si>
  <si>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</si>
  <si>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</si>
  <si>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</si>
  <si>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</si>
  <si>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</si>
  <si>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</si>
  <si>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</si>
  <si>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</si>
  <si>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</si>
  <si>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</si>
  <si>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</si>
  <si>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</si>
  <si>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</si>
  <si>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</si>
  <si>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</si>
  <si>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</si>
  <si>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</si>
  <si>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</si>
  <si>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</si>
  <si>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</si>
  <si>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</si>
  <si>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</si>
  <si>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</si>
  <si>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</si>
  <si>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</si>
  <si>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</si>
  <si>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</si>
  <si>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</si>
  <si>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</si>
  <si>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</si>
  <si>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</si>
  <si>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</si>
  <si>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</si>
  <si>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</si>
  <si>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</si>
  <si>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</si>
  <si>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</si>
  <si>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</si>
  <si>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</si>
  <si>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</si>
  <si>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</si>
  <si>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</si>
  <si>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</si>
  <si>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</si>
  <si>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</si>
  <si>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</si>
  <si>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</si>
  <si>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</si>
  <si>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</si>
  <si>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</si>
  <si>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</si>
  <si>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</si>
  <si>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</si>
  <si>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</si>
  <si>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</si>
  <si>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</si>
  <si>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</si>
  <si>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</si>
  <si>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</si>
  <si>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</si>
  <si>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</si>
  <si>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</si>
  <si>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</si>
  <si>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</si>
  <si>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</si>
  <si>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</si>
  <si>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</si>
  <si>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</si>
  <si>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</si>
  <si>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</si>
  <si>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</si>
  <si>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</si>
  <si>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</si>
  <si>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</si>
  <si>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</si>
  <si>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</si>
  <si>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</si>
  <si>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</si>
  <si>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</si>
  <si>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</si>
  <si>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</si>
  <si>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</si>
  <si>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</si>
  <si>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</si>
  <si>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</si>
  <si>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</si>
  <si>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</si>
  <si>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</si>
  <si>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</si>
  <si>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</si>
  <si>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</si>
  <si>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</si>
  <si>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</si>
  <si>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</si>
  <si>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</si>
  <si>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</si>
  <si>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</si>
  <si>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</si>
  <si>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</si>
  <si>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</si>
  <si>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</si>
  <si>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</si>
  <si>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</si>
  <si>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</si>
  <si>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</si>
  <si>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</si>
  <si>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</si>
  <si>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</si>
  <si>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</si>
  <si>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</si>
  <si>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</si>
  <si>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</si>
  <si>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</si>
  <si>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</si>
  <si>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</si>
  <si>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</si>
  <si>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</si>
  <si>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</si>
  <si>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</si>
  <si>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</si>
  <si>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</si>
  <si>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</si>
  <si>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</si>
  <si>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</si>
  <si>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</si>
  <si>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</si>
  <si>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</si>
  <si>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</si>
  <si>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</si>
  <si>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</si>
  <si>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</si>
  <si>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</si>
  <si>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</si>
  <si>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</si>
  <si>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</si>
  <si>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</si>
  <si>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</si>
  <si>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</si>
  <si>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</si>
  <si>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</si>
  <si>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</si>
  <si>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</si>
  <si>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</si>
  <si>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</si>
  <si>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</si>
  <si>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</si>
  <si>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</si>
  <si>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</si>
  <si>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</si>
  <si>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</si>
  <si>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</si>
  <si>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</si>
  <si>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</si>
  <si>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</si>
  <si>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</si>
  <si>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</si>
  <si>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</si>
  <si>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</si>
  <si>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</si>
  <si>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</si>
  <si>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</si>
  <si>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</si>
  <si>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</si>
  <si>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</si>
  <si>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</si>
  <si>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</si>
  <si>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</si>
  <si>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</si>
  <si>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</si>
  <si>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</si>
  <si>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</si>
  <si>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</si>
  <si>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</si>
  <si>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</si>
  <si>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</si>
  <si>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</si>
  <si>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</si>
  <si>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</si>
  <si>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</si>
  <si>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</si>
  <si>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</si>
  <si>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</si>
  <si>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</si>
  <si>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</si>
  <si>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</si>
  <si>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</si>
  <si>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</si>
  <si>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</si>
  <si>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</si>
  <si>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</si>
  <si>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</si>
  <si>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</si>
  <si>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</si>
  <si>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</si>
  <si>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</si>
  <si>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</si>
  <si>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</si>
  <si>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</si>
  <si>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</si>
  <si>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</si>
  <si>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</si>
  <si>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</si>
  <si>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</si>
  <si>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</si>
  <si>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</si>
  <si>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</si>
  <si>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</si>
  <si>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</si>
  <si>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</si>
  <si>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</si>
  <si>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</si>
  <si>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</si>
  <si>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</si>
  <si>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</si>
  <si>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</si>
  <si>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</si>
  <si>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</si>
  <si>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</si>
  <si>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</si>
  <si>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</si>
  <si>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</si>
  <si>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</si>
  <si>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</si>
  <si>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</si>
  <si>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</si>
  <si>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</si>
  <si>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</si>
  <si>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</si>
  <si>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</si>
  <si>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</si>
  <si>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</si>
  <si>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</si>
  <si>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</si>
  <si>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</si>
  <si>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</si>
  <si>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</si>
  <si>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</si>
  <si>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</si>
  <si>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</si>
  <si>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</si>
  <si>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</si>
  <si>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</si>
  <si>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</si>
  <si>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</si>
  <si>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</si>
  <si>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</si>
  <si>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</si>
  <si>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</si>
  <si>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</si>
  <si>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</si>
  <si>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</si>
  <si>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</si>
  <si>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</si>
  <si>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</si>
  <si>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</si>
  <si>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</si>
  <si>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</si>
  <si>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</si>
  <si>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</si>
  <si>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</si>
  <si>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</si>
  <si>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</si>
  <si>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</si>
  <si>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</si>
  <si>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</si>
  <si>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</si>
  <si>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</si>
  <si>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</si>
  <si>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</si>
  <si>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</si>
  <si>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</si>
  <si>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</si>
  <si>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</si>
  <si>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</si>
  <si>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</si>
  <si>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</si>
  <si>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</si>
  <si>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</si>
  <si>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</si>
  <si>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</si>
  <si>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</si>
  <si>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</si>
  <si>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</si>
  <si>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</si>
  <si>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</si>
  <si>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</si>
  <si>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</si>
  <si>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</si>
  <si>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</si>
  <si>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</si>
  <si>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</si>
  <si>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</si>
  <si>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</si>
  <si>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</si>
  <si>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</si>
  <si>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</si>
  <si>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</si>
  <si>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</si>
  <si>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</si>
  <si>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</si>
  <si>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</si>
  <si>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</si>
  <si>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</si>
  <si>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</si>
  <si>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</si>
  <si>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</si>
  <si>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</si>
  <si>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</si>
  <si>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</si>
  <si>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</si>
  <si>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</si>
  <si>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</si>
  <si>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</si>
  <si>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</si>
  <si>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</si>
  <si>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</si>
  <si>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</si>
  <si>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</si>
  <si>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</si>
  <si>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</si>
  <si>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</si>
  <si>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</si>
  <si>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</si>
  <si>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</si>
  <si>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</si>
  <si>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</si>
  <si>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</si>
  <si>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</si>
  <si>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</si>
  <si>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</si>
  <si>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</si>
  <si>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</si>
  <si>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</si>
  <si>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</si>
  <si>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</si>
  <si>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</si>
  <si>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</si>
  <si>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</si>
  <si>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</si>
  <si>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</si>
  <si>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</si>
  <si>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</si>
  <si>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</si>
  <si>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</si>
  <si>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</si>
  <si>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</si>
  <si>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</si>
  <si>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</si>
  <si>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</si>
  <si>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</si>
  <si>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</si>
  <si>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</si>
  <si>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</si>
  <si>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</si>
  <si>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</si>
  <si>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</si>
  <si>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</si>
  <si>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</si>
  <si>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</si>
  <si>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</si>
  <si>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</si>
  <si>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</si>
  <si>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</si>
  <si>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</si>
  <si>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</si>
  <si>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</si>
  <si>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</si>
  <si>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</si>
  <si>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</si>
  <si>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</si>
  <si>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</si>
  <si>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</si>
  <si>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</si>
  <si>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</si>
  <si>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</si>
  <si>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</si>
  <si>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</si>
  <si>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</si>
  <si>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</si>
  <si>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</si>
  <si>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</si>
  <si>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</si>
  <si>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</si>
  <si>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</si>
  <si>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</si>
  <si>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</si>
  <si>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</si>
  <si>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</si>
  <si>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</si>
  <si>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</si>
  <si>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</si>
  <si>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</si>
  <si>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</si>
  <si>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</si>
  <si>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</si>
  <si>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</si>
  <si>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</si>
  <si>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</si>
  <si>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</si>
  <si>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</si>
  <si>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</si>
  <si>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</si>
  <si>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</si>
  <si>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</si>
  <si>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</si>
  <si>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</si>
  <si>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</si>
  <si>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</si>
  <si>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</si>
  <si>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</si>
  <si>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</si>
  <si>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</si>
  <si>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</si>
  <si>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</si>
  <si>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</si>
  <si>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</si>
  <si>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</si>
  <si>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</si>
  <si>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</si>
  <si>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</si>
  <si>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</si>
  <si>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</si>
  <si>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</si>
  <si>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</si>
  <si>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</si>
  <si>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</si>
  <si>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</si>
  <si>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</si>
  <si>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</si>
  <si>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</si>
  <si>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</si>
  <si>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</si>
  <si>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</si>
  <si>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</si>
  <si>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</si>
  <si>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</si>
  <si>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</si>
  <si>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</si>
  <si>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</si>
  <si>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</si>
  <si>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</si>
  <si>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</si>
  <si>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</si>
  <si>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</si>
  <si>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</si>
  <si>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</si>
  <si>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</si>
  <si>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</si>
  <si>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</si>
  <si>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</si>
  <si>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</si>
  <si>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</si>
  <si>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</si>
  <si>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</si>
  <si>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</si>
  <si>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</si>
  <si>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</si>
  <si>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</si>
  <si>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</si>
  <si>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</si>
  <si>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</si>
  <si>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</si>
  <si>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</si>
  <si>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</si>
  <si>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</si>
  <si>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</si>
  <si>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</si>
  <si>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</si>
  <si>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</si>
  <si>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</si>
  <si>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</si>
  <si>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</si>
  <si>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</si>
  <si>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</si>
  <si>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</si>
  <si>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</si>
  <si>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</si>
  <si>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</si>
  <si>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</si>
  <si>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</si>
  <si>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</si>
  <si>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</si>
  <si>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</si>
  <si>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</si>
  <si>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</si>
  <si>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</si>
  <si>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</si>
  <si>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</si>
  <si>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</si>
  <si>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</si>
  <si>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</si>
  <si>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</si>
  <si>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</si>
  <si>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</si>
  <si>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</si>
  <si>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</si>
  <si>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</si>
  <si>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</si>
  <si>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</si>
  <si>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</si>
  <si>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</si>
  <si>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</si>
  <si>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</si>
  <si>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</si>
  <si>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</si>
  <si>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</si>
  <si>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</si>
  <si>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</si>
  <si>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</si>
  <si>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</si>
  <si>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</si>
  <si>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</si>
  <si>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</si>
  <si>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</si>
  <si>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</si>
  <si>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</si>
  <si>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</si>
  <si>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</si>
  <si>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</si>
  <si>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</si>
  <si>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</si>
  <si>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</si>
  <si>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</si>
  <si>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</si>
  <si>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</si>
  <si>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</si>
  <si>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</si>
  <si>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</si>
  <si>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</si>
  <si>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</si>
  <si>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</si>
  <si>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</si>
  <si>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</si>
  <si>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</si>
  <si>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</si>
  <si>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</si>
  <si>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</si>
  <si>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</si>
  <si>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</si>
  <si>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</si>
  <si>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</si>
  <si>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</si>
  <si>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</si>
  <si>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</si>
  <si>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</si>
  <si>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</si>
  <si>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</si>
  <si>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</si>
  <si>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</si>
  <si>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</si>
  <si>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</si>
  <si>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</si>
  <si>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</si>
  <si>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</si>
  <si>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</si>
  <si>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</si>
  <si>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</si>
  <si>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</si>
  <si>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</si>
  <si>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</si>
  <si>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</si>
  <si>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</si>
  <si>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</si>
  <si>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</si>
  <si>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</si>
  <si>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</si>
  <si>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</si>
  <si>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</si>
  <si>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</si>
  <si>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</si>
  <si>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</si>
  <si>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</si>
  <si>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</si>
  <si>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</si>
  <si>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</si>
  <si>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</si>
  <si>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</si>
  <si>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</si>
  <si>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</si>
  <si>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</si>
  <si>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</si>
  <si>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</si>
  <si>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</si>
  <si>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</si>
  <si>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</si>
  <si>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</si>
  <si>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</si>
  <si>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</si>
  <si>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</si>
  <si>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</si>
  <si>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</si>
  <si>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</si>
  <si>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</si>
  <si>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</si>
  <si>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</si>
  <si>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</si>
  <si>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</si>
  <si>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</si>
  <si>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</si>
  <si>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</si>
  <si>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</si>
  <si>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</si>
  <si>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</si>
  <si>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</si>
  <si>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</si>
  <si>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</si>
  <si>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</si>
  <si>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</si>
  <si>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</si>
  <si>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</si>
  <si>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</si>
  <si>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</si>
  <si>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</si>
  <si>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</si>
  <si>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</si>
  <si>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</si>
  <si>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</si>
  <si>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</si>
  <si>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</si>
  <si>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</si>
  <si>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</si>
  <si>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</si>
  <si>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</si>
  <si>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</si>
  <si>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</si>
  <si>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</si>
  <si>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</si>
  <si>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</si>
  <si>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</si>
  <si>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</si>
  <si>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</si>
  <si>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</si>
  <si>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</si>
  <si>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</si>
  <si>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</si>
  <si>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</si>
  <si>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</si>
  <si>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</si>
  <si>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</si>
  <si>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</si>
  <si>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</si>
  <si>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</si>
  <si>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</si>
  <si>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</si>
  <si>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</si>
  <si>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</si>
  <si>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</si>
  <si>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</si>
  <si>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</si>
  <si>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</si>
  <si>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</si>
  <si>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</si>
  <si>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</si>
  <si>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</si>
  <si>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</si>
  <si>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</si>
  <si>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</si>
  <si>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</si>
  <si>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</si>
  <si>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</si>
  <si>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</si>
  <si>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</si>
  <si>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</si>
  <si>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</si>
  <si>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</si>
  <si>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</si>
  <si>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</si>
  <si>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</si>
  <si>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</si>
  <si>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</si>
  <si>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</si>
  <si>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</si>
  <si>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</si>
  <si>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</si>
  <si>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</si>
  <si>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</si>
  <si>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</si>
  <si>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</si>
  <si>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</si>
  <si>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</si>
  <si>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</si>
  <si>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</si>
  <si>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</si>
  <si>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</si>
  <si>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</si>
  <si>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</si>
  <si>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</si>
  <si>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</si>
  <si>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</si>
  <si>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</si>
  <si>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</si>
  <si>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</si>
  <si>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</si>
  <si>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</si>
  <si>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</si>
  <si>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</si>
  <si>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</si>
  <si>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</si>
  <si>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</si>
  <si>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</si>
  <si>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</si>
  <si>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</si>
  <si>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</si>
  <si>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</si>
  <si>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</si>
  <si>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</si>
  <si>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</si>
  <si>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</si>
  <si>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</si>
  <si>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</si>
  <si>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</si>
  <si>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</si>
  <si>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</si>
  <si>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</si>
  <si>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</si>
  <si>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</si>
  <si>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</si>
  <si>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</si>
  <si>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</si>
  <si>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</si>
  <si>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</si>
  <si>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</si>
  <si>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</si>
  <si>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</si>
  <si>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</si>
  <si>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</si>
  <si>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</si>
  <si>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</si>
  <si>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</si>
  <si>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</si>
  <si>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</si>
  <si>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</si>
  <si>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</si>
  <si>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</si>
  <si>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</si>
  <si>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</si>
  <si>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</si>
  <si>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</si>
  <si>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</si>
  <si>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</si>
  <si>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</si>
  <si>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</si>
  <si>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</si>
  <si>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</si>
  <si>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</si>
  <si>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</si>
  <si>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</si>
  <si>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</si>
  <si>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</si>
  <si>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</si>
  <si>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</si>
  <si>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</si>
  <si>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</si>
  <si>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</si>
  <si>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</si>
  <si>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</si>
  <si>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</si>
  <si>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</si>
  <si>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</si>
  <si>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</si>
  <si>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</si>
  <si>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</si>
  <si>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</si>
  <si>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</si>
  <si>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</si>
  <si>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</si>
  <si>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</si>
  <si>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</si>
  <si>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</si>
  <si>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</si>
  <si>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</si>
  <si>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</si>
  <si>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</si>
  <si>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</si>
  <si>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</si>
  <si>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</si>
  <si>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</si>
  <si>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</si>
  <si>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</si>
  <si>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</si>
  <si>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</si>
  <si>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</si>
  <si>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</si>
  <si>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</si>
  <si>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</si>
  <si>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</si>
  <si>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</si>
  <si>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</si>
  <si>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</si>
  <si>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</si>
  <si>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</si>
  <si>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</si>
  <si>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</si>
  <si>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</si>
  <si>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</si>
  <si>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</si>
  <si>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</si>
  <si>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</si>
  <si>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</si>
  <si>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</si>
  <si>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</si>
  <si>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</si>
  <si>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</si>
  <si>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</si>
  <si>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</si>
  <si>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</si>
  <si>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</si>
  <si>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</si>
  <si>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</si>
  <si>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</si>
  <si>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</si>
  <si>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</si>
  <si>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</si>
  <si>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</si>
  <si>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</si>
  <si>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</si>
  <si>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</si>
  <si>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</si>
  <si>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</si>
  <si>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</si>
  <si>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</si>
  <si>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</si>
  <si>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</si>
  <si>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</si>
  <si>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</si>
  <si>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</si>
  <si>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</si>
  <si>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</si>
  <si>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</si>
  <si>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</si>
  <si>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</si>
  <si>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</si>
  <si>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</si>
  <si>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</si>
  <si>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</si>
  <si>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</si>
  <si>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</si>
  <si>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</si>
  <si>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</si>
  <si>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</si>
  <si>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</si>
  <si>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</si>
  <si>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</si>
  <si>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</si>
  <si>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</si>
  <si>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</si>
  <si>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</si>
  <si>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</si>
  <si>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</si>
  <si>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</si>
  <si>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</si>
  <si>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</si>
  <si>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</si>
  <si>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</si>
  <si>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</si>
  <si>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</si>
  <si>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</si>
  <si>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</si>
  <si>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</si>
  <si>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</si>
  <si>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</si>
  <si>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</si>
  <si>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</si>
  <si>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</si>
  <si>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</si>
  <si>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</si>
  <si>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</si>
  <si>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</si>
  <si>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</si>
  <si>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</si>
  <si>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</si>
  <si>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</si>
  <si>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</si>
  <si>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</si>
  <si>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</si>
  <si>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</si>
  <si>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</si>
  <si>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</si>
  <si>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</si>
  <si>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</si>
  <si>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</si>
  <si>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</si>
  <si>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</si>
  <si>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</si>
  <si>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</si>
  <si>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</si>
  <si>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</si>
  <si>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</si>
  <si>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</si>
  <si>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</si>
  <si>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</si>
  <si>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</si>
  <si>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</si>
  <si>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</si>
  <si>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</si>
  <si>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</si>
  <si>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</si>
  <si>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</si>
  <si>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</si>
  <si>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</si>
  <si>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</si>
  <si>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</si>
  <si>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</si>
  <si>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</si>
  <si>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</si>
  <si>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</si>
  <si>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</si>
  <si>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</si>
  <si>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</si>
  <si>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</si>
  <si>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</si>
  <si>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</si>
  <si>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</si>
  <si>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</si>
  <si>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</si>
  <si>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</si>
  <si>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</si>
  <si>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</si>
  <si>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</si>
  <si>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</si>
  <si>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</si>
  <si>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</si>
  <si>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</si>
  <si>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</si>
  <si>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</si>
  <si>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</si>
  <si>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</si>
  <si>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</si>
  <si>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</si>
  <si>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</si>
  <si>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</si>
  <si>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</si>
  <si>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</si>
  <si>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</si>
  <si>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</si>
  <si>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</si>
  <si>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</si>
  <si>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</si>
  <si>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</si>
  <si>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</si>
  <si>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</si>
  <si>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</si>
  <si>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</si>
  <si>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</si>
  <si>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</si>
  <si>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</si>
  <si>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</si>
  <si>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</si>
  <si>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</si>
  <si>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</si>
  <si>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</si>
  <si>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</si>
  <si>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</si>
  <si>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</si>
  <si>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</si>
  <si>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</si>
  <si>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</si>
  <si>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</si>
  <si>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</si>
  <si>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</si>
  <si>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</si>
  <si>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</si>
  <si>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</si>
  <si>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</si>
  <si>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</si>
  <si>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</si>
  <si>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</si>
  <si>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</si>
  <si>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</si>
  <si>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</si>
  <si>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</si>
  <si>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</si>
  <si>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</si>
  <si>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</si>
  <si>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</si>
  <si>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</si>
  <si>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</si>
  <si>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</si>
  <si>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</si>
  <si>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</si>
  <si>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</si>
  <si>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</si>
  <si>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</si>
  <si>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</si>
  <si>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</si>
  <si>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</si>
  <si>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</si>
  <si>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</si>
  <si>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</si>
  <si>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</si>
  <si>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</si>
  <si>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</si>
  <si>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</si>
  <si>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</si>
  <si>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</si>
  <si>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</si>
  <si>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</si>
  <si>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</si>
  <si>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</si>
  <si>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</si>
  <si>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</si>
  <si>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</si>
  <si>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</si>
  <si>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</si>
  <si>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</si>
  <si>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</si>
  <si>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</si>
  <si>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</si>
  <si>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</si>
  <si>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</si>
  <si>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</si>
  <si>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</si>
  <si>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</si>
  <si>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</si>
  <si>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</si>
  <si>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</si>
  <si>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</si>
  <si>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</si>
  <si>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</si>
  <si>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</si>
  <si>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</si>
  <si>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</si>
  <si>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</si>
  <si>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</si>
  <si>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</si>
  <si>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</si>
  <si>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</si>
  <si>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</si>
  <si>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</si>
  <si>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</si>
  <si>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</si>
  <si>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</si>
  <si>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</si>
  <si>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</si>
  <si>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</si>
  <si>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</si>
  <si>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</si>
  <si>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</si>
  <si>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</si>
  <si>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</si>
  <si>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</si>
  <si>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</si>
  <si>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</si>
  <si>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</si>
  <si>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</si>
  <si>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</si>
  <si>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</si>
  <si>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</si>
  <si>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</si>
  <si>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</si>
  <si>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</si>
  <si>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</si>
  <si>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</si>
  <si>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</si>
  <si>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</si>
  <si>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</si>
  <si>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</si>
  <si>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</si>
  <si>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</si>
  <si>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</si>
  <si>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</si>
  <si>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</si>
  <si>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</si>
  <si>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</si>
  <si>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</si>
  <si>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</si>
  <si>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</si>
  <si>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</si>
  <si>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</si>
  <si>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</si>
  <si>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</si>
  <si>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</si>
  <si>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</si>
  <si>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</si>
  <si>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</si>
  <si>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</si>
  <si>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</si>
  <si>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</si>
  <si>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</si>
  <si>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</si>
  <si>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</si>
  <si>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</si>
  <si>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</si>
  <si>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</si>
  <si>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</si>
  <si>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</si>
  <si>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</si>
  <si>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</si>
  <si>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</si>
  <si>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</si>
  <si>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</si>
  <si>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</si>
  <si>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</si>
  <si>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</si>
  <si>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</si>
  <si>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</si>
  <si>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</si>
  <si>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</si>
  <si>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</si>
  <si>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</si>
  <si>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</si>
  <si>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</si>
  <si>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</si>
  <si>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</si>
  <si>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</si>
  <si>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</si>
  <si>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</si>
  <si>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</si>
  <si>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</si>
  <si>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</si>
  <si>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</si>
  <si>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</si>
  <si>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</si>
  <si>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</si>
  <si>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</si>
  <si>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</si>
  <si>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</si>
  <si>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</si>
  <si>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</si>
  <si>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</si>
  <si>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</si>
  <si>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</si>
  <si>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</si>
  <si>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</si>
  <si>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</si>
  <si>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</si>
  <si>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</si>
  <si>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</si>
  <si>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</si>
  <si>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</si>
  <si>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</si>
  <si>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</si>
  <si>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</si>
  <si>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</si>
  <si>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</si>
  <si>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</si>
  <si>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</si>
  <si>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</si>
  <si>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</si>
  <si>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</si>
  <si>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</si>
  <si>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</si>
  <si>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</si>
  <si>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</si>
  <si>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</si>
  <si>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</si>
  <si>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</si>
  <si>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</si>
  <si>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</si>
  <si>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</si>
  <si>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</si>
  <si>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</si>
  <si>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</si>
  <si>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</si>
  <si>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</si>
  <si>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</si>
  <si>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</si>
  <si>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</si>
  <si>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</si>
  <si>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</si>
  <si>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</si>
  <si>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</si>
  <si>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</si>
  <si>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</si>
  <si>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</si>
  <si>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</si>
  <si>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</si>
  <si>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</si>
  <si>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</si>
  <si>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</si>
  <si>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</si>
  <si>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</si>
  <si>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</si>
  <si>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</si>
  <si>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</si>
  <si>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</si>
  <si>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</si>
  <si>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</si>
  <si>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</si>
  <si>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</si>
  <si>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</si>
  <si>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</si>
  <si>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</si>
  <si>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</si>
  <si>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</si>
  <si>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</si>
  <si>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</si>
  <si>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</si>
  <si>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</si>
  <si>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</si>
  <si>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</si>
  <si>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</si>
  <si>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</si>
  <si>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</si>
  <si>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</si>
  <si>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</si>
  <si>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</si>
  <si>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</si>
  <si>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</si>
  <si>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</si>
  <si>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</si>
  <si>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</si>
  <si>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</si>
  <si>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</si>
  <si>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</si>
  <si>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</si>
  <si>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</si>
  <si>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</si>
  <si>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</si>
  <si>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</si>
  <si>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</si>
  <si>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</si>
  <si>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</si>
  <si>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</si>
  <si>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</si>
  <si>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</si>
  <si>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</si>
  <si>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</si>
  <si>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</si>
  <si>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</si>
  <si>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</si>
  <si>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</si>
  <si>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</si>
  <si>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</si>
  <si>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</si>
  <si>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</si>
  <si>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</si>
  <si>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</si>
  <si>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</si>
  <si>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</si>
  <si>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</si>
  <si>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</si>
  <si>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</si>
  <si>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</si>
  <si>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</si>
  <si>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</si>
  <si>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</si>
  <si>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</si>
  <si>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</si>
  <si>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</si>
  <si>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</si>
  <si>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</si>
  <si>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</si>
  <si>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</si>
  <si>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</si>
  <si>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</si>
  <si>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</si>
  <si>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</si>
  <si>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</si>
  <si>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</si>
  <si>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</si>
  <si>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</si>
  <si>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</si>
  <si>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</si>
  <si>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</si>
  <si>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</si>
  <si>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</si>
  <si>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</si>
  <si>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</si>
  <si>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</si>
  <si>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</si>
  <si>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</si>
  <si>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</si>
  <si>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</si>
  <si>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</si>
  <si>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</si>
  <si>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</si>
  <si>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</si>
  <si>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</si>
  <si>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</si>
  <si>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</si>
  <si>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</si>
  <si>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</si>
  <si>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</si>
  <si>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</si>
  <si>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</si>
  <si>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</si>
  <si>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</si>
  <si>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</si>
  <si>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</si>
  <si>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</si>
  <si>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</si>
  <si>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</si>
  <si>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</si>
  <si>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</si>
  <si>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</si>
  <si>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</si>
  <si>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</si>
  <si>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</si>
  <si>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</si>
  <si>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</si>
  <si>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</si>
  <si>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</si>
  <si>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</si>
  <si>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</si>
  <si>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</si>
  <si>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</si>
  <si>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</si>
  <si>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</si>
  <si>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</si>
  <si>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</si>
  <si>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</si>
  <si>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</si>
  <si>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</si>
  <si>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</si>
  <si>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</si>
  <si>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</si>
  <si>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</si>
  <si>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</si>
  <si>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</si>
  <si>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</si>
  <si>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</si>
  <si>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</si>
  <si>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</si>
  <si>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</si>
  <si>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</si>
  <si>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</si>
  <si>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</si>
  <si>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</si>
  <si>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</si>
  <si>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</si>
  <si>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</si>
  <si>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</si>
  <si>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</si>
  <si>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</si>
  <si>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</si>
  <si>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</si>
  <si>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</si>
  <si>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</si>
  <si>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</si>
  <si>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</si>
  <si>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</si>
  <si>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</si>
  <si>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</si>
  <si>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</si>
  <si>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</si>
  <si>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</si>
  <si>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</si>
  <si>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</si>
  <si>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</si>
  <si>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</si>
  <si>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</si>
  <si>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</si>
  <si>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</si>
  <si>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</si>
  <si>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</si>
  <si>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</si>
  <si>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</si>
  <si>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</si>
  <si>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</si>
  <si>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</si>
  <si>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</si>
  <si>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</si>
  <si>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</si>
  <si>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</si>
  <si>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</si>
  <si>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</si>
  <si>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</si>
  <si>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</si>
  <si>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</si>
  <si>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</si>
  <si>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</si>
  <si>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</si>
  <si>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</si>
  <si>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</si>
  <si>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</si>
  <si>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</si>
  <si>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</si>
  <si>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</si>
  <si>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</si>
  <si>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</si>
  <si>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</si>
  <si>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</si>
  <si>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</si>
  <si>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</si>
  <si>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</si>
  <si>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</si>
  <si>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</si>
  <si>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</si>
  <si>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</si>
  <si>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</si>
  <si>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</si>
  <si>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</si>
  <si>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</si>
  <si>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</si>
  <si>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</si>
  <si>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</si>
  <si>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</si>
  <si>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</si>
  <si>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</si>
  <si>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</si>
  <si>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</si>
  <si>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</si>
  <si>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</si>
  <si>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</si>
  <si>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</si>
  <si>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</si>
  <si>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</si>
  <si>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</si>
  <si>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</si>
  <si>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</si>
  <si>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</si>
  <si>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</si>
  <si>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</si>
  <si>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</si>
  <si>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</si>
  <si>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</si>
  <si>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</si>
  <si>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</si>
  <si>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</si>
  <si>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</si>
  <si>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</si>
  <si>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</si>
  <si>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</si>
  <si>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</si>
  <si>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</si>
  <si>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</si>
  <si>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</si>
  <si>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</si>
  <si>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</si>
  <si>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</si>
  <si>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</si>
  <si>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</si>
  <si>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</si>
  <si>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</si>
  <si>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</si>
  <si>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</si>
  <si>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</si>
  <si>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</si>
  <si>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</si>
  <si>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</si>
  <si>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</si>
  <si>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</si>
  <si>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</si>
  <si>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</si>
  <si>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</si>
  <si>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</si>
  <si>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</si>
  <si>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</si>
  <si>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</si>
  <si>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</si>
  <si>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</si>
  <si>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</si>
  <si>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</si>
  <si>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</si>
  <si>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</si>
  <si>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</si>
  <si>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</si>
  <si>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</si>
  <si>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</si>
  <si>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</si>
  <si>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</si>
  <si>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</si>
  <si>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</si>
  <si>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</si>
  <si>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</si>
  <si>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</si>
  <si>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</si>
  <si>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</si>
  <si>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</si>
  <si>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</si>
  <si>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</si>
  <si>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</si>
  <si>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</si>
  <si>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</si>
  <si>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</si>
  <si>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</si>
  <si>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</si>
  <si>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</si>
  <si>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</si>
  <si>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</si>
  <si>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</si>
  <si>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</si>
  <si>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</si>
  <si>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</si>
  <si>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</si>
  <si>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</si>
  <si>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</si>
  <si>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</si>
  <si>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</si>
  <si>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</si>
  <si>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</si>
  <si>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</si>
  <si>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</si>
  <si>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</si>
  <si>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</si>
  <si>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</si>
  <si>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</si>
  <si>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</si>
  <si>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</si>
  <si>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</si>
  <si>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</si>
  <si>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</si>
  <si>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</si>
  <si>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</si>
  <si>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</si>
  <si>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</si>
  <si>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</si>
  <si>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</si>
  <si>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</si>
  <si>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</si>
  <si>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</si>
  <si>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</si>
  <si>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</si>
  <si>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</si>
  <si>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</si>
  <si>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</si>
  <si>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</si>
  <si>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</si>
  <si>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</si>
  <si>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</si>
  <si>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</si>
  <si>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</si>
  <si>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</si>
  <si>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</si>
  <si>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</si>
  <si>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</si>
  <si>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</si>
  <si>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</si>
  <si>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</si>
  <si>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</si>
  <si>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</si>
  <si>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</si>
  <si>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</si>
  <si>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</si>
  <si>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</si>
  <si>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</si>
  <si>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</si>
  <si>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</si>
  <si>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</si>
  <si>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</si>
  <si>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</si>
  <si>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</si>
  <si>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</si>
  <si>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</si>
  <si>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</si>
  <si>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</si>
  <si>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</si>
  <si>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</si>
  <si>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</si>
  <si>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</si>
  <si>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</si>
  <si>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</si>
  <si>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</si>
  <si>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</si>
  <si>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</si>
  <si>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</si>
  <si>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</si>
  <si>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</si>
  <si>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</si>
  <si>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</si>
  <si>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</si>
  <si>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</si>
  <si>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</si>
  <si>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</si>
  <si>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</si>
  <si>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</si>
  <si>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</si>
  <si>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</si>
  <si>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</si>
  <si>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</si>
  <si>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</si>
  <si>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</si>
  <si>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</si>
  <si>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</si>
  <si>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</si>
  <si>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</si>
  <si>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</si>
  <si>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</si>
  <si>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</si>
  <si>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</si>
  <si>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</si>
  <si>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</si>
  <si>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</si>
  <si>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</si>
  <si>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</si>
  <si>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</si>
  <si>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</si>
  <si>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</si>
  <si>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</si>
  <si>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</si>
  <si>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</si>
  <si>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</si>
  <si>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</si>
  <si>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</si>
  <si>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</si>
  <si>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</si>
  <si>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</si>
  <si>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</si>
  <si>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</si>
  <si>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</si>
  <si>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</si>
  <si>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</si>
  <si>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</si>
  <si>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</si>
  <si>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</si>
  <si>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</si>
  <si>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</si>
  <si>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</si>
  <si>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</si>
  <si>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</si>
  <si>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</si>
  <si>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</si>
  <si>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</si>
  <si>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</si>
  <si>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</si>
  <si>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</si>
  <si>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</si>
  <si>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</si>
  <si>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</si>
  <si>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</si>
  <si>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</si>
  <si>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</si>
  <si>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</si>
  <si>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</si>
  <si>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</si>
  <si>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</si>
  <si>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</si>
  <si>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</si>
  <si>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</si>
  <si>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</si>
  <si>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</si>
  <si>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</si>
  <si>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</si>
  <si>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</si>
  <si>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</si>
  <si>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</si>
  <si>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</si>
  <si>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</si>
  <si>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</si>
  <si>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</si>
  <si>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</si>
  <si>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</si>
  <si>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</si>
  <si>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</si>
  <si>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</si>
  <si>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</si>
  <si>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</si>
  <si>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</si>
  <si>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</si>
  <si>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</si>
  <si>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</si>
  <si>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</si>
  <si>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</si>
  <si>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</si>
  <si>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</si>
  <si>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</si>
  <si>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</si>
  <si>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</si>
  <si>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</si>
  <si>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</si>
  <si>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</si>
  <si>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</si>
  <si>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</si>
  <si>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</si>
  <si>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</si>
  <si>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</si>
  <si>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</si>
  <si>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</si>
  <si>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</si>
  <si>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</si>
  <si>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</si>
  <si>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</si>
  <si>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</si>
  <si>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</si>
  <si>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</si>
  <si>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</si>
  <si>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</si>
  <si>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</si>
  <si>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</si>
  <si>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</si>
  <si>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</si>
  <si>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</si>
  <si>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</si>
  <si>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</si>
  <si>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</si>
  <si>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</si>
  <si>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</si>
  <si>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</si>
  <si>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</si>
  <si>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</si>
  <si>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</si>
  <si>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</si>
  <si>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</si>
  <si>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</si>
  <si>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</si>
  <si>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</si>
  <si>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</si>
  <si>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</si>
  <si>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</si>
  <si>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</si>
  <si>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</si>
  <si>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</si>
  <si>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</si>
  <si>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</si>
  <si>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</si>
  <si>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</si>
  <si>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</si>
  <si>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</si>
  <si>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</si>
  <si>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</si>
  <si>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</si>
  <si>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</si>
  <si>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</si>
  <si>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</si>
  <si>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</si>
  <si>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</si>
  <si>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</si>
  <si>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</si>
  <si>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</si>
  <si>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</si>
  <si>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</si>
  <si>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</si>
  <si>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</si>
  <si>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</si>
  <si>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</si>
  <si>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</si>
  <si>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</si>
  <si>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</si>
  <si>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</si>
  <si>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</si>
  <si>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</si>
  <si>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</si>
  <si>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</si>
  <si>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</si>
  <si>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</si>
  <si>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</si>
  <si>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</si>
  <si>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</si>
  <si>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</si>
  <si>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</si>
  <si>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</si>
  <si>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</si>
  <si>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</si>
  <si>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</si>
  <si>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</si>
  <si>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</si>
  <si>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</si>
  <si>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</si>
  <si>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</si>
  <si>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</si>
  <si>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</si>
  <si>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</si>
  <si>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</si>
  <si>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</si>
  <si>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</si>
  <si>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</si>
  <si>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</si>
  <si>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</si>
  <si>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</si>
  <si>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</si>
  <si>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</si>
  <si>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</si>
  <si>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</si>
  <si>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</si>
  <si>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</si>
  <si>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</si>
  <si>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</si>
  <si>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</si>
  <si>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</si>
  <si>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</si>
  <si>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</si>
  <si>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</si>
  <si>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</si>
  <si>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</si>
  <si>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</si>
  <si>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</si>
  <si>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</si>
  <si>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</si>
  <si>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</si>
  <si>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</si>
  <si>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</si>
  <si>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</si>
  <si>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</si>
  <si>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</si>
  <si>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</si>
  <si>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</si>
  <si>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</si>
  <si>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</si>
  <si>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</si>
  <si>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</si>
  <si>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</si>
  <si>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</si>
  <si>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</si>
  <si>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</si>
  <si>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</si>
  <si>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</si>
  <si>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</si>
  <si>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</si>
  <si>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</si>
  <si>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</si>
  <si>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</si>
  <si>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</si>
  <si>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</si>
  <si>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</si>
  <si>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</si>
  <si>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</si>
  <si>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</si>
  <si>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</si>
  <si>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</si>
  <si>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</si>
  <si>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</si>
  <si>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</si>
  <si>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</si>
  <si>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</si>
  <si>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</si>
  <si>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</si>
  <si>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</si>
  <si>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</si>
  <si>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</si>
  <si>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</si>
  <si>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</si>
  <si>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</si>
  <si>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</si>
  <si>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</si>
  <si>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</si>
  <si>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</si>
  <si>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</si>
  <si>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</si>
  <si>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</si>
  <si>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</si>
  <si>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</si>
  <si>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</si>
  <si>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</si>
  <si>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</si>
  <si>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</si>
  <si>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</si>
  <si>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</si>
  <si>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</si>
  <si>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</si>
  <si>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</si>
  <si>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</si>
  <si>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</si>
  <si>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</si>
  <si>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</si>
  <si>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</si>
  <si>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</si>
  <si>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</si>
  <si>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</si>
  <si>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</si>
  <si>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</si>
  <si>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</si>
  <si>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</si>
  <si>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</si>
  <si>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</si>
  <si>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</si>
  <si>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</si>
  <si>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</si>
  <si>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</si>
  <si>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</si>
  <si>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</si>
  <si>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</si>
  <si>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</si>
  <si>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</si>
  <si>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</si>
  <si>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</si>
  <si>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</si>
  <si>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</si>
  <si>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</si>
  <si>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</si>
  <si>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</si>
  <si>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</si>
  <si>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</si>
  <si>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</si>
  <si>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</si>
  <si>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</si>
  <si>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</si>
  <si>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</si>
  <si>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</si>
  <si>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</si>
  <si>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</si>
  <si>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</si>
  <si>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</si>
  <si>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</si>
  <si>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</si>
  <si>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</si>
  <si>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</si>
  <si>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</si>
  <si>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</si>
  <si>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</si>
  <si>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</si>
  <si>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</si>
  <si>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</si>
  <si>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</si>
  <si>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</si>
  <si>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</si>
  <si>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</si>
  <si>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</si>
  <si>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</si>
  <si>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</si>
  <si>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</si>
  <si>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</si>
  <si>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</si>
  <si>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</si>
  <si>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</si>
  <si>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</si>
  <si>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</si>
  <si>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</si>
  <si>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</si>
  <si>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</si>
  <si>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</si>
  <si>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</si>
  <si>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</si>
  <si>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</si>
  <si>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</si>
  <si>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</si>
  <si>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</si>
  <si>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</si>
  <si>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</si>
  <si>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</si>
  <si>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</si>
  <si>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</si>
  <si>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</si>
  <si>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</si>
  <si>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</si>
  <si>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</si>
  <si>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</si>
  <si>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</si>
  <si>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</si>
  <si>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</si>
  <si>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</si>
  <si>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</si>
  <si>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</si>
  <si>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</si>
  <si>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</si>
  <si>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</si>
  <si>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</si>
  <si>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</si>
  <si>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</si>
  <si>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</si>
  <si>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</si>
  <si>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</si>
  <si>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</si>
  <si>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</si>
  <si>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</si>
  <si>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</si>
  <si>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</si>
  <si>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</si>
  <si>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</si>
  <si>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</si>
  <si>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</si>
  <si>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</si>
  <si>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</si>
  <si>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</si>
  <si>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</si>
  <si>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</si>
  <si>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</si>
  <si>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</si>
  <si>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</si>
  <si>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</si>
  <si>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</si>
  <si>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</si>
  <si>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</si>
  <si>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</si>
  <si>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</si>
  <si>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</si>
  <si>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</si>
  <si>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</si>
  <si>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</si>
  <si>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</si>
  <si>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</si>
  <si>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</si>
  <si>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</si>
  <si>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</si>
  <si>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</si>
  <si>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</si>
  <si>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</si>
  <si>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</si>
  <si>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</si>
  <si>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</si>
  <si>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</si>
  <si>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</si>
  <si>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</si>
  <si>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</si>
  <si>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</si>
  <si>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</si>
  <si>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</si>
  <si>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</si>
  <si>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</si>
  <si>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</si>
  <si>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</si>
  <si>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</si>
  <si>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</si>
  <si>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</si>
  <si>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</si>
  <si>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</si>
  <si>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</si>
  <si>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</si>
  <si>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</si>
  <si>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</si>
  <si>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</si>
  <si>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</si>
  <si>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</si>
  <si>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</si>
  <si>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</si>
  <si>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</si>
  <si>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</si>
  <si>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</si>
  <si>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</si>
  <si>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</si>
  <si>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</si>
  <si>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</si>
  <si>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</si>
  <si>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</si>
  <si>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</si>
  <si>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</si>
  <si>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</si>
  <si>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</si>
  <si>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</si>
  <si>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</si>
  <si>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</si>
  <si>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</si>
  <si>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</si>
  <si>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</si>
  <si>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</si>
  <si>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</si>
  <si>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</si>
  <si>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</si>
  <si>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</si>
  <si>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</si>
  <si>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</si>
  <si>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</si>
  <si>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</si>
  <si>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</si>
  <si>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</si>
  <si>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</si>
  <si>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</si>
  <si>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</si>
  <si>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</si>
  <si>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</si>
  <si>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</si>
  <si>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</si>
  <si>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</si>
  <si>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</si>
  <si>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</si>
  <si>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</si>
  <si>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</si>
  <si>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</si>
  <si>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</si>
  <si>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</si>
  <si>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</si>
  <si>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</si>
  <si>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</si>
  <si>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</si>
  <si>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</si>
  <si>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</si>
  <si>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</si>
  <si>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</si>
  <si>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</si>
  <si>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</si>
  <si>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</si>
  <si>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</si>
  <si>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</si>
  <si>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</si>
  <si>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</si>
  <si>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</si>
  <si>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</si>
  <si>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</si>
  <si>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</si>
  <si>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</si>
  <si>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</si>
  <si>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</si>
  <si>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</si>
  <si>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</si>
  <si>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</si>
  <si>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</si>
  <si>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</si>
  <si>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</si>
  <si>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</si>
  <si>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</si>
  <si>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</si>
  <si>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</si>
  <si>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</si>
  <si>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</si>
  <si>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</si>
  <si>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</si>
  <si>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</si>
  <si>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</si>
  <si>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</si>
  <si>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</si>
  <si>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</si>
  <si>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</si>
  <si>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</si>
  <si>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</si>
  <si>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</si>
  <si>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</si>
  <si>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</si>
  <si>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</si>
  <si>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</si>
  <si>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</si>
  <si>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</si>
  <si>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</si>
  <si>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</si>
  <si>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</si>
  <si>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</si>
  <si>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</si>
  <si>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</si>
  <si>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</si>
  <si>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</si>
  <si>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</si>
  <si>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</si>
  <si>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</si>
  <si>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</si>
  <si>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</si>
  <si>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</si>
  <si>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</si>
  <si>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</si>
  <si>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</si>
  <si>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</si>
  <si>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</si>
  <si>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</si>
  <si>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</si>
  <si>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</si>
  <si>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</si>
  <si>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</si>
  <si>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</si>
  <si>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</si>
  <si>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</si>
  <si>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</si>
  <si>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</si>
  <si>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</si>
  <si>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</si>
  <si>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</si>
  <si>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</si>
  <si>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</si>
  <si>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</si>
  <si>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</si>
  <si>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</si>
  <si>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</si>
  <si>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</si>
  <si>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</si>
  <si>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</si>
  <si>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</si>
  <si>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</si>
  <si>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</si>
  <si>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</si>
  <si>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</si>
  <si>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</si>
  <si>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</si>
  <si>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</si>
  <si>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</si>
  <si>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</si>
  <si>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</si>
  <si>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</si>
  <si>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</si>
  <si>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</si>
  <si>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</si>
  <si>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</si>
  <si>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</si>
  <si>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</si>
  <si>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</si>
  <si>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</si>
  <si>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</si>
  <si>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</si>
  <si>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</si>
  <si>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</si>
  <si>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</si>
  <si>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</si>
  <si>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</si>
  <si>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</si>
  <si>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</si>
  <si>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</si>
  <si>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</si>
  <si>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</si>
  <si>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</si>
  <si>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</si>
  <si>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</si>
  <si>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</si>
  <si>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</si>
  <si>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</si>
  <si>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</si>
  <si>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</si>
  <si>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</si>
  <si>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</si>
  <si>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</si>
  <si>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</si>
  <si>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</si>
  <si>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</si>
  <si>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</si>
  <si>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</si>
  <si>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</si>
  <si>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</si>
  <si>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</si>
  <si>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</si>
  <si>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</si>
  <si>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</si>
  <si>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</si>
  <si>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</si>
  <si>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</si>
  <si>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</si>
  <si>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</si>
  <si>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</si>
  <si>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</si>
  <si>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</si>
  <si>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</si>
  <si>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</si>
  <si>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</si>
  <si>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</si>
  <si>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</si>
  <si>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</si>
  <si>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</si>
  <si>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</si>
  <si>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</si>
  <si>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</si>
  <si>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</si>
  <si>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</si>
  <si>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</si>
  <si>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</si>
  <si>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</si>
  <si>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</si>
  <si>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</si>
  <si>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</si>
  <si>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</si>
  <si>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</si>
  <si>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</si>
  <si>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</si>
  <si>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</si>
  <si>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</si>
  <si>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</si>
  <si>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</si>
  <si>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</si>
  <si>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</si>
  <si>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</si>
  <si>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</si>
  <si>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</si>
  <si>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</si>
  <si>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</si>
  <si>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</si>
  <si>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</si>
  <si>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</si>
  <si>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</si>
  <si>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</si>
  <si>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</si>
  <si>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</si>
  <si>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</si>
  <si>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</si>
  <si>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</si>
  <si>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</si>
  <si>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</si>
  <si>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</si>
  <si>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</si>
  <si>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</si>
  <si>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</si>
  <si>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</si>
  <si>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</si>
  <si>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</si>
  <si>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</si>
  <si>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</si>
  <si>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</si>
  <si>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</si>
  <si>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</si>
  <si>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</si>
  <si>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</si>
  <si>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</si>
  <si>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</si>
  <si>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</si>
  <si>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</si>
  <si>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</si>
  <si>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</si>
  <si>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</si>
  <si>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</si>
  <si>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</si>
  <si>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</si>
  <si>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</si>
  <si>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</si>
  <si>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</si>
  <si>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</si>
  <si>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</si>
  <si>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</si>
  <si>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</si>
  <si>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</si>
  <si>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</si>
  <si>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</si>
  <si>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</si>
  <si>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</si>
  <si>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</si>
  <si>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</si>
  <si>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</si>
  <si>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</si>
  <si>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</si>
  <si>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</si>
  <si>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</si>
  <si>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</si>
  <si>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</si>
  <si>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</si>
  <si>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</si>
  <si>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</si>
  <si>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</si>
  <si>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</si>
  <si>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</si>
  <si>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</si>
  <si>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</si>
  <si>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</si>
  <si>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</si>
  <si>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</si>
  <si>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</si>
  <si>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</si>
  <si>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</si>
  <si>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</si>
  <si>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</si>
  <si>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</si>
  <si>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</si>
  <si>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</si>
  <si>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</si>
  <si>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</si>
  <si>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</si>
  <si>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</si>
  <si>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</si>
  <si>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</si>
  <si>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</si>
  <si>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</si>
  <si>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</si>
  <si>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</si>
  <si>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</si>
  <si>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</si>
  <si>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</si>
  <si>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</si>
  <si>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</si>
  <si>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</si>
  <si>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</si>
  <si>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</si>
  <si>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</si>
  <si>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</si>
  <si>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</si>
  <si>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</si>
  <si>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</si>
  <si>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</si>
  <si>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</si>
  <si>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</si>
  <si>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</si>
  <si>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</si>
  <si>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</si>
  <si>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</si>
  <si>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</si>
  <si>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</si>
  <si>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</si>
  <si>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</si>
  <si>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</si>
  <si>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</si>
  <si>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</si>
  <si>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</si>
  <si>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</si>
  <si>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</si>
  <si>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</si>
  <si>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</si>
  <si>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</si>
  <si>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</si>
  <si>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</si>
  <si>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</si>
  <si>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</si>
  <si>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</si>
  <si>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</si>
  <si>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</si>
  <si>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</si>
  <si>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</si>
  <si>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</si>
  <si>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</si>
  <si>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</si>
  <si>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</si>
  <si>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</si>
  <si>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</si>
  <si>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</si>
  <si>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</si>
  <si>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</si>
  <si>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</si>
  <si>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</si>
  <si>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</si>
  <si>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</si>
  <si>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</si>
  <si>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</si>
  <si>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</si>
  <si>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</si>
  <si>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</si>
  <si>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</si>
  <si>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</si>
  <si>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</si>
  <si>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</si>
  <si>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</si>
  <si>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</si>
  <si>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</si>
  <si>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</si>
  <si>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</si>
  <si>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</si>
  <si>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</si>
  <si>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</si>
  <si>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</si>
  <si>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</si>
  <si>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</si>
  <si>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</si>
  <si>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</si>
  <si>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</si>
  <si>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</si>
  <si>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</si>
  <si>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</si>
  <si>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</si>
  <si>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</si>
  <si>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</si>
  <si>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</si>
  <si>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</si>
  <si>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</si>
  <si>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</si>
  <si>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</si>
  <si>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</si>
  <si>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</si>
  <si>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</si>
  <si>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</si>
  <si>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</si>
  <si>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</si>
  <si>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</si>
  <si>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</si>
  <si>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</si>
  <si>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</si>
  <si>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</si>
  <si>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</si>
  <si>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</si>
  <si>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</si>
  <si>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</si>
  <si>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</si>
  <si>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</si>
  <si>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</si>
  <si>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</si>
  <si>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</si>
  <si>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</si>
  <si>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</si>
  <si>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</si>
  <si>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</si>
  <si>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</si>
  <si>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</si>
  <si>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</si>
  <si>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</si>
  <si>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</si>
  <si>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</si>
  <si>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</si>
  <si>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</si>
  <si>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</si>
  <si>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</si>
  <si>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</si>
  <si>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</si>
  <si>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</si>
  <si>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</si>
  <si>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</si>
  <si>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</si>
  <si>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</si>
  <si>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</si>
  <si>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</si>
  <si>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</si>
  <si>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</si>
  <si>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</si>
  <si>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</si>
  <si>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</si>
  <si>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</si>
  <si>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</si>
  <si>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</si>
  <si>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</si>
  <si>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</si>
  <si>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</si>
  <si>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</si>
  <si>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</si>
  <si>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</si>
  <si>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</si>
  <si>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</si>
  <si>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</si>
  <si>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</si>
  <si>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</si>
  <si>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</si>
  <si>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</si>
  <si>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</si>
  <si>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</si>
  <si>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</si>
  <si>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</si>
  <si>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</si>
  <si>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</si>
  <si>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</si>
  <si>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</si>
  <si>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</si>
  <si>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</si>
  <si>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</si>
  <si>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</si>
  <si>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</si>
  <si>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</si>
  <si>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</si>
  <si>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</si>
  <si>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</si>
  <si>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</si>
  <si>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</si>
  <si>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</si>
  <si>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</si>
  <si>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</si>
  <si>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</si>
  <si>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</si>
  <si>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</si>
  <si>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</si>
  <si>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</si>
  <si>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</si>
  <si>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</si>
  <si>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</si>
  <si>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</si>
  <si>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</si>
  <si>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</si>
  <si>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</si>
  <si>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</si>
  <si>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</si>
  <si>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</si>
  <si>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</si>
  <si>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</si>
  <si>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</si>
  <si>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</si>
  <si>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</si>
  <si>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</si>
  <si>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</si>
  <si>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</si>
  <si>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</si>
  <si>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</si>
  <si>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</si>
  <si>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</si>
  <si>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</si>
  <si>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</si>
  <si>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</si>
  <si>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</si>
  <si>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</si>
  <si>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</si>
  <si>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</si>
  <si>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</si>
  <si>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</si>
  <si>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</si>
  <si>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</si>
  <si>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</si>
  <si>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</si>
  <si>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</si>
  <si>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</si>
  <si>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</si>
  <si>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</si>
  <si>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</si>
  <si>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</si>
  <si>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</si>
  <si>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</si>
  <si>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</si>
  <si>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</si>
  <si>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</si>
  <si>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</si>
  <si>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</si>
  <si>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</si>
  <si>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</si>
  <si>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</si>
  <si>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</si>
  <si>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</si>
  <si>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</si>
  <si>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</si>
  <si>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</si>
  <si>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</si>
  <si>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</si>
  <si>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</si>
  <si>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</si>
  <si>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</si>
  <si>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</si>
  <si>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</si>
  <si>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</si>
  <si>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</si>
  <si>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</si>
  <si>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</si>
  <si>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</si>
  <si>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</si>
  <si>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</si>
  <si>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</si>
  <si>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</si>
  <si>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</si>
  <si>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</si>
  <si>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</si>
  <si>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</si>
  <si>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</si>
  <si>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</si>
  <si>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</si>
  <si>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</si>
  <si>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</si>
  <si>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</si>
  <si>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</si>
  <si>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</si>
  <si>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</si>
  <si>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</si>
  <si>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</si>
  <si>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</si>
  <si>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</si>
  <si>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</si>
  <si>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</si>
  <si>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</si>
  <si>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</si>
  <si>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</si>
  <si>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</si>
  <si>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</si>
  <si>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</si>
  <si>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</si>
  <si>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</si>
  <si>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</si>
  <si>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</si>
  <si>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</si>
  <si>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</si>
  <si>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</si>
  <si>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</si>
  <si>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</si>
  <si>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</si>
  <si>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</si>
  <si>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</si>
  <si>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</si>
  <si>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</si>
  <si>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</si>
  <si>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</si>
  <si>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</si>
  <si>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</si>
  <si>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</si>
  <si>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</si>
  <si>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</si>
  <si>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</si>
  <si>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</si>
  <si>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</si>
  <si>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</si>
  <si>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</si>
  <si>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</si>
  <si>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</si>
  <si>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</si>
  <si>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</si>
  <si>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</si>
  <si>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</si>
  <si>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</si>
  <si>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</si>
  <si>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</si>
  <si>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</si>
  <si>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</si>
  <si>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</si>
  <si>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</si>
  <si>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</si>
  <si>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</si>
  <si>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</si>
  <si>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</si>
  <si>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</si>
  <si>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</si>
  <si>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</si>
  <si>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</si>
  <si>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</si>
  <si>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</si>
  <si>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</si>
  <si>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</si>
  <si>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</si>
  <si>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</si>
  <si>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</si>
  <si>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</si>
  <si>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</si>
  <si>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</si>
  <si>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</si>
  <si>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</si>
  <si>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</si>
  <si>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</si>
  <si>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</si>
  <si>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</si>
  <si>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</si>
  <si>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</si>
  <si>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</si>
  <si>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</si>
  <si>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</si>
  <si>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</si>
  <si>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</si>
  <si>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</si>
  <si>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</si>
  <si>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</si>
  <si>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</si>
  <si>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</si>
  <si>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</si>
  <si>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</si>
  <si>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</si>
  <si>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</si>
  <si>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</si>
  <si>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</si>
  <si>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</si>
  <si>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</si>
  <si>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</si>
  <si>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</si>
  <si>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</si>
  <si>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</si>
  <si>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</si>
  <si>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</si>
  <si>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</si>
  <si>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</si>
  <si>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</si>
  <si>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</si>
  <si>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</si>
  <si>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</si>
  <si>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</si>
  <si>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</si>
  <si>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</si>
  <si>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</si>
  <si>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</si>
  <si>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</si>
  <si>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</si>
  <si>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</si>
  <si>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</si>
  <si>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</si>
  <si>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</si>
  <si>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</si>
  <si>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</si>
  <si>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</si>
  <si>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</si>
  <si>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</si>
  <si>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</si>
  <si>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</si>
  <si>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</si>
  <si>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</si>
  <si>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</si>
  <si>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</si>
  <si>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</si>
  <si>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</si>
  <si>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</si>
  <si>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</si>
  <si>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</si>
  <si>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</si>
  <si>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</si>
  <si>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</si>
  <si>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</si>
  <si>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</si>
  <si>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</si>
  <si>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</si>
  <si>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</si>
  <si>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</si>
  <si>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</si>
  <si>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</si>
  <si>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</si>
  <si>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</si>
  <si>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</si>
  <si>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</si>
  <si>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</si>
  <si>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</si>
  <si>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</si>
  <si>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</si>
  <si>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</si>
  <si>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</si>
  <si>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</si>
  <si>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</si>
  <si>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</si>
  <si>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</si>
  <si>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</si>
  <si>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</si>
  <si>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</si>
  <si>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</si>
  <si>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</si>
  <si>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</si>
  <si>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</si>
  <si>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</si>
  <si>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</si>
  <si>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</si>
  <si>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</si>
  <si>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</si>
  <si>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</si>
  <si>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</si>
  <si>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</si>
  <si>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</si>
  <si>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</si>
  <si>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</si>
  <si>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</si>
  <si>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</si>
  <si>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</si>
  <si>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</si>
  <si>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</si>
  <si>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</si>
  <si>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</si>
  <si>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</si>
  <si>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</si>
  <si>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</si>
  <si>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</si>
  <si>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</si>
  <si>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</si>
  <si>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</si>
  <si>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</si>
  <si>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</si>
  <si>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</si>
  <si>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</si>
  <si>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</si>
  <si>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</si>
  <si>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</si>
  <si>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</si>
  <si>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</si>
  <si>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</si>
  <si>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</si>
  <si>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</si>
  <si>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</si>
  <si>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</si>
  <si>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</si>
  <si>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</si>
  <si>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</si>
  <si>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</si>
  <si>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</si>
  <si>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</si>
  <si>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</si>
  <si>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</si>
  <si>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</si>
  <si>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</si>
  <si>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</si>
  <si>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</si>
  <si>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</si>
  <si>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</si>
  <si>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</si>
  <si>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</si>
  <si>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</si>
  <si>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</si>
  <si>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</si>
  <si>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</si>
  <si>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</si>
  <si>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</si>
  <si>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</si>
  <si>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</si>
  <si>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</si>
  <si>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</si>
  <si>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</si>
  <si>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</si>
  <si>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</si>
  <si>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</si>
  <si>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</si>
  <si>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</si>
  <si>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</si>
  <si>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</si>
  <si>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</si>
  <si>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</si>
  <si>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</si>
  <si>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</si>
  <si>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</si>
  <si>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</si>
  <si>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</si>
  <si>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</si>
  <si>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</si>
  <si>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</si>
  <si>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</si>
  <si>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</si>
  <si>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</si>
  <si>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</si>
  <si>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</si>
  <si>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</si>
  <si>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</si>
  <si>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</si>
  <si>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</si>
  <si>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</si>
  <si>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</si>
  <si>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</si>
  <si>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</si>
  <si>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</si>
  <si>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</si>
  <si>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</si>
  <si>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</si>
  <si>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</si>
  <si>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</si>
  <si>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</si>
  <si>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</si>
  <si>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</si>
  <si>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</si>
  <si>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</si>
  <si>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</si>
  <si>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</si>
  <si>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</si>
  <si>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</si>
  <si>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</si>
  <si>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</si>
  <si>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</si>
  <si>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</si>
  <si>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</si>
  <si>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</si>
  <si>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</si>
  <si>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</si>
  <si>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</si>
  <si>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</si>
  <si>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</si>
  <si>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</si>
  <si>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</si>
  <si>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</si>
  <si>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</si>
  <si>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</si>
  <si>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</si>
  <si>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</si>
  <si>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</si>
  <si>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</si>
  <si>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</si>
  <si>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</si>
  <si>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</si>
  <si>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</si>
  <si>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</si>
  <si>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</si>
  <si>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</si>
  <si>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</si>
  <si>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</si>
  <si>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</si>
  <si>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</si>
  <si>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</si>
  <si>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</si>
  <si>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</si>
  <si>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</si>
  <si>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</si>
  <si>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</si>
  <si>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</si>
  <si>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</si>
  <si>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</si>
  <si>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</si>
  <si>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</si>
  <si>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</si>
  <si>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</si>
  <si>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</si>
  <si>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</si>
  <si>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</si>
  <si>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</si>
  <si>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</si>
  <si>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</si>
  <si>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</si>
  <si>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</si>
  <si>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</si>
  <si>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</si>
  <si>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</si>
  <si>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</si>
  <si>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</si>
  <si>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</si>
  <si>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</si>
  <si>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</si>
  <si>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</si>
  <si>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</si>
  <si>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</si>
  <si>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</si>
  <si>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</si>
  <si>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</si>
  <si>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</si>
  <si>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</si>
  <si>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</si>
  <si>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</si>
  <si>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</si>
  <si>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</si>
  <si>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</si>
  <si>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</si>
  <si>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</si>
  <si>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</si>
  <si>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</si>
  <si>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</si>
  <si>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</si>
  <si>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</si>
  <si>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</si>
  <si>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</si>
  <si>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</si>
  <si>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</si>
  <si>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</si>
  <si>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</si>
  <si>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</si>
  <si>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</si>
  <si>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</si>
  <si>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</si>
  <si>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</si>
  <si>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</si>
  <si>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</si>
  <si>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</si>
  <si>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</si>
  <si>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</si>
  <si>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</si>
  <si>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</si>
  <si>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</si>
  <si>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</si>
  <si>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</si>
  <si>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</si>
  <si>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</si>
  <si>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</si>
  <si>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</si>
  <si>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</si>
  <si>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</si>
  <si>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</si>
  <si>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</si>
  <si>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</si>
  <si>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</si>
  <si>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</si>
  <si>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</si>
  <si>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</si>
  <si>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</si>
  <si>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</si>
  <si>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</si>
  <si>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</si>
  <si>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</si>
  <si>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</si>
  <si>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</si>
  <si>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</si>
  <si>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</si>
  <si>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</si>
  <si>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</si>
  <si>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</si>
  <si>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</si>
  <si>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</si>
  <si>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</si>
  <si>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</si>
  <si>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</si>
  <si>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</si>
  <si>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</si>
  <si>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</si>
  <si>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</si>
  <si>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</si>
  <si>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</si>
  <si>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</si>
  <si>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</si>
  <si>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</si>
  <si>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</si>
  <si>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</si>
  <si>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</si>
  <si>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</si>
  <si>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</si>
  <si>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</si>
  <si>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</si>
  <si>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</si>
  <si>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</si>
  <si>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</si>
  <si>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</si>
  <si>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</si>
  <si>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</si>
  <si>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</si>
  <si>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</si>
  <si>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</si>
  <si>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</si>
  <si>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</si>
  <si>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</si>
  <si>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</si>
  <si>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</si>
  <si>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</si>
  <si>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</si>
  <si>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</si>
  <si>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</si>
  <si>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</si>
  <si>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</si>
  <si>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</si>
  <si>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</si>
  <si>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</si>
  <si>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</si>
  <si>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</si>
  <si>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</si>
  <si>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</si>
  <si>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</si>
  <si>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</si>
  <si>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</si>
  <si>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</si>
  <si>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</si>
  <si>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</si>
  <si>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</si>
  <si>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</si>
  <si>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</si>
  <si>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</si>
  <si>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</si>
  <si>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</si>
  <si>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</si>
  <si>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</si>
  <si>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</si>
  <si>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</si>
  <si>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</si>
  <si>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</si>
  <si>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</si>
  <si>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</si>
  <si>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</si>
  <si>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</si>
  <si>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</si>
  <si>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</si>
  <si>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</si>
  <si>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</si>
  <si>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</si>
  <si>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</si>
  <si>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</si>
  <si>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</si>
  <si>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</si>
  <si>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</si>
  <si>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</si>
  <si>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</si>
  <si>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</si>
  <si>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</si>
  <si>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</si>
  <si>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</si>
  <si>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</si>
  <si>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</si>
  <si>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</si>
  <si>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</si>
  <si>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</si>
  <si>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</si>
  <si>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</si>
  <si>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</si>
  <si>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</si>
  <si>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</si>
  <si>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</si>
  <si>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</si>
  <si>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</si>
  <si>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</si>
  <si>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</si>
  <si>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</si>
  <si>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</si>
  <si>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</si>
  <si>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</si>
  <si>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</si>
  <si>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</si>
  <si>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</si>
  <si>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</si>
  <si>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</si>
  <si>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</si>
  <si>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</si>
  <si>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</si>
  <si>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</si>
  <si>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</si>
  <si>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</si>
  <si>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</si>
  <si>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</si>
  <si>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</si>
  <si>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</si>
  <si>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</si>
  <si>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</si>
  <si>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</si>
  <si>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</si>
  <si>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</si>
  <si>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</si>
  <si>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</si>
  <si>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</si>
  <si>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</si>
  <si>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</si>
  <si>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</si>
  <si>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</si>
  <si>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</si>
  <si>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</si>
  <si>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</si>
  <si>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</si>
  <si>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</si>
  <si>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</si>
  <si>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</si>
  <si>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</si>
  <si>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</si>
  <si>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</si>
  <si>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</si>
  <si>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</si>
  <si>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</si>
  <si>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</si>
  <si>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</si>
  <si>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</si>
  <si>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</si>
  <si>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</si>
  <si>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</si>
  <si>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</si>
  <si>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</si>
  <si>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</si>
  <si>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</si>
  <si>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</si>
  <si>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</si>
  <si>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</si>
  <si>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</si>
  <si>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</si>
  <si>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</si>
  <si>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</si>
  <si>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</si>
  <si>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</si>
  <si>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</si>
  <si>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</si>
  <si>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</si>
  <si>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</si>
  <si>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</si>
  <si>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</si>
  <si>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</si>
  <si>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</si>
  <si>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</si>
  <si>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</si>
  <si>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</si>
  <si>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</si>
  <si>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</si>
  <si>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</si>
  <si>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</si>
  <si>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</si>
  <si>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</si>
  <si>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</si>
  <si>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</si>
  <si>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</si>
  <si>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</si>
  <si>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</si>
  <si>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</si>
  <si>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</si>
  <si>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</si>
  <si>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</si>
  <si>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</si>
  <si>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</si>
  <si>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</si>
  <si>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</si>
  <si>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</si>
  <si>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</si>
  <si>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</si>
  <si>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</si>
  <si>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</si>
  <si>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</si>
  <si>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</si>
  <si>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</si>
  <si>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</si>
  <si>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</si>
  <si>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</si>
  <si>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</si>
  <si>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</si>
  <si>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</si>
  <si>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</si>
  <si>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</si>
  <si>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</si>
  <si>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</si>
  <si>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</si>
  <si>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</si>
  <si>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</si>
  <si>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</si>
  <si>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</si>
  <si>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</si>
  <si>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</si>
  <si>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</si>
  <si>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</si>
  <si>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</si>
  <si>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</si>
  <si>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</si>
  <si>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</si>
  <si>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</si>
  <si>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</si>
  <si>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</si>
  <si>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</si>
  <si>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</si>
  <si>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</si>
  <si>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</si>
  <si>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</si>
  <si>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</si>
  <si>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</si>
  <si>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</si>
  <si>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</si>
  <si>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</si>
  <si>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</si>
  <si>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</si>
  <si>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</si>
  <si>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</si>
  <si>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</si>
  <si>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</si>
  <si>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</si>
  <si>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</si>
  <si>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</si>
  <si>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</si>
  <si>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</si>
  <si>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</si>
  <si>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</si>
  <si>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</si>
  <si>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</si>
  <si>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</si>
  <si>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</si>
  <si>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</si>
  <si>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</si>
  <si>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</si>
  <si>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</si>
  <si>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</si>
  <si>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</si>
  <si>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</si>
  <si>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</si>
  <si>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</si>
  <si>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</si>
  <si>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</si>
  <si>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</si>
  <si>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</si>
  <si>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</si>
  <si>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</si>
  <si>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</si>
  <si>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</si>
  <si>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</si>
  <si>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</si>
  <si>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</si>
  <si>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</si>
  <si>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</si>
  <si>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</si>
  <si>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</si>
  <si>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</si>
  <si>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</si>
  <si>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</si>
  <si>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</si>
  <si>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</si>
  <si>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</si>
  <si>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</si>
  <si>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</si>
  <si>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</si>
  <si>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</si>
  <si>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</si>
  <si>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</si>
  <si>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alpha</t>
  </si>
  <si>
    <t>{"pendingUploads":"0/0","dataItemsValid":"true","edge":"true","rem_conn":"Back-NoSSL-NoProxy","dataItems":"4802/9421","agent_conn":"Back-SSL-NoProxy","mon_conn":"Prim-SSL-NoProxy"}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</si>
  <si>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</si>
  <si>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</si>
  <si>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</si>
  <si>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</si>
  <si>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</si>
  <si>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</si>
  <si>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</si>
  <si>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</si>
  <si>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</si>
  <si>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</si>
  <si>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</si>
  <si>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</si>
  <si>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</si>
  <si>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</si>
  <si>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</si>
  <si>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</si>
  <si>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</si>
  <si>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</si>
  <si>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</si>
  <si>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</si>
  <si>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</si>
  <si>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</si>
  <si>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</si>
  <si>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</si>
  <si>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</si>
  <si>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</si>
  <si>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{"pendingUploads":"0/0","dataItemsValid":"true","edge":"true","rem_conn":"Prim-NoSSL-NoProxy","dataItems":"0/20","agent_conn":"Prim-SSL-NoProxy","mon_conn":"Back-NoSSL-NoProxy"}</t>
  </si>
  <si>
    <t>{"pendingUploads":"0/0","dataItemsValid":"true","edge":"true","agent_conn":"Back-SSL-NoProxy","mon_conn":"Prim-NoSSL-NoProxy","rem_conn":"Prim-SSL-NoProxy"}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</si>
  <si>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</si>
  <si>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</si>
  <si>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</si>
  <si>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{"pendingUploads":"0/0","dataItemsValid":"true","edge":"true","rem_conn":"Prim-NoSSL-Proxy","dataItems":"0/20","agent_conn":"Prim-SSL-Proxy","mon_conn":"Prim-NoSSL-Proxy"}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</si>
  <si>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</si>
  <si>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{"pendingUploads":"0/0","dataItemsValid":"true","edge":"true","rem_conn":"Back-NoSSL-NoProxy","dataItems":"3157/7533","agent_conn":"Prim-SSL-NoProxy","mon_conn":"Back-NoSSL-NoProxy"}</t>
  </si>
  <si>
    <t>{"pendingUploads":"0/0","dataItemsValid":"true","edge":"true","rem_conn":"Prim-SSL-NoProxy","dataItems":"5088/10864","agent_conn":"Back-SSL-NoProxy","mon_conn":"Back-NoSSL-NoProxy"}</t>
  </si>
  <si>
    <t>Weibull G3, b 0,97</t>
  </si>
  <si>
    <t>Weibull, b = 1,21</t>
  </si>
  <si>
    <t>Orig Commissioning</t>
  </si>
  <si>
    <t>{"pendingUploads":"0/0","dataItemsValid":"true","edge":"true","agent_conn":"Prim-SSL-NoProxy","mon_conn":"no","rem_conn":"no"}</t>
  </si>
  <si>
    <t>{"pendingUploads":"0/0","dataItemsValid":"true","edge":"true","rem_conn":"Prim-NoSSL-NoProxy","dataItems":"0/20","agent_conn":"Prim-SSL-NoProxy","mon_conn":"Prim-SSL-NoProxy"}</t>
  </si>
  <si>
    <t>{"pendingUploads":"0/0","dataItemsValid":"true","edge":"true","rem_conn":"Prim-SSL-NoProxy","dataItems":"4849/9200","agent_conn":"Prim-SSL-NoProxy","mon_conn":"Back-SSL-NoProxy"}</t>
  </si>
  <si>
    <t>{"pendingUploads":"0/0","dataItemsValid":"true","edge":"true","rem_conn":"Prim-NoSSL-NoProxy","dataItems":"4393/8388","agent_conn":"Prim-SSL-NoProxy","mon_conn":"Prim-SSL-NoProxy"}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</si>
  <si>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</si>
  <si>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{"pendingUploads":"0/0","dataItemsValid":"true","edge":"true","rem_conn":"Prim-NoSSL-NoProxy","dataItems":"0/15","agent_conn":"Prim-SSL-NoProxy","mon_conn":"Back-SSL-NoProxy"}</t>
  </si>
  <si>
    <t>{"pendingUploads":"0/0","dataItemsValid":"true","edge":"true","rem_conn":"Back-NoSSL-NoProxy","dataItems":"0/20","agent_conn":"Back-SSL-NoProxy","mon_conn":"Prim-NoSSL-NoProxy"}</t>
  </si>
  <si>
    <t>{"pendingUploads":"0/0","dataItemsValid":"true","edge":"true","agent_conn":"Prim-SSL-NoProxy","mon_conn":"Prim-NoSSL-NoProxy","rem_conn":"Prim-NoSSL-NoProxy"}</t>
  </si>
  <si>
    <t>{"pendingUploads":"0/0","dataItemsValid":"true","edge":"true","agent_conn":"Back-SSL-NoProxy","mon_conn":"Back-NoSSL-NoProxy","rem_conn":"Prim-NoSSL-NoProxy"}</t>
  </si>
  <si>
    <t>{"pendingUploads":"0/0","dataItemsValid":"true","edge":"true","agent_conn":"Prim-SSL-NoProxy","mon_conn":"Prim-NoSSL-NoProxy","rem_conn":"Back-NoSSL-NoProxy"}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</si>
  <si>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</si>
  <si>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{"pendingUploads":"0/0","dataItemsValid":"true","edge":"true","rem_conn":"Back-NoSSL-NoProxy","dataItems":"4664/9424","agent_conn":"Prim-NoSSL-NoProxy","mon_conn":"Back-SSL-NoProxy"}</t>
  </si>
  <si>
    <t>{"pendingUploads":"0/0","dataItemsValid":"true","edge":"true","agent_conn":"Back-SSL-NoProxy","mon_conn":"Back-SSL-NoProxy","rem_conn":"Back-NoSSL-NoProxy"}</t>
  </si>
  <si>
    <t>17/6/2015</t>
  </si>
  <si>
    <t>16/6/2015</t>
  </si>
  <si>
    <t>13/8/2015</t>
  </si>
  <si>
    <t>{"pendingUploads":"0/0","dataItemsValid":"true","edge":"true","rem_conn":"Back-NoSSL-NoProxy","dataItems":"0/15","agent_conn":"Back-SSL-NoProxy","mon_conn":"Prim-SSL-NoProxy"}</t>
  </si>
  <si>
    <t>{"pendingUploads":"0/0","dataItemsValid":"true","edge":"true","agent_conn":"Back-SSL-NoProxy","mon_conn":"Back-SSL-NoProxy","rem_conn":"Prim-NoSSL-NoProxy"}</t>
  </si>
  <si>
    <t>{"pendingUploads":"0/0","dataItemsValid":"true","edge":"true","agent_conn":"Prim-SSL-NoProxy","mon_conn":"Back-SSL-NoProxy","rem_conn":"Back-NoSSL-NoProxy"}</t>
  </si>
  <si>
    <t>Tripped</t>
  </si>
  <si>
    <t>{"pendingUploads":"21/0","dataItemsValid":"true","edge":"true","rem_conn":"Prim-NoSSL-NoProxy","dataItems":"0/20","agent_conn":"Prim-NoSSL-NoProxy","mon_conn":"Back-NoSSL-NoProxy"}</t>
  </si>
  <si>
    <t>{"pendingUploads":"0/0","dataItemsValid":"true","edge":"true","rem_conn":"Back-NoSSL-NoProxy","dataItems":"4802/9426","agent_conn":"Prim-SSL-NoProxy","mon_conn":"Back-NoSSL-NoProxy"}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</si>
</sst>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0.71471989592187246</c:v>
                </c:pt>
                <c:pt idx="1">
                  <c:v>0.71471989592187246</c:v>
                </c:pt>
                <c:pt idx="2">
                  <c:v>0.71471989592187246</c:v>
                </c:pt>
                <c:pt idx="3">
                  <c:v>0.71471989592187246</c:v>
                </c:pt>
                <c:pt idx="4">
                  <c:v>0.71471989592187246</c:v>
                </c:pt>
                <c:pt idx="5">
                  <c:v>0.71471989592187246</c:v>
                </c:pt>
                <c:pt idx="6">
                  <c:v>0.6043107071367364</c:v>
                </c:pt>
                <c:pt idx="7">
                  <c:v>0.5051303566403671</c:v>
                </c:pt>
                <c:pt idx="8">
                  <c:v>0.42457303359695231</c:v>
                </c:pt>
                <c:pt idx="9">
                  <c:v>0.35183203003474195</c:v>
                </c:pt>
                <c:pt idx="10">
                  <c:v>0.29251622352262519</c:v>
                </c:pt>
                <c:pt idx="11">
                  <c:v>0.24379004219886402</c:v>
                </c:pt>
                <c:pt idx="12">
                  <c:v>0.20522192527662741</c:v>
                </c:pt>
                <c:pt idx="13">
                  <c:v>0.17297891242304675</c:v>
                </c:pt>
                <c:pt idx="14">
                  <c:v>0.14621060720478851</c:v>
                </c:pt>
                <c:pt idx="15">
                  <c:v>0.12449388006886908</c:v>
                </c:pt>
                <c:pt idx="16">
                  <c:v>0.10577879757174824</c:v>
                </c:pt>
                <c:pt idx="17">
                  <c:v>8.9786581537319887E-2</c:v>
                </c:pt>
                <c:pt idx="18">
                  <c:v>7.7256925697763545E-2</c:v>
                </c:pt>
                <c:pt idx="19">
                  <c:v>6.7331585207519251E-2</c:v>
                </c:pt>
                <c:pt idx="20">
                  <c:v>5.923609846133937E-2</c:v>
                </c:pt>
                <c:pt idx="21">
                  <c:v>5.2668332767887405E-2</c:v>
                </c:pt>
                <c:pt idx="22">
                  <c:v>4.7279081473238449E-2</c:v>
                </c:pt>
                <c:pt idx="23">
                  <c:v>4.279554510460204E-2</c:v>
                </c:pt>
                <c:pt idx="24">
                  <c:v>3.9017825209672119E-2</c:v>
                </c:pt>
                <c:pt idx="25">
                  <c:v>3.5798370321220019E-2</c:v>
                </c:pt>
                <c:pt idx="26">
                  <c:v>3.302672459242062E-2</c:v>
                </c:pt>
                <c:pt idx="27">
                  <c:v>3.0618947976301047E-2</c:v>
                </c:pt>
                <c:pt idx="28">
                  <c:v>2.851031695852535E-2</c:v>
                </c:pt>
                <c:pt idx="29">
                  <c:v>2.6650242965535531E-2</c:v>
                </c:pt>
                <c:pt idx="30">
                  <c:v>2.4998687103724104E-2</c:v>
                </c:pt>
                <c:pt idx="31">
                  <c:v>2.3523593754551708E-2</c:v>
                </c:pt>
                <c:pt idx="32">
                  <c:v>2.2199026907380848E-2</c:v>
                </c:pt>
                <c:pt idx="33">
                  <c:v>2.100379803322816E-2</c:v>
                </c:pt>
                <c:pt idx="34">
                  <c:v>1.9920442637053726E-2</c:v>
                </c:pt>
                <c:pt idx="35">
                  <c:v>1.8934447533324072E-2</c:v>
                </c:pt>
                <c:pt idx="36">
                  <c:v>1.8033660756580971E-2</c:v>
                </c:pt>
                <c:pt idx="37">
                  <c:v>1.7207836144101152E-2</c:v>
                </c:pt>
                <c:pt idx="38">
                  <c:v>1.6448278369900593E-2</c:v>
                </c:pt>
                <c:pt idx="39">
                  <c:v>1.5747563715867385E-2</c:v>
                </c:pt>
                <c:pt idx="40">
                  <c:v>1.5099318525332861E-2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97,0%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ndReliaCalc2!$J$52:$AX$52</c:f>
              <c:numCache>
                <c:formatCode>0.0%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95,0%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ndReliaCalc2!$J$53:$AX$53</c:f>
              <c:numCache>
                <c:formatCode>0.0%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ndReliaCalc2!$J$58:$AX$58</c:f>
              <c:numCache>
                <c:formatCode>0.0%</c:formatCode>
                <c:ptCount val="41"/>
                <c:pt idx="0">
                  <c:v>0</c:v>
                </c:pt>
                <c:pt idx="1">
                  <c:v>5.8266136772090957E-8</c:v>
                </c:pt>
                <c:pt idx="2">
                  <c:v>1.493170776212414E-2</c:v>
                </c:pt>
                <c:pt idx="3">
                  <c:v>0.30287638008954548</c:v>
                </c:pt>
                <c:pt idx="4">
                  <c:v>0.50691255138611291</c:v>
                </c:pt>
                <c:pt idx="5">
                  <c:v>0.63215070329968404</c:v>
                </c:pt>
                <c:pt idx="6">
                  <c:v>0.72816920645996286</c:v>
                </c:pt>
                <c:pt idx="7">
                  <c:v>0.79153091602161207</c:v>
                </c:pt>
                <c:pt idx="8">
                  <c:v>0.83452202944793918</c:v>
                </c:pt>
                <c:pt idx="9">
                  <c:v>0.86891879559859331</c:v>
                </c:pt>
                <c:pt idx="10">
                  <c:v>0.89458177539514749</c:v>
                </c:pt>
                <c:pt idx="11">
                  <c:v>0.91434328556463695</c:v>
                </c:pt>
                <c:pt idx="12">
                  <c:v>0.9292524922162384</c:v>
                </c:pt>
                <c:pt idx="13">
                  <c:v>0.94127012158670897</c:v>
                </c:pt>
                <c:pt idx="14">
                  <c:v>0.95096263813120763</c:v>
                </c:pt>
                <c:pt idx="15">
                  <c:v>0.95864825135174425</c:v>
                </c:pt>
                <c:pt idx="16">
                  <c:v>0.96515029007615738</c:v>
                </c:pt>
                <c:pt idx="17">
                  <c:v>0.9706210732954571</c:v>
                </c:pt>
                <c:pt idx="18">
                  <c:v>0.97485431727437</c:v>
                </c:pt>
                <c:pt idx="19">
                  <c:v>0.97817550314950585</c:v>
                </c:pt>
                <c:pt idx="20">
                  <c:v>0.98086378312744693</c:v>
                </c:pt>
                <c:pt idx="21">
                  <c:v>0.98303138014770297</c:v>
                </c:pt>
                <c:pt idx="22">
                  <c:v>0.98480120255260895</c:v>
                </c:pt>
                <c:pt idx="23">
                  <c:v>0.98626759705555311</c:v>
                </c:pt>
                <c:pt idx="24">
                  <c:v>0.98749896013627947</c:v>
                </c:pt>
                <c:pt idx="25">
                  <c:v>0.98854535669155619</c:v>
                </c:pt>
                <c:pt idx="26">
                  <c:v>0.98944400985094005</c:v>
                </c:pt>
                <c:pt idx="27">
                  <c:v>0.99022304609951695</c:v>
                </c:pt>
                <c:pt idx="28">
                  <c:v>0.99090404803372878</c:v>
                </c:pt>
                <c:pt idx="29">
                  <c:v>0.99150381465764859</c:v>
                </c:pt>
                <c:pt idx="30">
                  <c:v>0.99203559363676574</c:v>
                </c:pt>
                <c:pt idx="31">
                  <c:v>0.99250995755584903</c:v>
                </c:pt>
                <c:pt idx="32">
                  <c:v>0.99293543663644446</c:v>
                </c:pt>
                <c:pt idx="33">
                  <c:v>0.99331898228192284</c:v>
                </c:pt>
                <c:pt idx="34">
                  <c:v>0.99366631133236183</c:v>
                </c:pt>
                <c:pt idx="35">
                  <c:v>0.99398216498719327</c:v>
                </c:pt>
                <c:pt idx="36">
                  <c:v>0.99427050585380883</c:v>
                </c:pt>
                <c:pt idx="37">
                  <c:v>0.99453466955720016</c:v>
                </c:pt>
                <c:pt idx="38">
                  <c:v>0.99477748258064314</c:v>
                </c:pt>
                <c:pt idx="39">
                  <c:v>0.99500135472948792</c:v>
                </c:pt>
                <c:pt idx="40">
                  <c:v>0.99520835232523852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1,21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ndReliaCalc2!$J$59:$AX$59</c:f>
              <c:numCache>
                <c:formatCode>0.0%</c:formatCode>
                <c:ptCount val="41"/>
                <c:pt idx="0">
                  <c:v>0</c:v>
                </c:pt>
                <c:pt idx="1">
                  <c:v>9.27326988647996E-25</c:v>
                </c:pt>
                <c:pt idx="2">
                  <c:v>8.6004859033953569E-7</c:v>
                </c:pt>
                <c:pt idx="3">
                  <c:v>1.8914766249236138E-2</c:v>
                </c:pt>
                <c:pt idx="4">
                  <c:v>0.1046667625661038</c:v>
                </c:pt>
                <c:pt idx="5">
                  <c:v>0.21794175298149124</c:v>
                </c:pt>
                <c:pt idx="6">
                  <c:v>0.34861465268703012</c:v>
                </c:pt>
                <c:pt idx="7">
                  <c:v>0.45995739547435993</c:v>
                </c:pt>
                <c:pt idx="8">
                  <c:v>0.54830478887054268</c:v>
                </c:pt>
                <c:pt idx="9">
                  <c:v>0.62703713537298544</c:v>
                </c:pt>
                <c:pt idx="10">
                  <c:v>0.6906933471956852</c:v>
                </c:pt>
                <c:pt idx="11">
                  <c:v>0.74269042461079837</c:v>
                </c:pt>
                <c:pt idx="12">
                  <c:v>0.78368684627874008</c:v>
                </c:pt>
                <c:pt idx="13">
                  <c:v>0.81786327228384681</c:v>
                </c:pt>
                <c:pt idx="14">
                  <c:v>0.8461757324989857</c:v>
                </c:pt>
                <c:pt idx="15">
                  <c:v>0.86910742781056582</c:v>
                </c:pt>
                <c:pt idx="16">
                  <c:v>0.88884394199059547</c:v>
                </c:pt>
                <c:pt idx="17">
                  <c:v>0.90569107509254965</c:v>
                </c:pt>
                <c:pt idx="18">
                  <c:v>0.91887945849100783</c:v>
                </c:pt>
                <c:pt idx="19">
                  <c:v>0.92931990688715793</c:v>
                </c:pt>
                <c:pt idx="20">
                  <c:v>0.93783125440851811</c:v>
                </c:pt>
                <c:pt idx="21">
                  <c:v>0.94473363109356145</c:v>
                </c:pt>
                <c:pt idx="22">
                  <c:v>0.95039562542556233</c:v>
                </c:pt>
                <c:pt idx="23">
                  <c:v>0.95510482960586884</c:v>
                </c:pt>
                <c:pt idx="24">
                  <c:v>0.95907182795946677</c:v>
                </c:pt>
                <c:pt idx="25">
                  <c:v>0.96245197201320765</c:v>
                </c:pt>
                <c:pt idx="26">
                  <c:v>0.96536150370769291</c:v>
                </c:pt>
                <c:pt idx="27">
                  <c:v>0.96788872681159521</c:v>
                </c:pt>
                <c:pt idx="28">
                  <c:v>0.97010170785178051</c:v>
                </c:pt>
                <c:pt idx="29">
                  <c:v>0.97205363381614052</c:v>
                </c:pt>
                <c:pt idx="30">
                  <c:v>0.97378659020167813</c:v>
                </c:pt>
                <c:pt idx="31">
                  <c:v>0.97533426421175395</c:v>
                </c:pt>
                <c:pt idx="32">
                  <c:v>0.97672390701106881</c:v>
                </c:pt>
                <c:pt idx="33">
                  <c:v>0.97797777796155971</c:v>
                </c:pt>
                <c:pt idx="34">
                  <c:v>0.97911422154556826</c:v>
                </c:pt>
                <c:pt idx="35">
                  <c:v>0.98014848025896739</c:v>
                </c:pt>
                <c:pt idx="36">
                  <c:v>0.98109331523525367</c:v>
                </c:pt>
                <c:pt idx="37">
                  <c:v>0.98195948513210818</c:v>
                </c:pt>
                <c:pt idx="38">
                  <c:v>0.98275611932215834</c:v>
                </c:pt>
                <c:pt idx="39">
                  <c:v>0.9834910114098061</c:v>
                </c:pt>
                <c:pt idx="40">
                  <c:v>0.98417085207922106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ndReliaCalc2!$J$60:$AX$60</c:f>
              <c:numCache>
                <c:formatCode>0.0%</c:formatCode>
                <c:ptCount val="41"/>
                <c:pt idx="0">
                  <c:v>0</c:v>
                </c:pt>
                <c:pt idx="1">
                  <c:v>7.9491535523846066E-2</c:v>
                </c:pt>
                <c:pt idx="2">
                  <c:v>0.527787369504362</c:v>
                </c:pt>
                <c:pt idx="3">
                  <c:v>0.83397059296783549</c:v>
                </c:pt>
                <c:pt idx="4">
                  <c:v>0.90188031950796033</c:v>
                </c:pt>
                <c:pt idx="5">
                  <c:v>0.93266164890336367</c:v>
                </c:pt>
                <c:pt idx="6">
                  <c:v>0.95292535982376658</c:v>
                </c:pt>
                <c:pt idx="7">
                  <c:v>0.96508775211472708</c:v>
                </c:pt>
                <c:pt idx="8">
                  <c:v>0.97287782246749499</c:v>
                </c:pt>
                <c:pt idx="9">
                  <c:v>0.97886916540772739</c:v>
                </c:pt>
                <c:pt idx="10">
                  <c:v>0.98320957071831039</c:v>
                </c:pt>
                <c:pt idx="11">
                  <c:v>0.98648046680966239</c:v>
                </c:pt>
                <c:pt idx="12">
                  <c:v>0.98890877155536749</c:v>
                </c:pt>
                <c:pt idx="13">
                  <c:v>0.99084218470689356</c:v>
                </c:pt>
                <c:pt idx="14">
                  <c:v>0.99238633970377421</c:v>
                </c:pt>
                <c:pt idx="15">
                  <c:v>0.9936013078794349</c:v>
                </c:pt>
                <c:pt idx="16">
                  <c:v>0.99462273956234371</c:v>
                </c:pt>
                <c:pt idx="17">
                  <c:v>0.99547765662986953</c:v>
                </c:pt>
                <c:pt idx="18">
                  <c:v>0.99613638418877137</c:v>
                </c:pt>
                <c:pt idx="19">
                  <c:v>0.99665149209467718</c:v>
                </c:pt>
                <c:pt idx="20">
                  <c:v>0.99706735286985748</c:v>
                </c:pt>
                <c:pt idx="21">
                  <c:v>0.99740196386144886</c:v>
                </c:pt>
                <c:pt idx="22">
                  <c:v>0.99767470689880078</c:v>
                </c:pt>
                <c:pt idx="23">
                  <c:v>0.99790037471047088</c:v>
                </c:pt>
                <c:pt idx="24">
                  <c:v>0.99808965316913889</c:v>
                </c:pt>
                <c:pt idx="25">
                  <c:v>0.99825034233442766</c:v>
                </c:pt>
                <c:pt idx="26">
                  <c:v>0.99838822830011353</c:v>
                </c:pt>
                <c:pt idx="27">
                  <c:v>0.99850767478789626</c:v>
                </c:pt>
                <c:pt idx="28">
                  <c:v>0.99861202481030586</c:v>
                </c:pt>
                <c:pt idx="29">
                  <c:v>0.99870387678167605</c:v>
                </c:pt>
                <c:pt idx="30">
                  <c:v>0.99878527730540223</c:v>
                </c:pt>
                <c:pt idx="31">
                  <c:v>0.99885785796630566</c:v>
                </c:pt>
                <c:pt idx="32">
                  <c:v>0.99892293391844966</c:v>
                </c:pt>
                <c:pt idx="33">
                  <c:v>0.99898157599478787</c:v>
                </c:pt>
                <c:pt idx="34">
                  <c:v>0.99903466418262199</c:v>
                </c:pt>
                <c:pt idx="35">
                  <c:v>0.99908292779229146</c:v>
                </c:pt>
                <c:pt idx="36">
                  <c:v>0.99912697599183464</c:v>
                </c:pt>
                <c:pt idx="37">
                  <c:v>0.99916732127620933</c:v>
                </c:pt>
                <c:pt idx="38">
                  <c:v>0.99920439769205893</c:v>
                </c:pt>
                <c:pt idx="39">
                  <c:v>0.99923857512567349</c:v>
                </c:pt>
                <c:pt idx="40">
                  <c:v>0.99927017060455392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7776</c:v>
                </c:pt>
                <c:pt idx="1">
                  <c:v>7776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AT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7776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0.93783125440851811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1</c:v>
                </c:pt>
                <c:pt idx="1">
                  <c:v>0.99994581884256306</c:v>
                </c:pt>
                <c:pt idx="2">
                  <c:v>0.99982248148368402</c:v>
                </c:pt>
                <c:pt idx="3">
                  <c:v>0.99962022071889256</c:v>
                </c:pt>
                <c:pt idx="4">
                  <c:v>0.99946213560222286</c:v>
                </c:pt>
                <c:pt idx="5">
                  <c:v>0.99929547289673826</c:v>
                </c:pt>
                <c:pt idx="6">
                  <c:v>0.99912164669035219</c:v>
                </c:pt>
                <c:pt idx="7">
                  <c:v>0.99894163434832806</c:v>
                </c:pt>
                <c:pt idx="8">
                  <c:v>0.99875615668052165</c:v>
                </c:pt>
                <c:pt idx="9">
                  <c:v>0.99856576986953161</c:v>
                </c:pt>
                <c:pt idx="10">
                  <c:v>0.99837091764465613</c:v>
                </c:pt>
                <c:pt idx="11">
                  <c:v>0.99817196324234958</c:v>
                </c:pt>
                <c:pt idx="12">
                  <c:v>0.99796921014749418</c:v>
                </c:pt>
                <c:pt idx="13">
                  <c:v>0.99776291617737622</c:v>
                </c:pt>
                <c:pt idx="14">
                  <c:v>0.99755330340113368</c:v>
                </c:pt>
                <c:pt idx="15">
                  <c:v>0.99734056533993831</c:v>
                </c:pt>
                <c:pt idx="16">
                  <c:v>0.99712487232735103</c:v>
                </c:pt>
                <c:pt idx="17">
                  <c:v>0.99690637558698414</c:v>
                </c:pt>
                <c:pt idx="18">
                  <c:v>0.99668521039265845</c:v>
                </c:pt>
                <c:pt idx="19">
                  <c:v>0.9964614985575414</c:v>
                </c:pt>
                <c:pt idx="20">
                  <c:v>0.996235350422914</c:v>
                </c:pt>
                <c:pt idx="21">
                  <c:v>0.99600686646737446</c:v>
                </c:pt>
                <c:pt idx="22">
                  <c:v>0.99577613862370196</c:v>
                </c:pt>
                <c:pt idx="23">
                  <c:v>0.99554325136747646</c:v>
                </c:pt>
                <c:pt idx="24">
                  <c:v>0.99530828262529547</c:v>
                </c:pt>
                <c:pt idx="25">
                  <c:v>0.99507130453881332</c:v>
                </c:pt>
                <c:pt idx="26">
                  <c:v>0.9948323841123845</c:v>
                </c:pt>
                <c:pt idx="27">
                  <c:v>0.99459158376586942</c:v>
                </c:pt>
                <c:pt idx="28">
                  <c:v>0.9943489618095126</c:v>
                </c:pt>
                <c:pt idx="29">
                  <c:v>0.99410457285428777</c:v>
                </c:pt>
                <c:pt idx="30">
                  <c:v>0.9938584681684165</c:v>
                </c:pt>
                <c:pt idx="31">
                  <c:v>0.99361069598869178</c:v>
                </c:pt>
                <c:pt idx="32">
                  <c:v>0.99336130179361715</c:v>
                </c:pt>
                <c:pt idx="33">
                  <c:v>0.99311032854409897</c:v>
                </c:pt>
                <c:pt idx="34">
                  <c:v>0.99285781689641983</c:v>
                </c:pt>
                <c:pt idx="35">
                  <c:v>0.99260380539140891</c:v>
                </c:pt>
                <c:pt idx="36">
                  <c:v>0.99234833062308014</c:v>
                </c:pt>
                <c:pt idx="37">
                  <c:v>0.99209142738947675</c:v>
                </c:pt>
                <c:pt idx="38">
                  <c:v>0.99183312882803332</c:v>
                </c:pt>
                <c:pt idx="39">
                  <c:v>0.99157346653741152</c:v>
                </c:pt>
                <c:pt idx="40">
                  <c:v>0.9913124706874763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1</c:v>
                </c:pt>
                <c:pt idx="1">
                  <c:v>0.99853988361184665</c:v>
                </c:pt>
                <c:pt idx="2">
                  <c:v>0.99622364268321628</c:v>
                </c:pt>
                <c:pt idx="3">
                  <c:v>0.99306263045157583</c:v>
                </c:pt>
                <c:pt idx="4">
                  <c:v>0.99083991535957738</c:v>
                </c:pt>
                <c:pt idx="5">
                  <c:v>0.98863890656984155</c:v>
                </c:pt>
                <c:pt idx="6">
                  <c:v>0.98645599975266018</c:v>
                </c:pt>
                <c:pt idx="7">
                  <c:v>0.98428881553274161</c:v>
                </c:pt>
                <c:pt idx="8">
                  <c:v>0.98213566214915726</c:v>
                </c:pt>
                <c:pt idx="9">
                  <c:v>0.97999527296981959</c:v>
                </c:pt>
                <c:pt idx="10">
                  <c:v>0.97786666276885048</c:v>
                </c:pt>
                <c:pt idx="11">
                  <c:v>0.97574904233730408</c:v>
                </c:pt>
                <c:pt idx="12">
                  <c:v>0.97364176452620954</c:v>
                </c:pt>
                <c:pt idx="13">
                  <c:v>0.97154428846373531</c:v>
                </c:pt>
                <c:pt idx="14">
                  <c:v>0.96945615488203951</c:v>
                </c:pt>
                <c:pt idx="15">
                  <c:v>0.96737696854906596</c:v>
                </c:pt>
                <c:pt idx="16">
                  <c:v>0.96530638541740432</c:v>
                </c:pt>
                <c:pt idx="17">
                  <c:v>0.96324410300526009</c:v>
                </c:pt>
                <c:pt idx="18">
                  <c:v>0.96118985305261007</c:v>
                </c:pt>
                <c:pt idx="19">
                  <c:v>0.95914339581677077</c:v>
                </c:pt>
                <c:pt idx="20">
                  <c:v>0.95710451557361997</c:v>
                </c:pt>
                <c:pt idx="21">
                  <c:v>0.95507301702158443</c:v>
                </c:pt>
                <c:pt idx="22">
                  <c:v>0.95304872237249405</c:v>
                </c:pt>
                <c:pt idx="23">
                  <c:v>0.95103146897257396</c:v>
                </c:pt>
                <c:pt idx="24">
                  <c:v>0.94902110733790723</c:v>
                </c:pt>
                <c:pt idx="25">
                  <c:v>0.94701749951774339</c:v>
                </c:pt>
                <c:pt idx="26">
                  <c:v>0.94502051771989126</c:v>
                </c:pt>
                <c:pt idx="27">
                  <c:v>0.94303004314766747</c:v>
                </c:pt>
                <c:pt idx="28">
                  <c:v>0.94104596500913507</c:v>
                </c:pt>
                <c:pt idx="29">
                  <c:v>0.93906817966780554</c:v>
                </c:pt>
                <c:pt idx="30">
                  <c:v>0.93709658991037614</c:v>
                </c:pt>
                <c:pt idx="31">
                  <c:v>0.93513110431196644</c:v>
                </c:pt>
                <c:pt idx="32">
                  <c:v>0.93317163668311509</c:v>
                </c:pt>
                <c:pt idx="33">
                  <c:v>0.93121810558574802</c:v>
                </c:pt>
                <c:pt idx="34">
                  <c:v>0.92927043390766439</c:v>
                </c:pt>
                <c:pt idx="35">
                  <c:v>0.9273285484869308</c:v>
                </c:pt>
                <c:pt idx="36">
                  <c:v>0.92539237977905509</c:v>
                </c:pt>
                <c:pt idx="37">
                  <c:v>0.9234618615609973</c:v>
                </c:pt>
                <c:pt idx="38">
                  <c:v>0.92153693066704467</c:v>
                </c:pt>
                <c:pt idx="39">
                  <c:v>0.91961752675235964</c:v>
                </c:pt>
                <c:pt idx="40">
                  <c:v>0.91770359208065477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m/d/yyyy</c:formatCode>
                <c:ptCount val="1"/>
                <c:pt idx="0">
                  <c:v>44192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m/d/yyyy</c:formatCode>
                <c:ptCount val="2"/>
                <c:pt idx="0">
                  <c:v>44192</c:v>
                </c:pt>
                <c:pt idx="1">
                  <c:v>44192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m/d/yyyy</c:formatCode>
                <c:ptCount val="2"/>
                <c:pt idx="0">
                  <c:v>43868</c:v>
                </c:pt>
                <c:pt idx="1">
                  <c:v>44516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m/d/yyyy</c:formatCode>
                <c:ptCount val="2"/>
                <c:pt idx="0">
                  <c:v>43868</c:v>
                </c:pt>
                <c:pt idx="1">
                  <c:v>44516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40.896000000000036</c:v>
                </c:pt>
                <c:pt idx="3">
                  <c:v>523.98</c:v>
                </c:pt>
                <c:pt idx="4">
                  <c:v>869.03999999999985</c:v>
                </c:pt>
                <c:pt idx="5">
                  <c:v>1214.0999999999999</c:v>
                </c:pt>
                <c:pt idx="6">
                  <c:v>1559.16</c:v>
                </c:pt>
                <c:pt idx="7">
                  <c:v>1904.22</c:v>
                </c:pt>
                <c:pt idx="8">
                  <c:v>2249.2800000000002</c:v>
                </c:pt>
                <c:pt idx="9">
                  <c:v>2594.3400000000006</c:v>
                </c:pt>
                <c:pt idx="10">
                  <c:v>2939.4</c:v>
                </c:pt>
                <c:pt idx="11">
                  <c:v>3284.4600000000005</c:v>
                </c:pt>
                <c:pt idx="12">
                  <c:v>3629.52</c:v>
                </c:pt>
                <c:pt idx="13">
                  <c:v>3974.58</c:v>
                </c:pt>
                <c:pt idx="14">
                  <c:v>4319.6400000000003</c:v>
                </c:pt>
                <c:pt idx="15">
                  <c:v>4664.7</c:v>
                </c:pt>
                <c:pt idx="16">
                  <c:v>5009.76</c:v>
                </c:pt>
                <c:pt idx="17">
                  <c:v>5354.8199999999988</c:v>
                </c:pt>
                <c:pt idx="18">
                  <c:v>5699.880000000001</c:v>
                </c:pt>
                <c:pt idx="19">
                  <c:v>6044.94</c:v>
                </c:pt>
                <c:pt idx="20">
                  <c:v>6390</c:v>
                </c:pt>
                <c:pt idx="21">
                  <c:v>6735.06</c:v>
                </c:pt>
                <c:pt idx="22">
                  <c:v>7080.12</c:v>
                </c:pt>
                <c:pt idx="23">
                  <c:v>7425.18</c:v>
                </c:pt>
                <c:pt idx="24">
                  <c:v>7770.24</c:v>
                </c:pt>
                <c:pt idx="25">
                  <c:v>8115.3</c:v>
                </c:pt>
                <c:pt idx="26">
                  <c:v>8460.36</c:v>
                </c:pt>
                <c:pt idx="27">
                  <c:v>8805.42</c:v>
                </c:pt>
                <c:pt idx="28">
                  <c:v>9150.48</c:v>
                </c:pt>
                <c:pt idx="29">
                  <c:v>9495.5400000000009</c:v>
                </c:pt>
                <c:pt idx="30">
                  <c:v>9840.6</c:v>
                </c:pt>
                <c:pt idx="31">
                  <c:v>10185.66</c:v>
                </c:pt>
                <c:pt idx="32">
                  <c:v>10530.72</c:v>
                </c:pt>
                <c:pt idx="33">
                  <c:v>10875.78</c:v>
                </c:pt>
                <c:pt idx="34">
                  <c:v>11220.839999999998</c:v>
                </c:pt>
                <c:pt idx="35">
                  <c:v>11565.9</c:v>
                </c:pt>
                <c:pt idx="36">
                  <c:v>11910.960000000001</c:v>
                </c:pt>
                <c:pt idx="37">
                  <c:v>12256.02</c:v>
                </c:pt>
                <c:pt idx="38">
                  <c:v>12601.08</c:v>
                </c:pt>
                <c:pt idx="39">
                  <c:v>12946.139999999998</c:v>
                </c:pt>
                <c:pt idx="40">
                  <c:v>13291.2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80.335483870967778</c:v>
                </c:pt>
                <c:pt idx="4">
                  <c:v>441.84516129032255</c:v>
                </c:pt>
                <c:pt idx="5">
                  <c:v>803.35483870967744</c:v>
                </c:pt>
                <c:pt idx="6">
                  <c:v>1164.8645161290324</c:v>
                </c:pt>
                <c:pt idx="7">
                  <c:v>1526.374193548387</c:v>
                </c:pt>
                <c:pt idx="8">
                  <c:v>1887.8838709677418</c:v>
                </c:pt>
                <c:pt idx="9">
                  <c:v>2249.3935483870969</c:v>
                </c:pt>
                <c:pt idx="10">
                  <c:v>2610.9032258064517</c:v>
                </c:pt>
                <c:pt idx="11">
                  <c:v>2972.4129032258065</c:v>
                </c:pt>
                <c:pt idx="12">
                  <c:v>3333.9225806451614</c:v>
                </c:pt>
                <c:pt idx="13">
                  <c:v>3695.4322580645162</c:v>
                </c:pt>
                <c:pt idx="14">
                  <c:v>4056.9419354838701</c:v>
                </c:pt>
                <c:pt idx="15">
                  <c:v>4418.4516129032254</c:v>
                </c:pt>
                <c:pt idx="16">
                  <c:v>4779.9612903225807</c:v>
                </c:pt>
                <c:pt idx="17">
                  <c:v>5141.4709677419351</c:v>
                </c:pt>
                <c:pt idx="18">
                  <c:v>5502.9806451612903</c:v>
                </c:pt>
                <c:pt idx="19">
                  <c:v>5864.4903225806456</c:v>
                </c:pt>
                <c:pt idx="20">
                  <c:v>6226</c:v>
                </c:pt>
                <c:pt idx="21">
                  <c:v>6587.5096774193544</c:v>
                </c:pt>
                <c:pt idx="22">
                  <c:v>6949.0193548387106</c:v>
                </c:pt>
                <c:pt idx="23">
                  <c:v>7310.529032258064</c:v>
                </c:pt>
                <c:pt idx="24">
                  <c:v>7672.0387096774202</c:v>
                </c:pt>
                <c:pt idx="25">
                  <c:v>8033.5483870967746</c:v>
                </c:pt>
                <c:pt idx="26">
                  <c:v>8395.0580645161281</c:v>
                </c:pt>
                <c:pt idx="27">
                  <c:v>8756.5677419354852</c:v>
                </c:pt>
                <c:pt idx="28">
                  <c:v>9118.0774193548368</c:v>
                </c:pt>
                <c:pt idx="29">
                  <c:v>9479.5870967741939</c:v>
                </c:pt>
                <c:pt idx="30">
                  <c:v>9841.0967741935492</c:v>
                </c:pt>
                <c:pt idx="31">
                  <c:v>10202.606451612903</c:v>
                </c:pt>
                <c:pt idx="32">
                  <c:v>10564.116129032258</c:v>
                </c:pt>
                <c:pt idx="33">
                  <c:v>10925.625806451613</c:v>
                </c:pt>
                <c:pt idx="34">
                  <c:v>11287.135483870967</c:v>
                </c:pt>
                <c:pt idx="35">
                  <c:v>11648.645161290322</c:v>
                </c:pt>
                <c:pt idx="36">
                  <c:v>12010.154838709677</c:v>
                </c:pt>
                <c:pt idx="37">
                  <c:v>12371.664516129033</c:v>
                </c:pt>
                <c:pt idx="38">
                  <c:v>12733.174193548388</c:v>
                </c:pt>
                <c:pt idx="39">
                  <c:v>13094.683870967741</c:v>
                </c:pt>
                <c:pt idx="40">
                  <c:v>13456.193548387097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156.77999999999997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1829.0999999999997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3396.8999999999996</c:v>
                </c:pt>
                <c:pt idx="14">
                  <c:v>3658.1999999999994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5487.3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6793.7999999999993</c:v>
                </c:pt>
                <c:pt idx="27">
                  <c:v>7055.1000000000013</c:v>
                </c:pt>
                <c:pt idx="28">
                  <c:v>7316.3999999999987</c:v>
                </c:pt>
                <c:pt idx="29">
                  <c:v>7577.7000000000007</c:v>
                </c:pt>
                <c:pt idx="30">
                  <c:v>7839</c:v>
                </c:pt>
                <c:pt idx="31">
                  <c:v>8100.2999999999993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20.979508196721312</c:v>
                </c:pt>
                <c:pt idx="6">
                  <c:v>360.84754098360662</c:v>
                </c:pt>
                <c:pt idx="7">
                  <c:v>700.71557377049157</c:v>
                </c:pt>
                <c:pt idx="8">
                  <c:v>1040.5836065573769</c:v>
                </c:pt>
                <c:pt idx="9">
                  <c:v>1380.4516393442625</c:v>
                </c:pt>
                <c:pt idx="10">
                  <c:v>1720.3196721311476</c:v>
                </c:pt>
                <c:pt idx="11">
                  <c:v>2060.1877049180334</c:v>
                </c:pt>
                <c:pt idx="12">
                  <c:v>2400.0557377049181</c:v>
                </c:pt>
                <c:pt idx="13">
                  <c:v>2739.9237704918032</c:v>
                </c:pt>
                <c:pt idx="14">
                  <c:v>3079.7918032786883</c:v>
                </c:pt>
                <c:pt idx="15">
                  <c:v>3419.6598360655739</c:v>
                </c:pt>
                <c:pt idx="16">
                  <c:v>3759.5278688524586</c:v>
                </c:pt>
                <c:pt idx="17">
                  <c:v>4099.3959016393437</c:v>
                </c:pt>
                <c:pt idx="18">
                  <c:v>4439.2639344262298</c:v>
                </c:pt>
                <c:pt idx="19">
                  <c:v>4779.1319672131149</c:v>
                </c:pt>
                <c:pt idx="20">
                  <c:v>5119</c:v>
                </c:pt>
                <c:pt idx="21">
                  <c:v>5458.8680327868851</c:v>
                </c:pt>
                <c:pt idx="22">
                  <c:v>5798.7360655737712</c:v>
                </c:pt>
                <c:pt idx="23">
                  <c:v>6138.6040983606554</c:v>
                </c:pt>
                <c:pt idx="24">
                  <c:v>6478.4721311475405</c:v>
                </c:pt>
                <c:pt idx="25">
                  <c:v>6818.3401639344265</c:v>
                </c:pt>
                <c:pt idx="26">
                  <c:v>7158.2081967213117</c:v>
                </c:pt>
                <c:pt idx="27">
                  <c:v>7498.0762295081968</c:v>
                </c:pt>
                <c:pt idx="28">
                  <c:v>7837.9442622950819</c:v>
                </c:pt>
                <c:pt idx="29">
                  <c:v>8177.812295081967</c:v>
                </c:pt>
                <c:pt idx="30">
                  <c:v>8517.6803278688531</c:v>
                </c:pt>
                <c:pt idx="31">
                  <c:v>8857.5483606557373</c:v>
                </c:pt>
                <c:pt idx="32">
                  <c:v>9197.4163934426233</c:v>
                </c:pt>
                <c:pt idx="33">
                  <c:v>9537.2844262295075</c:v>
                </c:pt>
                <c:pt idx="34">
                  <c:v>9877.1524590163917</c:v>
                </c:pt>
                <c:pt idx="35">
                  <c:v>10217.02049180328</c:v>
                </c:pt>
                <c:pt idx="36">
                  <c:v>10556.888524590166</c:v>
                </c:pt>
                <c:pt idx="37">
                  <c:v>10896.75655737705</c:v>
                </c:pt>
                <c:pt idx="38">
                  <c:v>11236.624590163934</c:v>
                </c:pt>
                <c:pt idx="39">
                  <c:v>11576.492622950818</c:v>
                </c:pt>
                <c:pt idx="40">
                  <c:v>11916.360655737704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161.52151898734184</c:v>
                </c:pt>
                <c:pt idx="7">
                  <c:v>418.05569620253152</c:v>
                </c:pt>
                <c:pt idx="8">
                  <c:v>674.58987341772149</c:v>
                </c:pt>
                <c:pt idx="9">
                  <c:v>931.12405063291158</c:v>
                </c:pt>
                <c:pt idx="10">
                  <c:v>1187.6582278481012</c:v>
                </c:pt>
                <c:pt idx="11">
                  <c:v>1444.1924050632913</c:v>
                </c:pt>
                <c:pt idx="12">
                  <c:v>1700.7265822784811</c:v>
                </c:pt>
                <c:pt idx="13">
                  <c:v>1957.2607594936708</c:v>
                </c:pt>
                <c:pt idx="14">
                  <c:v>2213.7949367088604</c:v>
                </c:pt>
                <c:pt idx="15">
                  <c:v>2470.3291139240505</c:v>
                </c:pt>
                <c:pt idx="16">
                  <c:v>2726.8632911392406</c:v>
                </c:pt>
                <c:pt idx="17">
                  <c:v>2983.3974683544302</c:v>
                </c:pt>
                <c:pt idx="18">
                  <c:v>3239.9316455696203</c:v>
                </c:pt>
                <c:pt idx="19">
                  <c:v>3496.4658227848104</c:v>
                </c:pt>
                <c:pt idx="20">
                  <c:v>3753</c:v>
                </c:pt>
                <c:pt idx="21">
                  <c:v>4009.5341772151896</c:v>
                </c:pt>
                <c:pt idx="22">
                  <c:v>4266.0683544303802</c:v>
                </c:pt>
                <c:pt idx="23">
                  <c:v>4522.6025316455689</c:v>
                </c:pt>
                <c:pt idx="24">
                  <c:v>4779.1367088607603</c:v>
                </c:pt>
                <c:pt idx="25">
                  <c:v>5035.6708860759491</c:v>
                </c:pt>
                <c:pt idx="26">
                  <c:v>5292.2050632911387</c:v>
                </c:pt>
                <c:pt idx="27">
                  <c:v>5548.7392405063301</c:v>
                </c:pt>
                <c:pt idx="28">
                  <c:v>5805.2734177215179</c:v>
                </c:pt>
                <c:pt idx="29">
                  <c:v>6061.8075949367094</c:v>
                </c:pt>
                <c:pt idx="30">
                  <c:v>6318.341772151899</c:v>
                </c:pt>
                <c:pt idx="31">
                  <c:v>6574.8759493670877</c:v>
                </c:pt>
                <c:pt idx="32">
                  <c:v>6831.4101265822783</c:v>
                </c:pt>
                <c:pt idx="33">
                  <c:v>7087.9443037974688</c:v>
                </c:pt>
                <c:pt idx="34">
                  <c:v>7344.4784810126575</c:v>
                </c:pt>
                <c:pt idx="35">
                  <c:v>7601.0126582278481</c:v>
                </c:pt>
                <c:pt idx="36">
                  <c:v>7857.5468354430386</c:v>
                </c:pt>
                <c:pt idx="37">
                  <c:v>8114.0810126582273</c:v>
                </c:pt>
                <c:pt idx="38">
                  <c:v>8370.6151898734188</c:v>
                </c:pt>
                <c:pt idx="39">
                  <c:v>8627.1493670886066</c:v>
                </c:pt>
                <c:pt idx="40">
                  <c:v>8883.683544303798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133.56435643564345</c:v>
                </c:pt>
                <c:pt idx="9">
                  <c:v>418.2673267326735</c:v>
                </c:pt>
                <c:pt idx="10">
                  <c:v>702.97029702970292</c:v>
                </c:pt>
                <c:pt idx="11">
                  <c:v>987.67326732673291</c:v>
                </c:pt>
                <c:pt idx="12">
                  <c:v>1272.3762376237626</c:v>
                </c:pt>
                <c:pt idx="13">
                  <c:v>1557.079207920792</c:v>
                </c:pt>
                <c:pt idx="14">
                  <c:v>1841.7821782178214</c:v>
                </c:pt>
                <c:pt idx="15">
                  <c:v>2126.4851485148515</c:v>
                </c:pt>
                <c:pt idx="16">
                  <c:v>2411.1881188118809</c:v>
                </c:pt>
                <c:pt idx="17">
                  <c:v>2695.8910891089104</c:v>
                </c:pt>
                <c:pt idx="18">
                  <c:v>2980.5940594059412</c:v>
                </c:pt>
                <c:pt idx="19">
                  <c:v>3265.2970297029701</c:v>
                </c:pt>
                <c:pt idx="20">
                  <c:v>3550</c:v>
                </c:pt>
                <c:pt idx="21">
                  <c:v>3834.7029702970299</c:v>
                </c:pt>
                <c:pt idx="22">
                  <c:v>4119.4059405940598</c:v>
                </c:pt>
                <c:pt idx="23">
                  <c:v>4404.1089108910883</c:v>
                </c:pt>
                <c:pt idx="24">
                  <c:v>4688.8118811881186</c:v>
                </c:pt>
                <c:pt idx="25">
                  <c:v>4973.5148514851489</c:v>
                </c:pt>
                <c:pt idx="26">
                  <c:v>5258.2178217821784</c:v>
                </c:pt>
                <c:pt idx="27">
                  <c:v>5542.9207920792087</c:v>
                </c:pt>
                <c:pt idx="28">
                  <c:v>5827.6237623762363</c:v>
                </c:pt>
                <c:pt idx="29">
                  <c:v>6112.3267326732675</c:v>
                </c:pt>
                <c:pt idx="30">
                  <c:v>6397.029702970297</c:v>
                </c:pt>
                <c:pt idx="31">
                  <c:v>6681.7326732673264</c:v>
                </c:pt>
                <c:pt idx="32">
                  <c:v>6966.4356435643567</c:v>
                </c:pt>
                <c:pt idx="33">
                  <c:v>7251.1386138613861</c:v>
                </c:pt>
                <c:pt idx="34">
                  <c:v>7535.8415841584147</c:v>
                </c:pt>
                <c:pt idx="35">
                  <c:v>7820.5445544554459</c:v>
                </c:pt>
                <c:pt idx="36">
                  <c:v>8105.2475247524762</c:v>
                </c:pt>
                <c:pt idx="37">
                  <c:v>8389.9504950495048</c:v>
                </c:pt>
                <c:pt idx="38">
                  <c:v>8674.6534653465351</c:v>
                </c:pt>
                <c:pt idx="39">
                  <c:v>8959.3564356435636</c:v>
                </c:pt>
                <c:pt idx="40">
                  <c:v>9244.0594059405939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10.42769230769221</c:v>
                </c:pt>
                <c:pt idx="9">
                  <c:v>291.97538461538483</c:v>
                </c:pt>
                <c:pt idx="10">
                  <c:v>573.52307692307693</c:v>
                </c:pt>
                <c:pt idx="11">
                  <c:v>855.07076923076943</c:v>
                </c:pt>
                <c:pt idx="12">
                  <c:v>1136.6184615384616</c:v>
                </c:pt>
                <c:pt idx="13">
                  <c:v>1418.1661538461537</c:v>
                </c:pt>
                <c:pt idx="14">
                  <c:v>1699.7138461538459</c:v>
                </c:pt>
                <c:pt idx="15">
                  <c:v>1981.2615384615385</c:v>
                </c:pt>
                <c:pt idx="16">
                  <c:v>2262.8092307692309</c:v>
                </c:pt>
                <c:pt idx="17">
                  <c:v>2544.3569230769226</c:v>
                </c:pt>
                <c:pt idx="18">
                  <c:v>2825.9046153846157</c:v>
                </c:pt>
                <c:pt idx="19">
                  <c:v>3107.4523076923078</c:v>
                </c:pt>
                <c:pt idx="20">
                  <c:v>3389</c:v>
                </c:pt>
                <c:pt idx="21">
                  <c:v>3670.5476923076922</c:v>
                </c:pt>
                <c:pt idx="22">
                  <c:v>3952.0953846153852</c:v>
                </c:pt>
                <c:pt idx="23">
                  <c:v>4233.6430769230765</c:v>
                </c:pt>
                <c:pt idx="24">
                  <c:v>4515.1907692307695</c:v>
                </c:pt>
                <c:pt idx="25">
                  <c:v>4796.7384615384617</c:v>
                </c:pt>
                <c:pt idx="26">
                  <c:v>5078.2861538461539</c:v>
                </c:pt>
                <c:pt idx="27">
                  <c:v>5359.8338461538469</c:v>
                </c:pt>
                <c:pt idx="28">
                  <c:v>5641.3815384615382</c:v>
                </c:pt>
                <c:pt idx="29">
                  <c:v>5922.9292307692303</c:v>
                </c:pt>
                <c:pt idx="30">
                  <c:v>6204.4769230769234</c:v>
                </c:pt>
                <c:pt idx="31">
                  <c:v>6486.0246153846156</c:v>
                </c:pt>
                <c:pt idx="32">
                  <c:v>6767.5723076923068</c:v>
                </c:pt>
                <c:pt idx="33">
                  <c:v>7049.1200000000008</c:v>
                </c:pt>
                <c:pt idx="34">
                  <c:v>7330.6676923076921</c:v>
                </c:pt>
                <c:pt idx="35">
                  <c:v>7612.2153846153842</c:v>
                </c:pt>
                <c:pt idx="36">
                  <c:v>7893.7630769230773</c:v>
                </c:pt>
                <c:pt idx="37">
                  <c:v>8175.3107692307685</c:v>
                </c:pt>
                <c:pt idx="38">
                  <c:v>8456.8584615384625</c:v>
                </c:pt>
                <c:pt idx="39">
                  <c:v>8738.4061538461538</c:v>
                </c:pt>
                <c:pt idx="40">
                  <c:v>9019.9538461538468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99.790419161676652</c:v>
                </c:pt>
                <c:pt idx="11">
                  <c:v>423.11137724550935</c:v>
                </c:pt>
                <c:pt idx="12">
                  <c:v>746.43233532934153</c:v>
                </c:pt>
                <c:pt idx="13">
                  <c:v>1069.7532934131737</c:v>
                </c:pt>
                <c:pt idx="14">
                  <c:v>1393.0742514970057</c:v>
                </c:pt>
                <c:pt idx="15">
                  <c:v>1716.3952095808384</c:v>
                </c:pt>
                <c:pt idx="16">
                  <c:v>2039.7161676646706</c:v>
                </c:pt>
                <c:pt idx="17">
                  <c:v>2363.0371257485021</c:v>
                </c:pt>
                <c:pt idx="18">
                  <c:v>2686.358083832336</c:v>
                </c:pt>
                <c:pt idx="19">
                  <c:v>3009.679041916168</c:v>
                </c:pt>
                <c:pt idx="20">
                  <c:v>3333</c:v>
                </c:pt>
                <c:pt idx="21">
                  <c:v>3656.320958083832</c:v>
                </c:pt>
                <c:pt idx="22">
                  <c:v>3979.6419161676649</c:v>
                </c:pt>
                <c:pt idx="23">
                  <c:v>4302.9628742514969</c:v>
                </c:pt>
                <c:pt idx="24">
                  <c:v>4626.2838323353299</c:v>
                </c:pt>
                <c:pt idx="25">
                  <c:v>4949.6047904191619</c:v>
                </c:pt>
                <c:pt idx="26">
                  <c:v>5272.9257485029939</c:v>
                </c:pt>
                <c:pt idx="27">
                  <c:v>5596.2467065868268</c:v>
                </c:pt>
                <c:pt idx="28">
                  <c:v>5919.5676646706579</c:v>
                </c:pt>
                <c:pt idx="29">
                  <c:v>6242.8886227544908</c:v>
                </c:pt>
                <c:pt idx="30">
                  <c:v>6566.2095808383237</c:v>
                </c:pt>
                <c:pt idx="31">
                  <c:v>6889.5305389221548</c:v>
                </c:pt>
                <c:pt idx="32">
                  <c:v>7212.8514970059878</c:v>
                </c:pt>
                <c:pt idx="33">
                  <c:v>7536.1724550898207</c:v>
                </c:pt>
                <c:pt idx="34">
                  <c:v>7859.4934131736518</c:v>
                </c:pt>
                <c:pt idx="35">
                  <c:v>8182.8143712574847</c:v>
                </c:pt>
                <c:pt idx="36">
                  <c:v>8506.1353293413176</c:v>
                </c:pt>
                <c:pt idx="37">
                  <c:v>8829.4562874251496</c:v>
                </c:pt>
                <c:pt idx="38">
                  <c:v>9152.7772455089817</c:v>
                </c:pt>
                <c:pt idx="39">
                  <c:v>9476.0982035928137</c:v>
                </c:pt>
                <c:pt idx="40">
                  <c:v>9799.4191616766475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86.788403908794805</c:v>
                </c:pt>
                <c:pt idx="3">
                  <c:v>307.45667752442995</c:v>
                </c:pt>
                <c:pt idx="4">
                  <c:v>465.07687296416941</c:v>
                </c:pt>
                <c:pt idx="5">
                  <c:v>622.69706840390882</c:v>
                </c:pt>
                <c:pt idx="6">
                  <c:v>780.31726384364822</c:v>
                </c:pt>
                <c:pt idx="7">
                  <c:v>937.93745928338762</c:v>
                </c:pt>
                <c:pt idx="8">
                  <c:v>1095.5576547231271</c:v>
                </c:pt>
                <c:pt idx="9">
                  <c:v>1253.1778501628667</c:v>
                </c:pt>
                <c:pt idx="10">
                  <c:v>1410.798045602606</c:v>
                </c:pt>
                <c:pt idx="11">
                  <c:v>1568.4182410423452</c:v>
                </c:pt>
                <c:pt idx="12">
                  <c:v>1726.0384364820848</c:v>
                </c:pt>
                <c:pt idx="13">
                  <c:v>1883.6586319218241</c:v>
                </c:pt>
                <c:pt idx="14">
                  <c:v>2041.2788273615633</c:v>
                </c:pt>
                <c:pt idx="15">
                  <c:v>2198.8990228013031</c:v>
                </c:pt>
                <c:pt idx="16">
                  <c:v>2356.5192182410424</c:v>
                </c:pt>
                <c:pt idx="17">
                  <c:v>2514.1394136807817</c:v>
                </c:pt>
                <c:pt idx="18">
                  <c:v>2671.7596091205214</c:v>
                </c:pt>
                <c:pt idx="19">
                  <c:v>2829.3798045602607</c:v>
                </c:pt>
                <c:pt idx="20">
                  <c:v>2987</c:v>
                </c:pt>
                <c:pt idx="21">
                  <c:v>3144.6201954397393</c:v>
                </c:pt>
                <c:pt idx="22">
                  <c:v>3302.240390879479</c:v>
                </c:pt>
                <c:pt idx="23">
                  <c:v>3459.8605863192179</c:v>
                </c:pt>
                <c:pt idx="24">
                  <c:v>3617.4807817589581</c:v>
                </c:pt>
                <c:pt idx="25">
                  <c:v>3775.1009771986969</c:v>
                </c:pt>
                <c:pt idx="26">
                  <c:v>3932.7211726384362</c:v>
                </c:pt>
                <c:pt idx="27">
                  <c:v>4090.3413680781759</c:v>
                </c:pt>
                <c:pt idx="28">
                  <c:v>4247.9615635179152</c:v>
                </c:pt>
                <c:pt idx="29">
                  <c:v>4405.5817589576554</c:v>
                </c:pt>
                <c:pt idx="30">
                  <c:v>4563.2019543973938</c:v>
                </c:pt>
                <c:pt idx="31">
                  <c:v>4720.8221498371331</c:v>
                </c:pt>
                <c:pt idx="32">
                  <c:v>4878.4423452768733</c:v>
                </c:pt>
                <c:pt idx="33">
                  <c:v>5036.0625407166126</c:v>
                </c:pt>
                <c:pt idx="34">
                  <c:v>5193.682736156351</c:v>
                </c:pt>
                <c:pt idx="35">
                  <c:v>5351.3029315960912</c:v>
                </c:pt>
                <c:pt idx="36">
                  <c:v>5508.9231270358314</c:v>
                </c:pt>
                <c:pt idx="37">
                  <c:v>5666.5433224755698</c:v>
                </c:pt>
                <c:pt idx="38">
                  <c:v>5824.1635179153091</c:v>
                </c:pt>
                <c:pt idx="39">
                  <c:v>5981.7837133550483</c:v>
                </c:pt>
                <c:pt idx="40">
                  <c:v>6139.4039087947885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158.78085106382997</c:v>
                </c:pt>
                <c:pt idx="10">
                  <c:v>421.25531914893617</c:v>
                </c:pt>
                <c:pt idx="11">
                  <c:v>683.72978723404287</c:v>
                </c:pt>
                <c:pt idx="12">
                  <c:v>946.20425531914907</c:v>
                </c:pt>
                <c:pt idx="13">
                  <c:v>1208.6787234042552</c:v>
                </c:pt>
                <c:pt idx="14">
                  <c:v>1471.1531914893612</c:v>
                </c:pt>
                <c:pt idx="15">
                  <c:v>1733.627659574468</c:v>
                </c:pt>
                <c:pt idx="16">
                  <c:v>1996.1021276595743</c:v>
                </c:pt>
                <c:pt idx="17">
                  <c:v>2258.5765957446802</c:v>
                </c:pt>
                <c:pt idx="18">
                  <c:v>2521.0510638297878</c:v>
                </c:pt>
                <c:pt idx="19">
                  <c:v>2783.5255319148937</c:v>
                </c:pt>
                <c:pt idx="20">
                  <c:v>3046</c:v>
                </c:pt>
                <c:pt idx="21">
                  <c:v>3308.4744680851063</c:v>
                </c:pt>
                <c:pt idx="22">
                  <c:v>3570.9489361702135</c:v>
                </c:pt>
                <c:pt idx="23">
                  <c:v>3833.4234042553185</c:v>
                </c:pt>
                <c:pt idx="24">
                  <c:v>4095.8978723404257</c:v>
                </c:pt>
                <c:pt idx="25">
                  <c:v>4358.3723404255315</c:v>
                </c:pt>
                <c:pt idx="26">
                  <c:v>4620.8468085106379</c:v>
                </c:pt>
                <c:pt idx="27">
                  <c:v>4883.3212765957451</c:v>
                </c:pt>
                <c:pt idx="28">
                  <c:v>5145.7957446808505</c:v>
                </c:pt>
                <c:pt idx="29">
                  <c:v>5408.2702127659577</c:v>
                </c:pt>
                <c:pt idx="30">
                  <c:v>5670.744680851064</c:v>
                </c:pt>
                <c:pt idx="31">
                  <c:v>5933.2191489361703</c:v>
                </c:pt>
                <c:pt idx="32">
                  <c:v>6195.6936170212757</c:v>
                </c:pt>
                <c:pt idx="33">
                  <c:v>6458.1680851063838</c:v>
                </c:pt>
                <c:pt idx="34">
                  <c:v>6720.6425531914883</c:v>
                </c:pt>
                <c:pt idx="35">
                  <c:v>6983.1170212765956</c:v>
                </c:pt>
                <c:pt idx="36">
                  <c:v>7245.5914893617028</c:v>
                </c:pt>
                <c:pt idx="37">
                  <c:v>7508.0659574468082</c:v>
                </c:pt>
                <c:pt idx="38">
                  <c:v>7770.5404255319154</c:v>
                </c:pt>
                <c:pt idx="39">
                  <c:v>8033.0148936170199</c:v>
                </c:pt>
                <c:pt idx="40">
                  <c:v>8295.489361702128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46.854545454545566</c:v>
                </c:pt>
                <c:pt idx="13">
                  <c:v>363.12272727272716</c:v>
                </c:pt>
                <c:pt idx="14">
                  <c:v>679.39090909090885</c:v>
                </c:pt>
                <c:pt idx="15">
                  <c:v>995.65909090909088</c:v>
                </c:pt>
                <c:pt idx="16">
                  <c:v>1311.9272727272726</c:v>
                </c:pt>
                <c:pt idx="17">
                  <c:v>1628.1954545454539</c:v>
                </c:pt>
                <c:pt idx="18">
                  <c:v>1944.4636363636369</c:v>
                </c:pt>
                <c:pt idx="19">
                  <c:v>2260.7318181818187</c:v>
                </c:pt>
                <c:pt idx="20">
                  <c:v>2577</c:v>
                </c:pt>
                <c:pt idx="21">
                  <c:v>2893.2681818181813</c:v>
                </c:pt>
                <c:pt idx="22">
                  <c:v>3209.5363636363645</c:v>
                </c:pt>
                <c:pt idx="23">
                  <c:v>3525.8045454545445</c:v>
                </c:pt>
                <c:pt idx="24">
                  <c:v>3842.0727272727277</c:v>
                </c:pt>
                <c:pt idx="25">
                  <c:v>4158.340909090909</c:v>
                </c:pt>
                <c:pt idx="26">
                  <c:v>4474.6090909090908</c:v>
                </c:pt>
                <c:pt idx="27">
                  <c:v>4790.8772727272735</c:v>
                </c:pt>
                <c:pt idx="28">
                  <c:v>5107.1454545454544</c:v>
                </c:pt>
                <c:pt idx="29">
                  <c:v>5423.4136363636362</c:v>
                </c:pt>
                <c:pt idx="30">
                  <c:v>5739.681818181818</c:v>
                </c:pt>
                <c:pt idx="31">
                  <c:v>6055.95</c:v>
                </c:pt>
                <c:pt idx="32">
                  <c:v>6372.2181818181816</c:v>
                </c:pt>
                <c:pt idx="33">
                  <c:v>6688.4863636363643</c:v>
                </c:pt>
                <c:pt idx="34">
                  <c:v>7004.7545454545443</c:v>
                </c:pt>
                <c:pt idx="35">
                  <c:v>7321.022727272727</c:v>
                </c:pt>
                <c:pt idx="36">
                  <c:v>7637.2909090909097</c:v>
                </c:pt>
                <c:pt idx="37">
                  <c:v>7953.5590909090915</c:v>
                </c:pt>
                <c:pt idx="38">
                  <c:v>8269.8272727272724</c:v>
                </c:pt>
                <c:pt idx="39">
                  <c:v>8586.0954545454533</c:v>
                </c:pt>
                <c:pt idx="40">
                  <c:v>8902.363636363636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234.9695999999999</c:v>
                </c:pt>
                <c:pt idx="14">
                  <c:v>563.11679999999967</c:v>
                </c:pt>
                <c:pt idx="15">
                  <c:v>891.26400000000001</c:v>
                </c:pt>
                <c:pt idx="16">
                  <c:v>1219.4111999999998</c:v>
                </c:pt>
                <c:pt idx="17">
                  <c:v>1547.5583999999994</c:v>
                </c:pt>
                <c:pt idx="18">
                  <c:v>1875.7056000000005</c:v>
                </c:pt>
                <c:pt idx="19">
                  <c:v>2203.8528000000001</c:v>
                </c:pt>
                <c:pt idx="20">
                  <c:v>2532</c:v>
                </c:pt>
                <c:pt idx="21">
                  <c:v>2860.1471999999999</c:v>
                </c:pt>
                <c:pt idx="22">
                  <c:v>3188.2944000000007</c:v>
                </c:pt>
                <c:pt idx="23">
                  <c:v>3516.4415999999992</c:v>
                </c:pt>
                <c:pt idx="24">
                  <c:v>3844.5888000000004</c:v>
                </c:pt>
                <c:pt idx="25">
                  <c:v>4172.7359999999999</c:v>
                </c:pt>
                <c:pt idx="26">
                  <c:v>4500.8832000000002</c:v>
                </c:pt>
                <c:pt idx="27">
                  <c:v>4829.0304000000006</c:v>
                </c:pt>
                <c:pt idx="28">
                  <c:v>5157.1776</c:v>
                </c:pt>
                <c:pt idx="29">
                  <c:v>5485.3247999999994</c:v>
                </c:pt>
                <c:pt idx="30">
                  <c:v>5813.4719999999998</c:v>
                </c:pt>
                <c:pt idx="31">
                  <c:v>6141.6192000000001</c:v>
                </c:pt>
                <c:pt idx="32">
                  <c:v>6469.7663999999995</c:v>
                </c:pt>
                <c:pt idx="33">
                  <c:v>6797.9136000000008</c:v>
                </c:pt>
                <c:pt idx="34">
                  <c:v>7126.0607999999993</c:v>
                </c:pt>
                <c:pt idx="35">
                  <c:v>7454.2079999999996</c:v>
                </c:pt>
                <c:pt idx="36">
                  <c:v>7782.3552000000009</c:v>
                </c:pt>
                <c:pt idx="37">
                  <c:v>8110.5023999999994</c:v>
                </c:pt>
                <c:pt idx="38">
                  <c:v>8438.6495999999988</c:v>
                </c:pt>
                <c:pt idx="39">
                  <c:v>8766.7967999999983</c:v>
                </c:pt>
                <c:pt idx="40">
                  <c:v>9094.9439999999995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159.93103448275863</c:v>
                </c:pt>
                <c:pt idx="11">
                  <c:v>375.83793103448301</c:v>
                </c:pt>
                <c:pt idx="12">
                  <c:v>591.74482758620707</c:v>
                </c:pt>
                <c:pt idx="13">
                  <c:v>807.65172413793096</c:v>
                </c:pt>
                <c:pt idx="14">
                  <c:v>1023.558620689655</c:v>
                </c:pt>
                <c:pt idx="15">
                  <c:v>1239.4655172413793</c:v>
                </c:pt>
                <c:pt idx="16">
                  <c:v>1455.3724137931033</c:v>
                </c:pt>
                <c:pt idx="17">
                  <c:v>1671.2793103448271</c:v>
                </c:pt>
                <c:pt idx="18">
                  <c:v>1887.1862068965522</c:v>
                </c:pt>
                <c:pt idx="19">
                  <c:v>2103.093103448276</c:v>
                </c:pt>
                <c:pt idx="20">
                  <c:v>2319</c:v>
                </c:pt>
                <c:pt idx="21">
                  <c:v>2534.906896551724</c:v>
                </c:pt>
                <c:pt idx="22">
                  <c:v>2750.8137931034489</c:v>
                </c:pt>
                <c:pt idx="23">
                  <c:v>2966.720689655172</c:v>
                </c:pt>
                <c:pt idx="24">
                  <c:v>3182.6275862068969</c:v>
                </c:pt>
                <c:pt idx="25">
                  <c:v>3398.5344827586205</c:v>
                </c:pt>
                <c:pt idx="26">
                  <c:v>3614.4413793103445</c:v>
                </c:pt>
                <c:pt idx="27">
                  <c:v>3830.3482758620694</c:v>
                </c:pt>
                <c:pt idx="28">
                  <c:v>4046.2551724137925</c:v>
                </c:pt>
                <c:pt idx="29">
                  <c:v>4262.1620689655174</c:v>
                </c:pt>
                <c:pt idx="30">
                  <c:v>4478.0689655172409</c:v>
                </c:pt>
                <c:pt idx="31">
                  <c:v>4693.9758620689654</c:v>
                </c:pt>
                <c:pt idx="32">
                  <c:v>4909.8827586206899</c:v>
                </c:pt>
                <c:pt idx="33">
                  <c:v>5125.7896551724143</c:v>
                </c:pt>
                <c:pt idx="34">
                  <c:v>5341.696551724137</c:v>
                </c:pt>
                <c:pt idx="35">
                  <c:v>5557.6034482758623</c:v>
                </c:pt>
                <c:pt idx="36">
                  <c:v>5773.5103448275868</c:v>
                </c:pt>
                <c:pt idx="37">
                  <c:v>5989.4172413793103</c:v>
                </c:pt>
                <c:pt idx="38">
                  <c:v>6205.3241379310357</c:v>
                </c:pt>
                <c:pt idx="39">
                  <c:v>6421.2310344827583</c:v>
                </c:pt>
                <c:pt idx="40">
                  <c:v>6637.1379310344828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2.9630136986303892</c:v>
                </c:pt>
                <c:pt idx="12">
                  <c:v>242.96712328767131</c:v>
                </c:pt>
                <c:pt idx="13">
                  <c:v>482.97123287671224</c:v>
                </c:pt>
                <c:pt idx="14">
                  <c:v>722.97534246575322</c:v>
                </c:pt>
                <c:pt idx="15">
                  <c:v>962.97945205479448</c:v>
                </c:pt>
                <c:pt idx="16">
                  <c:v>1202.9835616438354</c:v>
                </c:pt>
                <c:pt idx="17">
                  <c:v>1442.9876712328764</c:v>
                </c:pt>
                <c:pt idx="18">
                  <c:v>1682.9917808219182</c:v>
                </c:pt>
                <c:pt idx="19">
                  <c:v>1922.995890410959</c:v>
                </c:pt>
                <c:pt idx="20">
                  <c:v>2163</c:v>
                </c:pt>
                <c:pt idx="21">
                  <c:v>2403.004109589041</c:v>
                </c:pt>
                <c:pt idx="22">
                  <c:v>2643.0082191780825</c:v>
                </c:pt>
                <c:pt idx="23">
                  <c:v>2883.0123287671227</c:v>
                </c:pt>
                <c:pt idx="24">
                  <c:v>3123.0164383561646</c:v>
                </c:pt>
                <c:pt idx="25">
                  <c:v>3363.0205479452056</c:v>
                </c:pt>
                <c:pt idx="26">
                  <c:v>3603.0246575342462</c:v>
                </c:pt>
                <c:pt idx="27">
                  <c:v>3843.0287671232882</c:v>
                </c:pt>
                <c:pt idx="28">
                  <c:v>4083.0328767123283</c:v>
                </c:pt>
                <c:pt idx="29">
                  <c:v>4323.0369863013702</c:v>
                </c:pt>
                <c:pt idx="30">
                  <c:v>4563.0410958904113</c:v>
                </c:pt>
                <c:pt idx="31">
                  <c:v>4803.0452054794523</c:v>
                </c:pt>
                <c:pt idx="32">
                  <c:v>5043.0493150684924</c:v>
                </c:pt>
                <c:pt idx="33">
                  <c:v>5283.0534246575344</c:v>
                </c:pt>
                <c:pt idx="34">
                  <c:v>5523.0575342465745</c:v>
                </c:pt>
                <c:pt idx="35">
                  <c:v>5763.0616438356165</c:v>
                </c:pt>
                <c:pt idx="36">
                  <c:v>6003.0657534246584</c:v>
                </c:pt>
                <c:pt idx="37">
                  <c:v>6243.0698630136985</c:v>
                </c:pt>
                <c:pt idx="38">
                  <c:v>6483.0739726027405</c:v>
                </c:pt>
                <c:pt idx="39">
                  <c:v>6723.0780821917806</c:v>
                </c:pt>
                <c:pt idx="40">
                  <c:v>6963.0821917808216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189.48125000000022</c:v>
                </c:pt>
                <c:pt idx="12">
                  <c:v>405.65000000000009</c:v>
                </c:pt>
                <c:pt idx="13">
                  <c:v>621.81874999999991</c:v>
                </c:pt>
                <c:pt idx="14">
                  <c:v>837.98749999999984</c:v>
                </c:pt>
                <c:pt idx="15">
                  <c:v>1054.15625</c:v>
                </c:pt>
                <c:pt idx="16">
                  <c:v>1270.3249999999998</c:v>
                </c:pt>
                <c:pt idx="17">
                  <c:v>1486.4937499999996</c:v>
                </c:pt>
                <c:pt idx="18">
                  <c:v>1702.6625000000004</c:v>
                </c:pt>
                <c:pt idx="19">
                  <c:v>1918.83125</c:v>
                </c:pt>
                <c:pt idx="20">
                  <c:v>2135</c:v>
                </c:pt>
                <c:pt idx="21">
                  <c:v>2351.1687499999998</c:v>
                </c:pt>
                <c:pt idx="22">
                  <c:v>2567.3375000000005</c:v>
                </c:pt>
                <c:pt idx="23">
                  <c:v>2783.5062499999995</c:v>
                </c:pt>
                <c:pt idx="24">
                  <c:v>2999.6750000000002</c:v>
                </c:pt>
                <c:pt idx="25">
                  <c:v>3215.84375</c:v>
                </c:pt>
                <c:pt idx="26">
                  <c:v>3432.0124999999998</c:v>
                </c:pt>
                <c:pt idx="27">
                  <c:v>3648.1812500000005</c:v>
                </c:pt>
                <c:pt idx="28">
                  <c:v>3864.3499999999995</c:v>
                </c:pt>
                <c:pt idx="29">
                  <c:v>4080.5187500000002</c:v>
                </c:pt>
                <c:pt idx="30">
                  <c:v>4296.6875</c:v>
                </c:pt>
                <c:pt idx="31">
                  <c:v>4512.8562499999998</c:v>
                </c:pt>
                <c:pt idx="32">
                  <c:v>4729.0249999999996</c:v>
                </c:pt>
                <c:pt idx="33">
                  <c:v>4945.1937500000004</c:v>
                </c:pt>
                <c:pt idx="34">
                  <c:v>5161.3624999999993</c:v>
                </c:pt>
                <c:pt idx="35">
                  <c:v>5377.53125</c:v>
                </c:pt>
                <c:pt idx="36">
                  <c:v>5593.7000000000007</c:v>
                </c:pt>
                <c:pt idx="37">
                  <c:v>5809.8687499999996</c:v>
                </c:pt>
                <c:pt idx="38">
                  <c:v>6026.0375000000004</c:v>
                </c:pt>
                <c:pt idx="39">
                  <c:v>6242.2062499999993</c:v>
                </c:pt>
                <c:pt idx="40">
                  <c:v>6458.375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37.436363636363723</c:v>
                </c:pt>
                <c:pt idx="13">
                  <c:v>290.13181818181806</c:v>
                </c:pt>
                <c:pt idx="14">
                  <c:v>542.82727272727243</c:v>
                </c:pt>
                <c:pt idx="15">
                  <c:v>795.52272727272725</c:v>
                </c:pt>
                <c:pt idx="16">
                  <c:v>1048.2181818181816</c:v>
                </c:pt>
                <c:pt idx="17">
                  <c:v>1300.913636363636</c:v>
                </c:pt>
                <c:pt idx="18">
                  <c:v>1553.6090909090913</c:v>
                </c:pt>
                <c:pt idx="19">
                  <c:v>1806.3045454545456</c:v>
                </c:pt>
                <c:pt idx="20">
                  <c:v>2059</c:v>
                </c:pt>
                <c:pt idx="21">
                  <c:v>2311.6954545454546</c:v>
                </c:pt>
                <c:pt idx="22">
                  <c:v>2564.3909090909096</c:v>
                </c:pt>
                <c:pt idx="23">
                  <c:v>2817.0863636363629</c:v>
                </c:pt>
                <c:pt idx="24">
                  <c:v>3069.7818181818184</c:v>
                </c:pt>
                <c:pt idx="25">
                  <c:v>3322.4772727272725</c:v>
                </c:pt>
                <c:pt idx="26">
                  <c:v>3575.1727272727271</c:v>
                </c:pt>
                <c:pt idx="27">
                  <c:v>3827.8681818181826</c:v>
                </c:pt>
                <c:pt idx="28">
                  <c:v>4080.5636363636359</c:v>
                </c:pt>
                <c:pt idx="29">
                  <c:v>4333.2590909090914</c:v>
                </c:pt>
                <c:pt idx="30">
                  <c:v>4585.954545454545</c:v>
                </c:pt>
                <c:pt idx="31">
                  <c:v>4838.6499999999996</c:v>
                </c:pt>
                <c:pt idx="32">
                  <c:v>5091.3454545454542</c:v>
                </c:pt>
                <c:pt idx="33">
                  <c:v>5344.0409090909088</c:v>
                </c:pt>
                <c:pt idx="34">
                  <c:v>5596.7363636363634</c:v>
                </c:pt>
                <c:pt idx="35">
                  <c:v>5849.431818181818</c:v>
                </c:pt>
                <c:pt idx="36">
                  <c:v>6102.1272727272735</c:v>
                </c:pt>
                <c:pt idx="37">
                  <c:v>6354.8227272727272</c:v>
                </c:pt>
                <c:pt idx="38">
                  <c:v>6607.5181818181818</c:v>
                </c:pt>
                <c:pt idx="39">
                  <c:v>6860.2136363636364</c:v>
                </c:pt>
                <c:pt idx="40">
                  <c:v>7112.909090909091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73.911864406779571</c:v>
                </c:pt>
                <c:pt idx="14">
                  <c:v>334.21016949152516</c:v>
                </c:pt>
                <c:pt idx="15">
                  <c:v>594.50847457627117</c:v>
                </c:pt>
                <c:pt idx="16">
                  <c:v>854.80677966101678</c:v>
                </c:pt>
                <c:pt idx="17">
                  <c:v>1115.1050847457625</c:v>
                </c:pt>
                <c:pt idx="18">
                  <c:v>1375.4033898305088</c:v>
                </c:pt>
                <c:pt idx="19">
                  <c:v>1635.7016949152544</c:v>
                </c:pt>
                <c:pt idx="20">
                  <c:v>1896</c:v>
                </c:pt>
                <c:pt idx="21">
                  <c:v>2156.2983050847456</c:v>
                </c:pt>
                <c:pt idx="22">
                  <c:v>2416.5966101694921</c:v>
                </c:pt>
                <c:pt idx="23">
                  <c:v>2676.8949152542368</c:v>
                </c:pt>
                <c:pt idx="24">
                  <c:v>2937.1932203389833</c:v>
                </c:pt>
                <c:pt idx="25">
                  <c:v>3197.4915254237289</c:v>
                </c:pt>
                <c:pt idx="26">
                  <c:v>3457.7898305084741</c:v>
                </c:pt>
                <c:pt idx="27">
                  <c:v>3718.0881355932211</c:v>
                </c:pt>
                <c:pt idx="28">
                  <c:v>3978.3864406779653</c:v>
                </c:pt>
                <c:pt idx="29">
                  <c:v>4238.6847457627118</c:v>
                </c:pt>
                <c:pt idx="30">
                  <c:v>4498.9830508474579</c:v>
                </c:pt>
                <c:pt idx="31">
                  <c:v>4759.281355932203</c:v>
                </c:pt>
                <c:pt idx="32">
                  <c:v>5019.5796610169482</c:v>
                </c:pt>
                <c:pt idx="33">
                  <c:v>5279.8779661016961</c:v>
                </c:pt>
                <c:pt idx="34">
                  <c:v>5540.1762711864403</c:v>
                </c:pt>
                <c:pt idx="35">
                  <c:v>5800.4745762711864</c:v>
                </c:pt>
                <c:pt idx="36">
                  <c:v>6060.7728813559324</c:v>
                </c:pt>
                <c:pt idx="37">
                  <c:v>6321.0711864406776</c:v>
                </c:pt>
                <c:pt idx="38">
                  <c:v>6581.3694915254246</c:v>
                </c:pt>
                <c:pt idx="39">
                  <c:v>6841.6677966101688</c:v>
                </c:pt>
                <c:pt idx="40">
                  <c:v>7101.9661016949149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243.7999999999997</c:v>
                </c:pt>
                <c:pt idx="15">
                  <c:v>530</c:v>
                </c:pt>
                <c:pt idx="16">
                  <c:v>816.19999999999982</c:v>
                </c:pt>
                <c:pt idx="17">
                  <c:v>1102.3999999999996</c:v>
                </c:pt>
                <c:pt idx="18">
                  <c:v>1388.6000000000004</c:v>
                </c:pt>
                <c:pt idx="19">
                  <c:v>1674.8000000000002</c:v>
                </c:pt>
                <c:pt idx="20">
                  <c:v>1961</c:v>
                </c:pt>
                <c:pt idx="21">
                  <c:v>2247.1999999999998</c:v>
                </c:pt>
                <c:pt idx="22">
                  <c:v>2533.4000000000005</c:v>
                </c:pt>
                <c:pt idx="23">
                  <c:v>2819.5999999999995</c:v>
                </c:pt>
                <c:pt idx="24">
                  <c:v>3105.8000000000006</c:v>
                </c:pt>
                <c:pt idx="25">
                  <c:v>3392</c:v>
                </c:pt>
                <c:pt idx="26">
                  <c:v>3678.1999999999994</c:v>
                </c:pt>
                <c:pt idx="27">
                  <c:v>3964.4000000000005</c:v>
                </c:pt>
                <c:pt idx="28">
                  <c:v>4250.5999999999995</c:v>
                </c:pt>
                <c:pt idx="29">
                  <c:v>4536.8</c:v>
                </c:pt>
                <c:pt idx="30">
                  <c:v>4823</c:v>
                </c:pt>
                <c:pt idx="31">
                  <c:v>5109.2</c:v>
                </c:pt>
                <c:pt idx="32">
                  <c:v>5395.3999999999987</c:v>
                </c:pt>
                <c:pt idx="33">
                  <c:v>5681.6000000000013</c:v>
                </c:pt>
                <c:pt idx="34">
                  <c:v>5967.7999999999993</c:v>
                </c:pt>
                <c:pt idx="35">
                  <c:v>6254</c:v>
                </c:pt>
                <c:pt idx="36">
                  <c:v>6540.2000000000007</c:v>
                </c:pt>
                <c:pt idx="37">
                  <c:v>6826.3999999999987</c:v>
                </c:pt>
                <c:pt idx="38">
                  <c:v>7112.6000000000013</c:v>
                </c:pt>
                <c:pt idx="39">
                  <c:v>7398.7999999999993</c:v>
                </c:pt>
                <c:pt idx="40">
                  <c:v>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124.16538461538431</c:v>
                </c:pt>
                <c:pt idx="15">
                  <c:v>419.97115384615387</c:v>
                </c:pt>
                <c:pt idx="16">
                  <c:v>715.7769230769228</c:v>
                </c:pt>
                <c:pt idx="17">
                  <c:v>1011.5826923076919</c:v>
                </c:pt>
                <c:pt idx="18">
                  <c:v>1307.388461538462</c:v>
                </c:pt>
                <c:pt idx="19">
                  <c:v>1603.1942307692309</c:v>
                </c:pt>
                <c:pt idx="20">
                  <c:v>1899</c:v>
                </c:pt>
                <c:pt idx="21">
                  <c:v>2194.8057692307693</c:v>
                </c:pt>
                <c:pt idx="22">
                  <c:v>2490.6115384615391</c:v>
                </c:pt>
                <c:pt idx="23">
                  <c:v>2786.4173076923066</c:v>
                </c:pt>
                <c:pt idx="24">
                  <c:v>3082.2230769230769</c:v>
                </c:pt>
                <c:pt idx="25">
                  <c:v>3378.0288461538462</c:v>
                </c:pt>
                <c:pt idx="26">
                  <c:v>3673.8346153846151</c:v>
                </c:pt>
                <c:pt idx="27">
                  <c:v>3969.6403846153853</c:v>
                </c:pt>
                <c:pt idx="28">
                  <c:v>4265.4461538461528</c:v>
                </c:pt>
                <c:pt idx="29">
                  <c:v>4561.251923076923</c:v>
                </c:pt>
                <c:pt idx="30">
                  <c:v>4857.0576923076924</c:v>
                </c:pt>
                <c:pt idx="31">
                  <c:v>5152.8634615384608</c:v>
                </c:pt>
                <c:pt idx="32">
                  <c:v>5448.6692307692301</c:v>
                </c:pt>
                <c:pt idx="33">
                  <c:v>5744.4750000000004</c:v>
                </c:pt>
                <c:pt idx="34">
                  <c:v>6040.2807692307688</c:v>
                </c:pt>
                <c:pt idx="35">
                  <c:v>6336.0865384615381</c:v>
                </c:pt>
                <c:pt idx="36">
                  <c:v>6631.8923076923083</c:v>
                </c:pt>
                <c:pt idx="37">
                  <c:v>6927.6980769230768</c:v>
                </c:pt>
                <c:pt idx="38">
                  <c:v>7223.5038461538461</c:v>
                </c:pt>
                <c:pt idx="39">
                  <c:v>7519.3096153846145</c:v>
                </c:pt>
                <c:pt idx="40">
                  <c:v>7815.1153846153848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106.91860465116279</c:v>
                </c:pt>
                <c:pt idx="16">
                  <c:v>453.33488372093001</c:v>
                </c:pt>
                <c:pt idx="17">
                  <c:v>799.75116279069721</c:v>
                </c:pt>
                <c:pt idx="18">
                  <c:v>1146.1674418604655</c:v>
                </c:pt>
                <c:pt idx="19">
                  <c:v>1492.5837209302329</c:v>
                </c:pt>
                <c:pt idx="20">
                  <c:v>1839</c:v>
                </c:pt>
                <c:pt idx="21">
                  <c:v>2185.4162790697674</c:v>
                </c:pt>
                <c:pt idx="22">
                  <c:v>2531.8325581395356</c:v>
                </c:pt>
                <c:pt idx="23">
                  <c:v>2878.2488372093017</c:v>
                </c:pt>
                <c:pt idx="24">
                  <c:v>3224.6651162790699</c:v>
                </c:pt>
                <c:pt idx="25">
                  <c:v>3571.0813953488373</c:v>
                </c:pt>
                <c:pt idx="26">
                  <c:v>3917.4976744186047</c:v>
                </c:pt>
                <c:pt idx="27">
                  <c:v>4263.9139534883725</c:v>
                </c:pt>
                <c:pt idx="28">
                  <c:v>4610.330232558139</c:v>
                </c:pt>
                <c:pt idx="29">
                  <c:v>4956.7465116279072</c:v>
                </c:pt>
                <c:pt idx="30">
                  <c:v>5303.1627906976746</c:v>
                </c:pt>
                <c:pt idx="31">
                  <c:v>5649.579069767442</c:v>
                </c:pt>
                <c:pt idx="32">
                  <c:v>5995.9953488372093</c:v>
                </c:pt>
                <c:pt idx="33">
                  <c:v>6342.4116279069767</c:v>
                </c:pt>
                <c:pt idx="34">
                  <c:v>6688.8279069767441</c:v>
                </c:pt>
                <c:pt idx="35">
                  <c:v>7035.2441860465115</c:v>
                </c:pt>
                <c:pt idx="36">
                  <c:v>7381.6604651162797</c:v>
                </c:pt>
                <c:pt idx="37">
                  <c:v>7728.0767441860462</c:v>
                </c:pt>
                <c:pt idx="38">
                  <c:v>8074.4930232558145</c:v>
                </c:pt>
                <c:pt idx="39">
                  <c:v>8420.9093023255809</c:v>
                </c:pt>
                <c:pt idx="40">
                  <c:v>8767.3255813953492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258.18947368421027</c:v>
                </c:pt>
                <c:pt idx="17">
                  <c:v>631.6421052631573</c:v>
                </c:pt>
                <c:pt idx="18">
                  <c:v>1005.0947368421058</c:v>
                </c:pt>
                <c:pt idx="19">
                  <c:v>1378.5473684210529</c:v>
                </c:pt>
                <c:pt idx="20">
                  <c:v>1752</c:v>
                </c:pt>
                <c:pt idx="21">
                  <c:v>2125.4526315789471</c:v>
                </c:pt>
                <c:pt idx="22">
                  <c:v>2498.9052631578952</c:v>
                </c:pt>
                <c:pt idx="23">
                  <c:v>2872.3578947368414</c:v>
                </c:pt>
                <c:pt idx="24">
                  <c:v>3245.8105263157895</c:v>
                </c:pt>
                <c:pt idx="25">
                  <c:v>3619.2631578947367</c:v>
                </c:pt>
                <c:pt idx="26">
                  <c:v>3992.7157894736838</c:v>
                </c:pt>
                <c:pt idx="27">
                  <c:v>4366.1684210526319</c:v>
                </c:pt>
                <c:pt idx="28">
                  <c:v>4739.6210526315781</c:v>
                </c:pt>
                <c:pt idx="29">
                  <c:v>5113.0736842105271</c:v>
                </c:pt>
                <c:pt idx="30">
                  <c:v>5486.5263157894733</c:v>
                </c:pt>
                <c:pt idx="31">
                  <c:v>5859.9789473684204</c:v>
                </c:pt>
                <c:pt idx="32">
                  <c:v>6233.4315789473685</c:v>
                </c:pt>
                <c:pt idx="33">
                  <c:v>6606.8842105263157</c:v>
                </c:pt>
                <c:pt idx="34">
                  <c:v>6980.3368421052628</c:v>
                </c:pt>
                <c:pt idx="35">
                  <c:v>7353.7894736842109</c:v>
                </c:pt>
                <c:pt idx="36">
                  <c:v>7727.242105263158</c:v>
                </c:pt>
                <c:pt idx="37">
                  <c:v>8100.6947368421042</c:v>
                </c:pt>
                <c:pt idx="38">
                  <c:v>8474.1473684210541</c:v>
                </c:pt>
                <c:pt idx="39">
                  <c:v>8847.6</c:v>
                </c:pt>
                <c:pt idx="40">
                  <c:v>9221.0526315789466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255.83157894736814</c:v>
                </c:pt>
                <c:pt idx="17">
                  <c:v>625.87368421052577</c:v>
                </c:pt>
                <c:pt idx="18">
                  <c:v>995.91578947368464</c:v>
                </c:pt>
                <c:pt idx="19">
                  <c:v>1365.9578947368423</c:v>
                </c:pt>
                <c:pt idx="20">
                  <c:v>1736</c:v>
                </c:pt>
                <c:pt idx="21">
                  <c:v>2106.0421052631577</c:v>
                </c:pt>
                <c:pt idx="22">
                  <c:v>2476.0842105263164</c:v>
                </c:pt>
                <c:pt idx="23">
                  <c:v>2846.1263157894732</c:v>
                </c:pt>
                <c:pt idx="24">
                  <c:v>3216.1684210526319</c:v>
                </c:pt>
                <c:pt idx="25">
                  <c:v>3586.2105263157896</c:v>
                </c:pt>
                <c:pt idx="26">
                  <c:v>3956.2526315789469</c:v>
                </c:pt>
                <c:pt idx="27">
                  <c:v>4326.2947368421064</c:v>
                </c:pt>
                <c:pt idx="28">
                  <c:v>4696.3368421052619</c:v>
                </c:pt>
                <c:pt idx="29">
                  <c:v>5066.3789473684219</c:v>
                </c:pt>
                <c:pt idx="30">
                  <c:v>5436.4210526315792</c:v>
                </c:pt>
                <c:pt idx="31">
                  <c:v>5806.4631578947365</c:v>
                </c:pt>
                <c:pt idx="32">
                  <c:v>6176.5052631578947</c:v>
                </c:pt>
                <c:pt idx="33">
                  <c:v>6546.5473684210529</c:v>
                </c:pt>
                <c:pt idx="34">
                  <c:v>6916.5894736842092</c:v>
                </c:pt>
                <c:pt idx="35">
                  <c:v>7286.6315789473683</c:v>
                </c:pt>
                <c:pt idx="36">
                  <c:v>7656.6736842105274</c:v>
                </c:pt>
                <c:pt idx="37">
                  <c:v>8026.7157894736829</c:v>
                </c:pt>
                <c:pt idx="38">
                  <c:v>8396.7578947368438</c:v>
                </c:pt>
                <c:pt idx="39">
                  <c:v>8766.7999999999993</c:v>
                </c:pt>
                <c:pt idx="40">
                  <c:v>9136.8421052631584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187.70136986301344</c:v>
                </c:pt>
                <c:pt idx="17">
                  <c:v>558.52602739725978</c:v>
                </c:pt>
                <c:pt idx="18">
                  <c:v>929.35068493150732</c:v>
                </c:pt>
                <c:pt idx="19">
                  <c:v>1300.1753424657536</c:v>
                </c:pt>
                <c:pt idx="20">
                  <c:v>1671</c:v>
                </c:pt>
                <c:pt idx="21">
                  <c:v>2041.8246575342464</c:v>
                </c:pt>
                <c:pt idx="22">
                  <c:v>2412.6493150684937</c:v>
                </c:pt>
                <c:pt idx="23">
                  <c:v>2783.4739726027392</c:v>
                </c:pt>
                <c:pt idx="24">
                  <c:v>3154.2986301369865</c:v>
                </c:pt>
                <c:pt idx="25">
                  <c:v>3525.1232876712329</c:v>
                </c:pt>
                <c:pt idx="26">
                  <c:v>3895.9479452054788</c:v>
                </c:pt>
                <c:pt idx="27">
                  <c:v>4266.7726027397275</c:v>
                </c:pt>
                <c:pt idx="28">
                  <c:v>4637.5972602739712</c:v>
                </c:pt>
                <c:pt idx="29">
                  <c:v>5008.4219178082194</c:v>
                </c:pt>
                <c:pt idx="30">
                  <c:v>5379.2465753424658</c:v>
                </c:pt>
                <c:pt idx="31">
                  <c:v>5750.0712328767113</c:v>
                </c:pt>
                <c:pt idx="32">
                  <c:v>6120.8958904109586</c:v>
                </c:pt>
                <c:pt idx="33">
                  <c:v>6491.7205479452059</c:v>
                </c:pt>
                <c:pt idx="34">
                  <c:v>6862.5452054794514</c:v>
                </c:pt>
                <c:pt idx="35">
                  <c:v>7233.3698630136987</c:v>
                </c:pt>
                <c:pt idx="36">
                  <c:v>7604.194520547946</c:v>
                </c:pt>
                <c:pt idx="37">
                  <c:v>7975.0191780821906</c:v>
                </c:pt>
                <c:pt idx="38">
                  <c:v>8345.8438356164388</c:v>
                </c:pt>
                <c:pt idx="39">
                  <c:v>8716.6684931506843</c:v>
                </c:pt>
                <c:pt idx="40">
                  <c:v>9087.4931506849316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28.236363636363368</c:v>
                </c:pt>
                <c:pt idx="17">
                  <c:v>409.42727272727217</c:v>
                </c:pt>
                <c:pt idx="18">
                  <c:v>790.61818181818228</c:v>
                </c:pt>
                <c:pt idx="19">
                  <c:v>1171.8090909090913</c:v>
                </c:pt>
                <c:pt idx="20">
                  <c:v>1553</c:v>
                </c:pt>
                <c:pt idx="21">
                  <c:v>1934.1909090909087</c:v>
                </c:pt>
                <c:pt idx="22">
                  <c:v>2315.3818181818187</c:v>
                </c:pt>
                <c:pt idx="23">
                  <c:v>2696.5727272727268</c:v>
                </c:pt>
                <c:pt idx="24">
                  <c:v>3077.7636363636366</c:v>
                </c:pt>
                <c:pt idx="25">
                  <c:v>3458.9545454545455</c:v>
                </c:pt>
                <c:pt idx="26">
                  <c:v>3840.1454545454544</c:v>
                </c:pt>
                <c:pt idx="27">
                  <c:v>4221.3363636363647</c:v>
                </c:pt>
                <c:pt idx="28">
                  <c:v>4602.5272727272713</c:v>
                </c:pt>
                <c:pt idx="29">
                  <c:v>4983.7181818181825</c:v>
                </c:pt>
                <c:pt idx="30">
                  <c:v>5364.909090909091</c:v>
                </c:pt>
                <c:pt idx="31">
                  <c:v>5746.0999999999995</c:v>
                </c:pt>
                <c:pt idx="32">
                  <c:v>6127.2909090909088</c:v>
                </c:pt>
                <c:pt idx="33">
                  <c:v>6508.4818181818191</c:v>
                </c:pt>
                <c:pt idx="34">
                  <c:v>6889.6727272727258</c:v>
                </c:pt>
                <c:pt idx="35">
                  <c:v>7270.863636363636</c:v>
                </c:pt>
                <c:pt idx="36">
                  <c:v>7652.0545454545472</c:v>
                </c:pt>
                <c:pt idx="37">
                  <c:v>8033.2454545454539</c:v>
                </c:pt>
                <c:pt idx="38">
                  <c:v>8414.4363636363651</c:v>
                </c:pt>
                <c:pt idx="39">
                  <c:v>8795.6272727272717</c:v>
                </c:pt>
                <c:pt idx="40">
                  <c:v>9176.818181818182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47.546268656716173</c:v>
                </c:pt>
                <c:pt idx="17">
                  <c:v>397.65970149253684</c:v>
                </c:pt>
                <c:pt idx="18">
                  <c:v>747.77313432835865</c:v>
                </c:pt>
                <c:pt idx="19">
                  <c:v>1097.8865671641795</c:v>
                </c:pt>
                <c:pt idx="20">
                  <c:v>1448</c:v>
                </c:pt>
                <c:pt idx="21">
                  <c:v>1798.1134328358205</c:v>
                </c:pt>
                <c:pt idx="22">
                  <c:v>2148.2268656716424</c:v>
                </c:pt>
                <c:pt idx="23">
                  <c:v>2498.3402985074622</c:v>
                </c:pt>
                <c:pt idx="24">
                  <c:v>2848.4537313432838</c:v>
                </c:pt>
                <c:pt idx="25">
                  <c:v>3198.5671641791046</c:v>
                </c:pt>
                <c:pt idx="26">
                  <c:v>3548.6805970149248</c:v>
                </c:pt>
                <c:pt idx="27">
                  <c:v>3898.7940298507469</c:v>
                </c:pt>
                <c:pt idx="28">
                  <c:v>4248.9074626865659</c:v>
                </c:pt>
                <c:pt idx="29">
                  <c:v>4599.0208955223889</c:v>
                </c:pt>
                <c:pt idx="30">
                  <c:v>4949.1343283582091</c:v>
                </c:pt>
                <c:pt idx="31">
                  <c:v>5299.2477611940294</c:v>
                </c:pt>
                <c:pt idx="32">
                  <c:v>5649.3611940298497</c:v>
                </c:pt>
                <c:pt idx="33">
                  <c:v>5999.4746268656727</c:v>
                </c:pt>
                <c:pt idx="34">
                  <c:v>6349.5880597014911</c:v>
                </c:pt>
                <c:pt idx="35">
                  <c:v>6699.7014925373132</c:v>
                </c:pt>
                <c:pt idx="36">
                  <c:v>7049.8149253731353</c:v>
                </c:pt>
                <c:pt idx="37">
                  <c:v>7399.9283582089547</c:v>
                </c:pt>
                <c:pt idx="38">
                  <c:v>7750.0417910447768</c:v>
                </c:pt>
                <c:pt idx="39">
                  <c:v>8100.1552238805953</c:v>
                </c:pt>
                <c:pt idx="40">
                  <c:v>8450.2686567164183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166.70967741935485</c:v>
                </c:pt>
                <c:pt idx="16">
                  <c:v>391.76774193548374</c:v>
                </c:pt>
                <c:pt idx="17">
                  <c:v>616.82580645161261</c:v>
                </c:pt>
                <c:pt idx="18">
                  <c:v>841.88387096774227</c:v>
                </c:pt>
                <c:pt idx="19">
                  <c:v>1066.9419354838712</c:v>
                </c:pt>
                <c:pt idx="20">
                  <c:v>1292</c:v>
                </c:pt>
                <c:pt idx="21">
                  <c:v>1517.058064516129</c:v>
                </c:pt>
                <c:pt idx="22">
                  <c:v>1742.1161290322586</c:v>
                </c:pt>
                <c:pt idx="23">
                  <c:v>1967.1741935483865</c:v>
                </c:pt>
                <c:pt idx="24">
                  <c:v>2192.2322580645164</c:v>
                </c:pt>
                <c:pt idx="25">
                  <c:v>2417.2903225806454</c:v>
                </c:pt>
                <c:pt idx="26">
                  <c:v>2642.3483870967743</c:v>
                </c:pt>
                <c:pt idx="27">
                  <c:v>2867.4064516129038</c:v>
                </c:pt>
                <c:pt idx="28">
                  <c:v>3092.4645161290318</c:v>
                </c:pt>
                <c:pt idx="29">
                  <c:v>3317.5225806451617</c:v>
                </c:pt>
                <c:pt idx="30">
                  <c:v>3542.5806451612902</c:v>
                </c:pt>
                <c:pt idx="31">
                  <c:v>3767.6387096774188</c:v>
                </c:pt>
                <c:pt idx="32">
                  <c:v>3992.6967741935482</c:v>
                </c:pt>
                <c:pt idx="33">
                  <c:v>4217.7548387096776</c:v>
                </c:pt>
                <c:pt idx="34">
                  <c:v>4442.8129032258057</c:v>
                </c:pt>
                <c:pt idx="35">
                  <c:v>4667.8709677419356</c:v>
                </c:pt>
                <c:pt idx="36">
                  <c:v>4892.9290322580655</c:v>
                </c:pt>
                <c:pt idx="37">
                  <c:v>5117.9870967741936</c:v>
                </c:pt>
                <c:pt idx="38">
                  <c:v>5343.0451612903225</c:v>
                </c:pt>
                <c:pt idx="39">
                  <c:v>5568.1032258064506</c:v>
                </c:pt>
                <c:pt idx="40">
                  <c:v>5793.1612903225805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148.74495412844016</c:v>
                </c:pt>
                <c:pt idx="15">
                  <c:v>352.95412844036696</c:v>
                </c:pt>
                <c:pt idx="16">
                  <c:v>557.16330275229336</c:v>
                </c:pt>
                <c:pt idx="17">
                  <c:v>761.37247706421988</c:v>
                </c:pt>
                <c:pt idx="18">
                  <c:v>965.58165137614719</c:v>
                </c:pt>
                <c:pt idx="19">
                  <c:v>1169.7908256880735</c:v>
                </c:pt>
                <c:pt idx="20">
                  <c:v>1374</c:v>
                </c:pt>
                <c:pt idx="21">
                  <c:v>1578.2091743119265</c:v>
                </c:pt>
                <c:pt idx="22">
                  <c:v>1782.4183486238535</c:v>
                </c:pt>
                <c:pt idx="23">
                  <c:v>1986.6275229357796</c:v>
                </c:pt>
                <c:pt idx="24">
                  <c:v>2190.8366972477065</c:v>
                </c:pt>
                <c:pt idx="25">
                  <c:v>2395.0458715596328</c:v>
                </c:pt>
                <c:pt idx="26">
                  <c:v>2599.2550458715596</c:v>
                </c:pt>
                <c:pt idx="27">
                  <c:v>2803.4642201834868</c:v>
                </c:pt>
                <c:pt idx="28">
                  <c:v>3007.6733944954126</c:v>
                </c:pt>
                <c:pt idx="29">
                  <c:v>3211.8825688073393</c:v>
                </c:pt>
                <c:pt idx="30">
                  <c:v>3416.0917431192661</c:v>
                </c:pt>
                <c:pt idx="31">
                  <c:v>3620.3009174311924</c:v>
                </c:pt>
                <c:pt idx="32">
                  <c:v>3824.5100917431191</c:v>
                </c:pt>
                <c:pt idx="33">
                  <c:v>4028.7192660550459</c:v>
                </c:pt>
                <c:pt idx="34">
                  <c:v>4232.9284403669717</c:v>
                </c:pt>
                <c:pt idx="35">
                  <c:v>4437.1376146788989</c:v>
                </c:pt>
                <c:pt idx="36">
                  <c:v>4641.3467889908261</c:v>
                </c:pt>
                <c:pt idx="37">
                  <c:v>4845.5559633027524</c:v>
                </c:pt>
                <c:pt idx="38">
                  <c:v>5049.7651376146787</c:v>
                </c:pt>
                <c:pt idx="39">
                  <c:v>5253.974311926605</c:v>
                </c:pt>
                <c:pt idx="40">
                  <c:v>5458.1834862385322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169.17894736842089</c:v>
                </c:pt>
                <c:pt idx="17">
                  <c:v>413.88421052631548</c:v>
                </c:pt>
                <c:pt idx="18">
                  <c:v>658.58947368421082</c:v>
                </c:pt>
                <c:pt idx="19">
                  <c:v>903.29473684210541</c:v>
                </c:pt>
                <c:pt idx="20">
                  <c:v>1148</c:v>
                </c:pt>
                <c:pt idx="21">
                  <c:v>1392.7052631578947</c:v>
                </c:pt>
                <c:pt idx="22">
                  <c:v>1637.4105263157901</c:v>
                </c:pt>
                <c:pt idx="23">
                  <c:v>1882.1157894736837</c:v>
                </c:pt>
                <c:pt idx="24">
                  <c:v>2126.8210526315793</c:v>
                </c:pt>
                <c:pt idx="25">
                  <c:v>2371.5263157894738</c:v>
                </c:pt>
                <c:pt idx="26">
                  <c:v>2616.2315789473682</c:v>
                </c:pt>
                <c:pt idx="27">
                  <c:v>2860.9368421052636</c:v>
                </c:pt>
                <c:pt idx="28">
                  <c:v>3105.6421052631572</c:v>
                </c:pt>
                <c:pt idx="29">
                  <c:v>3350.347368421053</c:v>
                </c:pt>
                <c:pt idx="30">
                  <c:v>3595.0526315789475</c:v>
                </c:pt>
                <c:pt idx="31">
                  <c:v>3839.757894736842</c:v>
                </c:pt>
                <c:pt idx="32">
                  <c:v>4084.463157894736</c:v>
                </c:pt>
                <c:pt idx="33">
                  <c:v>4329.1684210526319</c:v>
                </c:pt>
                <c:pt idx="34">
                  <c:v>4573.8736842105254</c:v>
                </c:pt>
                <c:pt idx="35">
                  <c:v>4818.5789473684208</c:v>
                </c:pt>
                <c:pt idx="36">
                  <c:v>5063.2842105263162</c:v>
                </c:pt>
                <c:pt idx="37">
                  <c:v>5307.9894736842098</c:v>
                </c:pt>
                <c:pt idx="38">
                  <c:v>5552.6947368421061</c:v>
                </c:pt>
                <c:pt idx="39">
                  <c:v>5797.4</c:v>
                </c:pt>
                <c:pt idx="40">
                  <c:v>6042.105263157895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100.64516129032258</c:v>
                </c:pt>
                <c:pt idx="16">
                  <c:v>236.51612903225799</c:v>
                </c:pt>
                <c:pt idx="17">
                  <c:v>372.38709677419337</c:v>
                </c:pt>
                <c:pt idx="18">
                  <c:v>508.2580645161292</c:v>
                </c:pt>
                <c:pt idx="19">
                  <c:v>644.12903225806463</c:v>
                </c:pt>
                <c:pt idx="20">
                  <c:v>780</c:v>
                </c:pt>
                <c:pt idx="21">
                  <c:v>915.87096774193537</c:v>
                </c:pt>
                <c:pt idx="22">
                  <c:v>1051.7419354838712</c:v>
                </c:pt>
                <c:pt idx="23">
                  <c:v>1187.6129032258061</c:v>
                </c:pt>
                <c:pt idx="24">
                  <c:v>1323.4838709677422</c:v>
                </c:pt>
                <c:pt idx="25">
                  <c:v>1459.3548387096773</c:v>
                </c:pt>
                <c:pt idx="26">
                  <c:v>1595.2258064516129</c:v>
                </c:pt>
                <c:pt idx="27">
                  <c:v>1731.0967741935488</c:v>
                </c:pt>
                <c:pt idx="28">
                  <c:v>1866.9677419354834</c:v>
                </c:pt>
                <c:pt idx="29">
                  <c:v>2002.8387096774193</c:v>
                </c:pt>
                <c:pt idx="30">
                  <c:v>2138.7096774193546</c:v>
                </c:pt>
                <c:pt idx="31">
                  <c:v>2274.5806451612902</c:v>
                </c:pt>
                <c:pt idx="32">
                  <c:v>2410.4516129032254</c:v>
                </c:pt>
                <c:pt idx="33">
                  <c:v>2546.3225806451615</c:v>
                </c:pt>
                <c:pt idx="34">
                  <c:v>2682.1935483870966</c:v>
                </c:pt>
                <c:pt idx="35">
                  <c:v>2818.0645161290322</c:v>
                </c:pt>
                <c:pt idx="36">
                  <c:v>2953.9354838709683</c:v>
                </c:pt>
                <c:pt idx="37">
                  <c:v>3089.8064516129034</c:v>
                </c:pt>
                <c:pt idx="38">
                  <c:v>3225.6774193548385</c:v>
                </c:pt>
                <c:pt idx="39">
                  <c:v>3361.5483870967737</c:v>
                </c:pt>
                <c:pt idx="40">
                  <c:v>3497.4193548387098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130.98461538461584</c:v>
                </c:pt>
                <c:pt idx="19">
                  <c:v>452.49230769230792</c:v>
                </c:pt>
                <c:pt idx="20">
                  <c:v>774</c:v>
                </c:pt>
                <c:pt idx="21">
                  <c:v>1095.507692307692</c:v>
                </c:pt>
                <c:pt idx="22">
                  <c:v>1417.0153846153853</c:v>
                </c:pt>
                <c:pt idx="23">
                  <c:v>1738.5230769230764</c:v>
                </c:pt>
                <c:pt idx="24">
                  <c:v>2060.0307692307697</c:v>
                </c:pt>
                <c:pt idx="25">
                  <c:v>2381.5384615384614</c:v>
                </c:pt>
                <c:pt idx="26">
                  <c:v>2703.0461538461536</c:v>
                </c:pt>
                <c:pt idx="27">
                  <c:v>3024.5538461538467</c:v>
                </c:pt>
                <c:pt idx="28">
                  <c:v>3346.061538461538</c:v>
                </c:pt>
                <c:pt idx="29">
                  <c:v>3667.5692307692311</c:v>
                </c:pt>
                <c:pt idx="30">
                  <c:v>3989.0769230769229</c:v>
                </c:pt>
                <c:pt idx="31">
                  <c:v>4310.5846153846151</c:v>
                </c:pt>
                <c:pt idx="32">
                  <c:v>4632.0923076923073</c:v>
                </c:pt>
                <c:pt idx="33">
                  <c:v>4953.6000000000004</c:v>
                </c:pt>
                <c:pt idx="34">
                  <c:v>5275.1076923076907</c:v>
                </c:pt>
                <c:pt idx="35">
                  <c:v>5596.6153846153848</c:v>
                </c:pt>
                <c:pt idx="36">
                  <c:v>5918.1230769230779</c:v>
                </c:pt>
                <c:pt idx="37">
                  <c:v>6239.6307692307682</c:v>
                </c:pt>
                <c:pt idx="38">
                  <c:v>6561.1384615384623</c:v>
                </c:pt>
                <c:pt idx="39">
                  <c:v>6882.6461538461526</c:v>
                </c:pt>
                <c:pt idx="40">
                  <c:v>7204.1538461538457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74.821818181817918</c:v>
                </c:pt>
                <c:pt idx="18">
                  <c:v>264.21454545454571</c:v>
                </c:pt>
                <c:pt idx="19">
                  <c:v>453.60727272727291</c:v>
                </c:pt>
                <c:pt idx="20">
                  <c:v>643</c:v>
                </c:pt>
                <c:pt idx="21">
                  <c:v>832.39272727272714</c:v>
                </c:pt>
                <c:pt idx="22">
                  <c:v>1021.7854545454549</c:v>
                </c:pt>
                <c:pt idx="23">
                  <c:v>1211.1781818181814</c:v>
                </c:pt>
                <c:pt idx="24">
                  <c:v>1400.5709090909093</c:v>
                </c:pt>
                <c:pt idx="25">
                  <c:v>1589.9636363636364</c:v>
                </c:pt>
                <c:pt idx="26">
                  <c:v>1779.3563636363635</c:v>
                </c:pt>
                <c:pt idx="27">
                  <c:v>1968.7490909090914</c:v>
                </c:pt>
                <c:pt idx="28">
                  <c:v>2158.1418181818176</c:v>
                </c:pt>
                <c:pt idx="29">
                  <c:v>2347.5345454545454</c:v>
                </c:pt>
                <c:pt idx="30">
                  <c:v>2536.9272727272728</c:v>
                </c:pt>
                <c:pt idx="31">
                  <c:v>2726.32</c:v>
                </c:pt>
                <c:pt idx="32">
                  <c:v>2915.7127272727271</c:v>
                </c:pt>
                <c:pt idx="33">
                  <c:v>3105.1054545454549</c:v>
                </c:pt>
                <c:pt idx="34">
                  <c:v>3294.4981818181814</c:v>
                </c:pt>
                <c:pt idx="35">
                  <c:v>3483.8909090909092</c:v>
                </c:pt>
                <c:pt idx="36">
                  <c:v>3673.283636363637</c:v>
                </c:pt>
                <c:pt idx="37">
                  <c:v>3862.6763636363635</c:v>
                </c:pt>
                <c:pt idx="38">
                  <c:v>4052.0690909090913</c:v>
                </c:pt>
                <c:pt idx="39">
                  <c:v>4241.4618181818178</c:v>
                </c:pt>
                <c:pt idx="40">
                  <c:v>4430.8545454545456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366</c:v>
                </c:pt>
                <c:pt idx="21">
                  <c:v>736.5749999999997</c:v>
                </c:pt>
                <c:pt idx="22">
                  <c:v>1107.1500000000008</c:v>
                </c:pt>
                <c:pt idx="23">
                  <c:v>1477.7249999999992</c:v>
                </c:pt>
                <c:pt idx="24">
                  <c:v>1848.3000000000002</c:v>
                </c:pt>
                <c:pt idx="25">
                  <c:v>2218.875</c:v>
                </c:pt>
                <c:pt idx="26">
                  <c:v>2589.4499999999998</c:v>
                </c:pt>
                <c:pt idx="27">
                  <c:v>2960.025000000001</c:v>
                </c:pt>
                <c:pt idx="28">
                  <c:v>3330.599999999999</c:v>
                </c:pt>
                <c:pt idx="29">
                  <c:v>3701.1750000000002</c:v>
                </c:pt>
                <c:pt idx="30">
                  <c:v>4071.75</c:v>
                </c:pt>
                <c:pt idx="31">
                  <c:v>4442.3249999999998</c:v>
                </c:pt>
                <c:pt idx="32">
                  <c:v>4812.8999999999996</c:v>
                </c:pt>
                <c:pt idx="33">
                  <c:v>5183.4750000000004</c:v>
                </c:pt>
                <c:pt idx="34">
                  <c:v>5554.0499999999993</c:v>
                </c:pt>
                <c:pt idx="35">
                  <c:v>5924.625</c:v>
                </c:pt>
                <c:pt idx="36">
                  <c:v>6295.2000000000007</c:v>
                </c:pt>
                <c:pt idx="37">
                  <c:v>6665.7749999999996</c:v>
                </c:pt>
                <c:pt idx="38">
                  <c:v>7036.35</c:v>
                </c:pt>
                <c:pt idx="39">
                  <c:v>7406.9249999999993</c:v>
                </c:pt>
                <c:pt idx="40">
                  <c:v>7777.5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40.896000000000036</c:v>
                </c:pt>
                <c:pt idx="3">
                  <c:v>523.98</c:v>
                </c:pt>
                <c:pt idx="4">
                  <c:v>869.03999999999985</c:v>
                </c:pt>
                <c:pt idx="5">
                  <c:v>1214.0999999999999</c:v>
                </c:pt>
                <c:pt idx="6">
                  <c:v>1559.16</c:v>
                </c:pt>
                <c:pt idx="7">
                  <c:v>1904.22</c:v>
                </c:pt>
                <c:pt idx="8">
                  <c:v>2249.2800000000002</c:v>
                </c:pt>
                <c:pt idx="9">
                  <c:v>2594.3400000000006</c:v>
                </c:pt>
                <c:pt idx="10">
                  <c:v>2939.4</c:v>
                </c:pt>
                <c:pt idx="11">
                  <c:v>3284.4600000000005</c:v>
                </c:pt>
                <c:pt idx="12">
                  <c:v>3629.52</c:v>
                </c:pt>
                <c:pt idx="13">
                  <c:v>3974.58</c:v>
                </c:pt>
                <c:pt idx="14">
                  <c:v>4319.6400000000003</c:v>
                </c:pt>
                <c:pt idx="15">
                  <c:v>4664.7</c:v>
                </c:pt>
                <c:pt idx="16">
                  <c:v>5009.76</c:v>
                </c:pt>
                <c:pt idx="17">
                  <c:v>5354.8199999999988</c:v>
                </c:pt>
                <c:pt idx="18">
                  <c:v>5699.880000000001</c:v>
                </c:pt>
                <c:pt idx="19">
                  <c:v>6044.94</c:v>
                </c:pt>
                <c:pt idx="20">
                  <c:v>6390</c:v>
                </c:pt>
                <c:pt idx="21">
                  <c:v>6735.06</c:v>
                </c:pt>
                <c:pt idx="22">
                  <c:v>7080.12</c:v>
                </c:pt>
                <c:pt idx="23">
                  <c:v>7425.18</c:v>
                </c:pt>
                <c:pt idx="24">
                  <c:v>7770.24</c:v>
                </c:pt>
                <c:pt idx="25">
                  <c:v>8115.3</c:v>
                </c:pt>
                <c:pt idx="26">
                  <c:v>8460.36</c:v>
                </c:pt>
                <c:pt idx="27">
                  <c:v>8805.42</c:v>
                </c:pt>
                <c:pt idx="28">
                  <c:v>9150.48</c:v>
                </c:pt>
                <c:pt idx="29">
                  <c:v>9495.5400000000009</c:v>
                </c:pt>
                <c:pt idx="30">
                  <c:v>9840.6</c:v>
                </c:pt>
                <c:pt idx="31">
                  <c:v>10185.66</c:v>
                </c:pt>
                <c:pt idx="32">
                  <c:v>10530.72</c:v>
                </c:pt>
                <c:pt idx="33">
                  <c:v>10875.78</c:v>
                </c:pt>
                <c:pt idx="34">
                  <c:v>11220.839999999998</c:v>
                </c:pt>
                <c:pt idx="35">
                  <c:v>11565.9</c:v>
                </c:pt>
                <c:pt idx="36">
                  <c:v>11910.960000000001</c:v>
                </c:pt>
                <c:pt idx="37">
                  <c:v>12256.02</c:v>
                </c:pt>
                <c:pt idx="38">
                  <c:v>12601.08</c:v>
                </c:pt>
                <c:pt idx="39">
                  <c:v>12946.139999999998</c:v>
                </c:pt>
                <c:pt idx="40">
                  <c:v>13291.2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80.335483870967778</c:v>
                </c:pt>
                <c:pt idx="4">
                  <c:v>441.84516129032255</c:v>
                </c:pt>
                <c:pt idx="5">
                  <c:v>803.35483870967744</c:v>
                </c:pt>
                <c:pt idx="6">
                  <c:v>1164.8645161290324</c:v>
                </c:pt>
                <c:pt idx="7">
                  <c:v>1526.374193548387</c:v>
                </c:pt>
                <c:pt idx="8">
                  <c:v>1887.8838709677418</c:v>
                </c:pt>
                <c:pt idx="9">
                  <c:v>2249.3935483870969</c:v>
                </c:pt>
                <c:pt idx="10">
                  <c:v>2610.9032258064517</c:v>
                </c:pt>
                <c:pt idx="11">
                  <c:v>2972.4129032258065</c:v>
                </c:pt>
                <c:pt idx="12">
                  <c:v>3333.9225806451614</c:v>
                </c:pt>
                <c:pt idx="13">
                  <c:v>3695.4322580645162</c:v>
                </c:pt>
                <c:pt idx="14">
                  <c:v>4056.9419354838701</c:v>
                </c:pt>
                <c:pt idx="15">
                  <c:v>4418.4516129032254</c:v>
                </c:pt>
                <c:pt idx="16">
                  <c:v>4779.9612903225807</c:v>
                </c:pt>
                <c:pt idx="17">
                  <c:v>5141.4709677419351</c:v>
                </c:pt>
                <c:pt idx="18">
                  <c:v>5502.9806451612903</c:v>
                </c:pt>
                <c:pt idx="19">
                  <c:v>5864.4903225806456</c:v>
                </c:pt>
                <c:pt idx="20">
                  <c:v>6226</c:v>
                </c:pt>
                <c:pt idx="21">
                  <c:v>6587.5096774193544</c:v>
                </c:pt>
                <c:pt idx="22">
                  <c:v>6949.0193548387106</c:v>
                </c:pt>
                <c:pt idx="23">
                  <c:v>7310.529032258064</c:v>
                </c:pt>
                <c:pt idx="24">
                  <c:v>7672.0387096774202</c:v>
                </c:pt>
                <c:pt idx="25">
                  <c:v>8033.5483870967746</c:v>
                </c:pt>
                <c:pt idx="26">
                  <c:v>8395.0580645161281</c:v>
                </c:pt>
                <c:pt idx="27">
                  <c:v>8756.5677419354852</c:v>
                </c:pt>
                <c:pt idx="28">
                  <c:v>9118.0774193548368</c:v>
                </c:pt>
                <c:pt idx="29">
                  <c:v>9479.5870967741939</c:v>
                </c:pt>
                <c:pt idx="30">
                  <c:v>9841.0967741935492</c:v>
                </c:pt>
                <c:pt idx="31">
                  <c:v>10202.606451612903</c:v>
                </c:pt>
                <c:pt idx="32">
                  <c:v>10564.116129032258</c:v>
                </c:pt>
                <c:pt idx="33">
                  <c:v>10925.625806451613</c:v>
                </c:pt>
                <c:pt idx="34">
                  <c:v>11287.135483870967</c:v>
                </c:pt>
                <c:pt idx="35">
                  <c:v>11648.645161290322</c:v>
                </c:pt>
                <c:pt idx="36">
                  <c:v>12010.154838709677</c:v>
                </c:pt>
                <c:pt idx="37">
                  <c:v>12371.664516129033</c:v>
                </c:pt>
                <c:pt idx="38">
                  <c:v>12733.174193548388</c:v>
                </c:pt>
                <c:pt idx="39">
                  <c:v>13094.683870967741</c:v>
                </c:pt>
                <c:pt idx="40">
                  <c:v>13456.193548387097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156.77999999999997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1829.0999999999997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3396.8999999999996</c:v>
                </c:pt>
                <c:pt idx="14">
                  <c:v>3658.1999999999994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5487.3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6793.7999999999993</c:v>
                </c:pt>
                <c:pt idx="27">
                  <c:v>7055.1000000000013</c:v>
                </c:pt>
                <c:pt idx="28">
                  <c:v>7316.3999999999987</c:v>
                </c:pt>
                <c:pt idx="29">
                  <c:v>7577.7000000000007</c:v>
                </c:pt>
                <c:pt idx="30">
                  <c:v>7839</c:v>
                </c:pt>
                <c:pt idx="31">
                  <c:v>8100.2999999999993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20.979508196721312</c:v>
                </c:pt>
                <c:pt idx="6">
                  <c:v>360.84754098360662</c:v>
                </c:pt>
                <c:pt idx="7">
                  <c:v>700.71557377049157</c:v>
                </c:pt>
                <c:pt idx="8">
                  <c:v>1040.5836065573769</c:v>
                </c:pt>
                <c:pt idx="9">
                  <c:v>1380.4516393442625</c:v>
                </c:pt>
                <c:pt idx="10">
                  <c:v>1720.3196721311476</c:v>
                </c:pt>
                <c:pt idx="11">
                  <c:v>2060.1877049180334</c:v>
                </c:pt>
                <c:pt idx="12">
                  <c:v>2400.0557377049181</c:v>
                </c:pt>
                <c:pt idx="13">
                  <c:v>2739.9237704918032</c:v>
                </c:pt>
                <c:pt idx="14">
                  <c:v>3079.7918032786883</c:v>
                </c:pt>
                <c:pt idx="15">
                  <c:v>3419.6598360655739</c:v>
                </c:pt>
                <c:pt idx="16">
                  <c:v>3759.5278688524586</c:v>
                </c:pt>
                <c:pt idx="17">
                  <c:v>4099.3959016393437</c:v>
                </c:pt>
                <c:pt idx="18">
                  <c:v>4439.2639344262298</c:v>
                </c:pt>
                <c:pt idx="19">
                  <c:v>4779.1319672131149</c:v>
                </c:pt>
                <c:pt idx="20">
                  <c:v>5119</c:v>
                </c:pt>
                <c:pt idx="21">
                  <c:v>5458.8680327868851</c:v>
                </c:pt>
                <c:pt idx="22">
                  <c:v>5798.7360655737712</c:v>
                </c:pt>
                <c:pt idx="23">
                  <c:v>6138.6040983606554</c:v>
                </c:pt>
                <c:pt idx="24">
                  <c:v>6478.4721311475405</c:v>
                </c:pt>
                <c:pt idx="25">
                  <c:v>6818.3401639344265</c:v>
                </c:pt>
                <c:pt idx="26">
                  <c:v>7158.2081967213117</c:v>
                </c:pt>
                <c:pt idx="27">
                  <c:v>7498.0762295081968</c:v>
                </c:pt>
                <c:pt idx="28">
                  <c:v>7837.9442622950819</c:v>
                </c:pt>
                <c:pt idx="29">
                  <c:v>8177.812295081967</c:v>
                </c:pt>
                <c:pt idx="30">
                  <c:v>8517.6803278688531</c:v>
                </c:pt>
                <c:pt idx="31">
                  <c:v>8857.5483606557373</c:v>
                </c:pt>
                <c:pt idx="32">
                  <c:v>9197.4163934426233</c:v>
                </c:pt>
                <c:pt idx="33">
                  <c:v>9537.2844262295075</c:v>
                </c:pt>
                <c:pt idx="34">
                  <c:v>9877.1524590163917</c:v>
                </c:pt>
                <c:pt idx="35">
                  <c:v>10217.02049180328</c:v>
                </c:pt>
                <c:pt idx="36">
                  <c:v>10556.888524590166</c:v>
                </c:pt>
                <c:pt idx="37">
                  <c:v>10896.75655737705</c:v>
                </c:pt>
                <c:pt idx="38">
                  <c:v>11236.624590163934</c:v>
                </c:pt>
                <c:pt idx="39">
                  <c:v>11576.492622950818</c:v>
                </c:pt>
                <c:pt idx="40">
                  <c:v>11916.360655737704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161.52151898734184</c:v>
                </c:pt>
                <c:pt idx="7">
                  <c:v>418.05569620253152</c:v>
                </c:pt>
                <c:pt idx="8">
                  <c:v>674.58987341772149</c:v>
                </c:pt>
                <c:pt idx="9">
                  <c:v>931.12405063291158</c:v>
                </c:pt>
                <c:pt idx="10">
                  <c:v>1187.6582278481012</c:v>
                </c:pt>
                <c:pt idx="11">
                  <c:v>1444.1924050632913</c:v>
                </c:pt>
                <c:pt idx="12">
                  <c:v>1700.7265822784811</c:v>
                </c:pt>
                <c:pt idx="13">
                  <c:v>1957.2607594936708</c:v>
                </c:pt>
                <c:pt idx="14">
                  <c:v>2213.7949367088604</c:v>
                </c:pt>
                <c:pt idx="15">
                  <c:v>2470.3291139240505</c:v>
                </c:pt>
                <c:pt idx="16">
                  <c:v>2726.8632911392406</c:v>
                </c:pt>
                <c:pt idx="17">
                  <c:v>2983.3974683544302</c:v>
                </c:pt>
                <c:pt idx="18">
                  <c:v>3239.9316455696203</c:v>
                </c:pt>
                <c:pt idx="19">
                  <c:v>3496.4658227848104</c:v>
                </c:pt>
                <c:pt idx="20">
                  <c:v>3753</c:v>
                </c:pt>
                <c:pt idx="21">
                  <c:v>4009.5341772151896</c:v>
                </c:pt>
                <c:pt idx="22">
                  <c:v>4266.0683544303802</c:v>
                </c:pt>
                <c:pt idx="23">
                  <c:v>4522.6025316455689</c:v>
                </c:pt>
                <c:pt idx="24">
                  <c:v>4779.1367088607603</c:v>
                </c:pt>
                <c:pt idx="25">
                  <c:v>5035.6708860759491</c:v>
                </c:pt>
                <c:pt idx="26">
                  <c:v>5292.2050632911387</c:v>
                </c:pt>
                <c:pt idx="27">
                  <c:v>5548.7392405063301</c:v>
                </c:pt>
                <c:pt idx="28">
                  <c:v>5805.2734177215179</c:v>
                </c:pt>
                <c:pt idx="29">
                  <c:v>6061.8075949367094</c:v>
                </c:pt>
                <c:pt idx="30">
                  <c:v>6318.341772151899</c:v>
                </c:pt>
                <c:pt idx="31">
                  <c:v>6574.8759493670877</c:v>
                </c:pt>
                <c:pt idx="32">
                  <c:v>6831.4101265822783</c:v>
                </c:pt>
                <c:pt idx="33">
                  <c:v>7087.9443037974688</c:v>
                </c:pt>
                <c:pt idx="34">
                  <c:v>7344.4784810126575</c:v>
                </c:pt>
                <c:pt idx="35">
                  <c:v>7601.0126582278481</c:v>
                </c:pt>
                <c:pt idx="36">
                  <c:v>7857.5468354430386</c:v>
                </c:pt>
                <c:pt idx="37">
                  <c:v>8114.0810126582273</c:v>
                </c:pt>
                <c:pt idx="38">
                  <c:v>8370.6151898734188</c:v>
                </c:pt>
                <c:pt idx="39">
                  <c:v>8627.1493670886066</c:v>
                </c:pt>
                <c:pt idx="40">
                  <c:v>8883.683544303798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133.56435643564345</c:v>
                </c:pt>
                <c:pt idx="9">
                  <c:v>418.2673267326735</c:v>
                </c:pt>
                <c:pt idx="10">
                  <c:v>702.97029702970292</c:v>
                </c:pt>
                <c:pt idx="11">
                  <c:v>987.67326732673291</c:v>
                </c:pt>
                <c:pt idx="12">
                  <c:v>1272.3762376237626</c:v>
                </c:pt>
                <c:pt idx="13">
                  <c:v>1557.079207920792</c:v>
                </c:pt>
                <c:pt idx="14">
                  <c:v>1841.7821782178214</c:v>
                </c:pt>
                <c:pt idx="15">
                  <c:v>2126.4851485148515</c:v>
                </c:pt>
                <c:pt idx="16">
                  <c:v>2411.1881188118809</c:v>
                </c:pt>
                <c:pt idx="17">
                  <c:v>2695.8910891089104</c:v>
                </c:pt>
                <c:pt idx="18">
                  <c:v>2980.5940594059412</c:v>
                </c:pt>
                <c:pt idx="19">
                  <c:v>3265.2970297029701</c:v>
                </c:pt>
                <c:pt idx="20">
                  <c:v>3550</c:v>
                </c:pt>
                <c:pt idx="21">
                  <c:v>3834.7029702970299</c:v>
                </c:pt>
                <c:pt idx="22">
                  <c:v>4119.4059405940598</c:v>
                </c:pt>
                <c:pt idx="23">
                  <c:v>4404.1089108910883</c:v>
                </c:pt>
                <c:pt idx="24">
                  <c:v>4688.8118811881186</c:v>
                </c:pt>
                <c:pt idx="25">
                  <c:v>4973.5148514851489</c:v>
                </c:pt>
                <c:pt idx="26">
                  <c:v>5258.2178217821784</c:v>
                </c:pt>
                <c:pt idx="27">
                  <c:v>5542.9207920792087</c:v>
                </c:pt>
                <c:pt idx="28">
                  <c:v>5827.6237623762363</c:v>
                </c:pt>
                <c:pt idx="29">
                  <c:v>6112.3267326732675</c:v>
                </c:pt>
                <c:pt idx="30">
                  <c:v>6397.029702970297</c:v>
                </c:pt>
                <c:pt idx="31">
                  <c:v>6681.7326732673264</c:v>
                </c:pt>
                <c:pt idx="32">
                  <c:v>6966.4356435643567</c:v>
                </c:pt>
                <c:pt idx="33">
                  <c:v>7251.1386138613861</c:v>
                </c:pt>
                <c:pt idx="34">
                  <c:v>7535.8415841584147</c:v>
                </c:pt>
                <c:pt idx="35">
                  <c:v>7820.5445544554459</c:v>
                </c:pt>
                <c:pt idx="36">
                  <c:v>8105.2475247524762</c:v>
                </c:pt>
                <c:pt idx="37">
                  <c:v>8389.9504950495048</c:v>
                </c:pt>
                <c:pt idx="38">
                  <c:v>8674.6534653465351</c:v>
                </c:pt>
                <c:pt idx="39">
                  <c:v>8959.3564356435636</c:v>
                </c:pt>
                <c:pt idx="40">
                  <c:v>9244.0594059405939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10.42769230769221</c:v>
                </c:pt>
                <c:pt idx="9">
                  <c:v>291.97538461538483</c:v>
                </c:pt>
                <c:pt idx="10">
                  <c:v>573.52307692307693</c:v>
                </c:pt>
                <c:pt idx="11">
                  <c:v>855.07076923076943</c:v>
                </c:pt>
                <c:pt idx="12">
                  <c:v>1136.6184615384616</c:v>
                </c:pt>
                <c:pt idx="13">
                  <c:v>1418.1661538461537</c:v>
                </c:pt>
                <c:pt idx="14">
                  <c:v>1699.7138461538459</c:v>
                </c:pt>
                <c:pt idx="15">
                  <c:v>1981.2615384615385</c:v>
                </c:pt>
                <c:pt idx="16">
                  <c:v>2262.8092307692309</c:v>
                </c:pt>
                <c:pt idx="17">
                  <c:v>2544.3569230769226</c:v>
                </c:pt>
                <c:pt idx="18">
                  <c:v>2825.9046153846157</c:v>
                </c:pt>
                <c:pt idx="19">
                  <c:v>3107.4523076923078</c:v>
                </c:pt>
                <c:pt idx="20">
                  <c:v>3389</c:v>
                </c:pt>
                <c:pt idx="21">
                  <c:v>3670.5476923076922</c:v>
                </c:pt>
                <c:pt idx="22">
                  <c:v>3952.0953846153852</c:v>
                </c:pt>
                <c:pt idx="23">
                  <c:v>4233.6430769230765</c:v>
                </c:pt>
                <c:pt idx="24">
                  <c:v>4515.1907692307695</c:v>
                </c:pt>
                <c:pt idx="25">
                  <c:v>4796.7384615384617</c:v>
                </c:pt>
                <c:pt idx="26">
                  <c:v>5078.2861538461539</c:v>
                </c:pt>
                <c:pt idx="27">
                  <c:v>5359.8338461538469</c:v>
                </c:pt>
                <c:pt idx="28">
                  <c:v>5641.3815384615382</c:v>
                </c:pt>
                <c:pt idx="29">
                  <c:v>5922.9292307692303</c:v>
                </c:pt>
                <c:pt idx="30">
                  <c:v>6204.4769230769234</c:v>
                </c:pt>
                <c:pt idx="31">
                  <c:v>6486.0246153846156</c:v>
                </c:pt>
                <c:pt idx="32">
                  <c:v>6767.5723076923068</c:v>
                </c:pt>
                <c:pt idx="33">
                  <c:v>7049.1200000000008</c:v>
                </c:pt>
                <c:pt idx="34">
                  <c:v>7330.6676923076921</c:v>
                </c:pt>
                <c:pt idx="35">
                  <c:v>7612.2153846153842</c:v>
                </c:pt>
                <c:pt idx="36">
                  <c:v>7893.7630769230773</c:v>
                </c:pt>
                <c:pt idx="37">
                  <c:v>8175.3107692307685</c:v>
                </c:pt>
                <c:pt idx="38">
                  <c:v>8456.8584615384625</c:v>
                </c:pt>
                <c:pt idx="39">
                  <c:v>8738.4061538461538</c:v>
                </c:pt>
                <c:pt idx="40">
                  <c:v>9019.9538461538468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99.790419161676652</c:v>
                </c:pt>
                <c:pt idx="11">
                  <c:v>423.11137724550935</c:v>
                </c:pt>
                <c:pt idx="12">
                  <c:v>746.43233532934153</c:v>
                </c:pt>
                <c:pt idx="13">
                  <c:v>1069.7532934131737</c:v>
                </c:pt>
                <c:pt idx="14">
                  <c:v>1393.0742514970057</c:v>
                </c:pt>
                <c:pt idx="15">
                  <c:v>1716.3952095808384</c:v>
                </c:pt>
                <c:pt idx="16">
                  <c:v>2039.7161676646706</c:v>
                </c:pt>
                <c:pt idx="17">
                  <c:v>2363.0371257485021</c:v>
                </c:pt>
                <c:pt idx="18">
                  <c:v>2686.358083832336</c:v>
                </c:pt>
                <c:pt idx="19">
                  <c:v>3009.679041916168</c:v>
                </c:pt>
                <c:pt idx="20">
                  <c:v>3333</c:v>
                </c:pt>
                <c:pt idx="21">
                  <c:v>3656.320958083832</c:v>
                </c:pt>
                <c:pt idx="22">
                  <c:v>3979.6419161676649</c:v>
                </c:pt>
                <c:pt idx="23">
                  <c:v>4302.9628742514969</c:v>
                </c:pt>
                <c:pt idx="24">
                  <c:v>4626.2838323353299</c:v>
                </c:pt>
                <c:pt idx="25">
                  <c:v>4949.6047904191619</c:v>
                </c:pt>
                <c:pt idx="26">
                  <c:v>5272.9257485029939</c:v>
                </c:pt>
                <c:pt idx="27">
                  <c:v>5596.2467065868268</c:v>
                </c:pt>
                <c:pt idx="28">
                  <c:v>5919.5676646706579</c:v>
                </c:pt>
                <c:pt idx="29">
                  <c:v>6242.8886227544908</c:v>
                </c:pt>
                <c:pt idx="30">
                  <c:v>6566.2095808383237</c:v>
                </c:pt>
                <c:pt idx="31">
                  <c:v>6889.5305389221548</c:v>
                </c:pt>
                <c:pt idx="32">
                  <c:v>7212.8514970059878</c:v>
                </c:pt>
                <c:pt idx="33">
                  <c:v>7536.1724550898207</c:v>
                </c:pt>
                <c:pt idx="34">
                  <c:v>7859.4934131736518</c:v>
                </c:pt>
                <c:pt idx="35">
                  <c:v>8182.8143712574847</c:v>
                </c:pt>
                <c:pt idx="36">
                  <c:v>8506.1353293413176</c:v>
                </c:pt>
                <c:pt idx="37">
                  <c:v>8829.4562874251496</c:v>
                </c:pt>
                <c:pt idx="38">
                  <c:v>9152.7772455089817</c:v>
                </c:pt>
                <c:pt idx="39">
                  <c:v>9476.0982035928137</c:v>
                </c:pt>
                <c:pt idx="40">
                  <c:v>9799.4191616766475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86.788403908794805</c:v>
                </c:pt>
                <c:pt idx="3">
                  <c:v>307.45667752442995</c:v>
                </c:pt>
                <c:pt idx="4">
                  <c:v>465.07687296416941</c:v>
                </c:pt>
                <c:pt idx="5">
                  <c:v>622.69706840390882</c:v>
                </c:pt>
                <c:pt idx="6">
                  <c:v>780.31726384364822</c:v>
                </c:pt>
                <c:pt idx="7">
                  <c:v>937.93745928338762</c:v>
                </c:pt>
                <c:pt idx="8">
                  <c:v>1095.5576547231271</c:v>
                </c:pt>
                <c:pt idx="9">
                  <c:v>1253.1778501628667</c:v>
                </c:pt>
                <c:pt idx="10">
                  <c:v>1410.798045602606</c:v>
                </c:pt>
                <c:pt idx="11">
                  <c:v>1568.4182410423452</c:v>
                </c:pt>
                <c:pt idx="12">
                  <c:v>1726.0384364820848</c:v>
                </c:pt>
                <c:pt idx="13">
                  <c:v>1883.6586319218241</c:v>
                </c:pt>
                <c:pt idx="14">
                  <c:v>2041.2788273615633</c:v>
                </c:pt>
                <c:pt idx="15">
                  <c:v>2198.8990228013031</c:v>
                </c:pt>
                <c:pt idx="16">
                  <c:v>2356.5192182410424</c:v>
                </c:pt>
                <c:pt idx="17">
                  <c:v>2514.1394136807817</c:v>
                </c:pt>
                <c:pt idx="18">
                  <c:v>2671.7596091205214</c:v>
                </c:pt>
                <c:pt idx="19">
                  <c:v>2829.3798045602607</c:v>
                </c:pt>
                <c:pt idx="20">
                  <c:v>2987</c:v>
                </c:pt>
                <c:pt idx="21">
                  <c:v>3144.6201954397393</c:v>
                </c:pt>
                <c:pt idx="22">
                  <c:v>3302.240390879479</c:v>
                </c:pt>
                <c:pt idx="23">
                  <c:v>3459.8605863192179</c:v>
                </c:pt>
                <c:pt idx="24">
                  <c:v>3617.4807817589581</c:v>
                </c:pt>
                <c:pt idx="25">
                  <c:v>3775.1009771986969</c:v>
                </c:pt>
                <c:pt idx="26">
                  <c:v>3932.7211726384362</c:v>
                </c:pt>
                <c:pt idx="27">
                  <c:v>4090.3413680781759</c:v>
                </c:pt>
                <c:pt idx="28">
                  <c:v>4247.9615635179152</c:v>
                </c:pt>
                <c:pt idx="29">
                  <c:v>4405.5817589576554</c:v>
                </c:pt>
                <c:pt idx="30">
                  <c:v>4563.2019543973938</c:v>
                </c:pt>
                <c:pt idx="31">
                  <c:v>4720.8221498371331</c:v>
                </c:pt>
                <c:pt idx="32">
                  <c:v>4878.4423452768733</c:v>
                </c:pt>
                <c:pt idx="33">
                  <c:v>5036.0625407166126</c:v>
                </c:pt>
                <c:pt idx="34">
                  <c:v>5193.682736156351</c:v>
                </c:pt>
                <c:pt idx="35">
                  <c:v>5351.3029315960912</c:v>
                </c:pt>
                <c:pt idx="36">
                  <c:v>5508.9231270358314</c:v>
                </c:pt>
                <c:pt idx="37">
                  <c:v>5666.5433224755698</c:v>
                </c:pt>
                <c:pt idx="38">
                  <c:v>5824.1635179153091</c:v>
                </c:pt>
                <c:pt idx="39">
                  <c:v>5981.7837133550483</c:v>
                </c:pt>
                <c:pt idx="40">
                  <c:v>6139.4039087947885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158.78085106382997</c:v>
                </c:pt>
                <c:pt idx="10">
                  <c:v>421.25531914893617</c:v>
                </c:pt>
                <c:pt idx="11">
                  <c:v>683.72978723404287</c:v>
                </c:pt>
                <c:pt idx="12">
                  <c:v>946.20425531914907</c:v>
                </c:pt>
                <c:pt idx="13">
                  <c:v>1208.6787234042552</c:v>
                </c:pt>
                <c:pt idx="14">
                  <c:v>1471.1531914893612</c:v>
                </c:pt>
                <c:pt idx="15">
                  <c:v>1733.627659574468</c:v>
                </c:pt>
                <c:pt idx="16">
                  <c:v>1996.1021276595743</c:v>
                </c:pt>
                <c:pt idx="17">
                  <c:v>2258.5765957446802</c:v>
                </c:pt>
                <c:pt idx="18">
                  <c:v>2521.0510638297878</c:v>
                </c:pt>
                <c:pt idx="19">
                  <c:v>2783.5255319148937</c:v>
                </c:pt>
                <c:pt idx="20">
                  <c:v>3046</c:v>
                </c:pt>
                <c:pt idx="21">
                  <c:v>3308.4744680851063</c:v>
                </c:pt>
                <c:pt idx="22">
                  <c:v>3570.9489361702135</c:v>
                </c:pt>
                <c:pt idx="23">
                  <c:v>3833.4234042553185</c:v>
                </c:pt>
                <c:pt idx="24">
                  <c:v>4095.8978723404257</c:v>
                </c:pt>
                <c:pt idx="25">
                  <c:v>4358.3723404255315</c:v>
                </c:pt>
                <c:pt idx="26">
                  <c:v>4620.8468085106379</c:v>
                </c:pt>
                <c:pt idx="27">
                  <c:v>4883.3212765957451</c:v>
                </c:pt>
                <c:pt idx="28">
                  <c:v>5145.7957446808505</c:v>
                </c:pt>
                <c:pt idx="29">
                  <c:v>5408.2702127659577</c:v>
                </c:pt>
                <c:pt idx="30">
                  <c:v>5670.744680851064</c:v>
                </c:pt>
                <c:pt idx="31">
                  <c:v>5933.2191489361703</c:v>
                </c:pt>
                <c:pt idx="32">
                  <c:v>6195.6936170212757</c:v>
                </c:pt>
                <c:pt idx="33">
                  <c:v>6458.1680851063838</c:v>
                </c:pt>
                <c:pt idx="34">
                  <c:v>6720.6425531914883</c:v>
                </c:pt>
                <c:pt idx="35">
                  <c:v>6983.1170212765956</c:v>
                </c:pt>
                <c:pt idx="36">
                  <c:v>7245.5914893617028</c:v>
                </c:pt>
                <c:pt idx="37">
                  <c:v>7508.0659574468082</c:v>
                </c:pt>
                <c:pt idx="38">
                  <c:v>7770.5404255319154</c:v>
                </c:pt>
                <c:pt idx="39">
                  <c:v>8033.0148936170199</c:v>
                </c:pt>
                <c:pt idx="40">
                  <c:v>8295.489361702128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46.854545454545566</c:v>
                </c:pt>
                <c:pt idx="13">
                  <c:v>363.12272727272716</c:v>
                </c:pt>
                <c:pt idx="14">
                  <c:v>679.39090909090885</c:v>
                </c:pt>
                <c:pt idx="15">
                  <c:v>995.65909090909088</c:v>
                </c:pt>
                <c:pt idx="16">
                  <c:v>1311.9272727272726</c:v>
                </c:pt>
                <c:pt idx="17">
                  <c:v>1628.1954545454539</c:v>
                </c:pt>
                <c:pt idx="18">
                  <c:v>1944.4636363636369</c:v>
                </c:pt>
                <c:pt idx="19">
                  <c:v>2260.7318181818187</c:v>
                </c:pt>
                <c:pt idx="20">
                  <c:v>2577</c:v>
                </c:pt>
                <c:pt idx="21">
                  <c:v>2893.2681818181813</c:v>
                </c:pt>
                <c:pt idx="22">
                  <c:v>3209.5363636363645</c:v>
                </c:pt>
                <c:pt idx="23">
                  <c:v>3525.8045454545445</c:v>
                </c:pt>
                <c:pt idx="24">
                  <c:v>3842.0727272727277</c:v>
                </c:pt>
                <c:pt idx="25">
                  <c:v>4158.340909090909</c:v>
                </c:pt>
                <c:pt idx="26">
                  <c:v>4474.6090909090908</c:v>
                </c:pt>
                <c:pt idx="27">
                  <c:v>4790.8772727272735</c:v>
                </c:pt>
                <c:pt idx="28">
                  <c:v>5107.1454545454544</c:v>
                </c:pt>
                <c:pt idx="29">
                  <c:v>5423.4136363636362</c:v>
                </c:pt>
                <c:pt idx="30">
                  <c:v>5739.681818181818</c:v>
                </c:pt>
                <c:pt idx="31">
                  <c:v>6055.95</c:v>
                </c:pt>
                <c:pt idx="32">
                  <c:v>6372.2181818181816</c:v>
                </c:pt>
                <c:pt idx="33">
                  <c:v>6688.4863636363643</c:v>
                </c:pt>
                <c:pt idx="34">
                  <c:v>7004.7545454545443</c:v>
                </c:pt>
                <c:pt idx="35">
                  <c:v>7321.022727272727</c:v>
                </c:pt>
                <c:pt idx="36">
                  <c:v>7637.2909090909097</c:v>
                </c:pt>
                <c:pt idx="37">
                  <c:v>7953.5590909090915</c:v>
                </c:pt>
                <c:pt idx="38">
                  <c:v>8269.8272727272724</c:v>
                </c:pt>
                <c:pt idx="39">
                  <c:v>8586.0954545454533</c:v>
                </c:pt>
                <c:pt idx="40">
                  <c:v>8902.363636363636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234.9695999999999</c:v>
                </c:pt>
                <c:pt idx="14">
                  <c:v>563.11679999999967</c:v>
                </c:pt>
                <c:pt idx="15">
                  <c:v>891.26400000000001</c:v>
                </c:pt>
                <c:pt idx="16">
                  <c:v>1219.4111999999998</c:v>
                </c:pt>
                <c:pt idx="17">
                  <c:v>1547.5583999999994</c:v>
                </c:pt>
                <c:pt idx="18">
                  <c:v>1875.7056000000005</c:v>
                </c:pt>
                <c:pt idx="19">
                  <c:v>2203.8528000000001</c:v>
                </c:pt>
                <c:pt idx="20">
                  <c:v>2532</c:v>
                </c:pt>
                <c:pt idx="21">
                  <c:v>2860.1471999999999</c:v>
                </c:pt>
                <c:pt idx="22">
                  <c:v>3188.2944000000007</c:v>
                </c:pt>
                <c:pt idx="23">
                  <c:v>3516.4415999999992</c:v>
                </c:pt>
                <c:pt idx="24">
                  <c:v>3844.5888000000004</c:v>
                </c:pt>
                <c:pt idx="25">
                  <c:v>4172.7359999999999</c:v>
                </c:pt>
                <c:pt idx="26">
                  <c:v>4500.8832000000002</c:v>
                </c:pt>
                <c:pt idx="27">
                  <c:v>4829.0304000000006</c:v>
                </c:pt>
                <c:pt idx="28">
                  <c:v>5157.1776</c:v>
                </c:pt>
                <c:pt idx="29">
                  <c:v>5485.3247999999994</c:v>
                </c:pt>
                <c:pt idx="30">
                  <c:v>5813.4719999999998</c:v>
                </c:pt>
                <c:pt idx="31">
                  <c:v>6141.6192000000001</c:v>
                </c:pt>
                <c:pt idx="32">
                  <c:v>6469.7663999999995</c:v>
                </c:pt>
                <c:pt idx="33">
                  <c:v>6797.9136000000008</c:v>
                </c:pt>
                <c:pt idx="34">
                  <c:v>7126.0607999999993</c:v>
                </c:pt>
                <c:pt idx="35">
                  <c:v>7454.2079999999996</c:v>
                </c:pt>
                <c:pt idx="36">
                  <c:v>7782.3552000000009</c:v>
                </c:pt>
                <c:pt idx="37">
                  <c:v>8110.5023999999994</c:v>
                </c:pt>
                <c:pt idx="38">
                  <c:v>8438.6495999999988</c:v>
                </c:pt>
                <c:pt idx="39">
                  <c:v>8766.7967999999983</c:v>
                </c:pt>
                <c:pt idx="40">
                  <c:v>9094.9439999999995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159.93103448275863</c:v>
                </c:pt>
                <c:pt idx="11">
                  <c:v>375.83793103448301</c:v>
                </c:pt>
                <c:pt idx="12">
                  <c:v>591.74482758620707</c:v>
                </c:pt>
                <c:pt idx="13">
                  <c:v>807.65172413793096</c:v>
                </c:pt>
                <c:pt idx="14">
                  <c:v>1023.558620689655</c:v>
                </c:pt>
                <c:pt idx="15">
                  <c:v>1239.4655172413793</c:v>
                </c:pt>
                <c:pt idx="16">
                  <c:v>1455.3724137931033</c:v>
                </c:pt>
                <c:pt idx="17">
                  <c:v>1671.2793103448271</c:v>
                </c:pt>
                <c:pt idx="18">
                  <c:v>1887.1862068965522</c:v>
                </c:pt>
                <c:pt idx="19">
                  <c:v>2103.093103448276</c:v>
                </c:pt>
                <c:pt idx="20">
                  <c:v>2319</c:v>
                </c:pt>
                <c:pt idx="21">
                  <c:v>2534.906896551724</c:v>
                </c:pt>
                <c:pt idx="22">
                  <c:v>2750.8137931034489</c:v>
                </c:pt>
                <c:pt idx="23">
                  <c:v>2966.720689655172</c:v>
                </c:pt>
                <c:pt idx="24">
                  <c:v>3182.6275862068969</c:v>
                </c:pt>
                <c:pt idx="25">
                  <c:v>3398.5344827586205</c:v>
                </c:pt>
                <c:pt idx="26">
                  <c:v>3614.4413793103445</c:v>
                </c:pt>
                <c:pt idx="27">
                  <c:v>3830.3482758620694</c:v>
                </c:pt>
                <c:pt idx="28">
                  <c:v>4046.2551724137925</c:v>
                </c:pt>
                <c:pt idx="29">
                  <c:v>4262.1620689655174</c:v>
                </c:pt>
                <c:pt idx="30">
                  <c:v>4478.0689655172409</c:v>
                </c:pt>
                <c:pt idx="31">
                  <c:v>4693.9758620689654</c:v>
                </c:pt>
                <c:pt idx="32">
                  <c:v>4909.8827586206899</c:v>
                </c:pt>
                <c:pt idx="33">
                  <c:v>5125.7896551724143</c:v>
                </c:pt>
                <c:pt idx="34">
                  <c:v>5341.696551724137</c:v>
                </c:pt>
                <c:pt idx="35">
                  <c:v>5557.6034482758623</c:v>
                </c:pt>
                <c:pt idx="36">
                  <c:v>5773.5103448275868</c:v>
                </c:pt>
                <c:pt idx="37">
                  <c:v>5989.4172413793103</c:v>
                </c:pt>
                <c:pt idx="38">
                  <c:v>6205.3241379310357</c:v>
                </c:pt>
                <c:pt idx="39">
                  <c:v>6421.2310344827583</c:v>
                </c:pt>
                <c:pt idx="40">
                  <c:v>6637.1379310344828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2.9630136986303892</c:v>
                </c:pt>
                <c:pt idx="12">
                  <c:v>242.96712328767131</c:v>
                </c:pt>
                <c:pt idx="13">
                  <c:v>482.97123287671224</c:v>
                </c:pt>
                <c:pt idx="14">
                  <c:v>722.97534246575322</c:v>
                </c:pt>
                <c:pt idx="15">
                  <c:v>962.97945205479448</c:v>
                </c:pt>
                <c:pt idx="16">
                  <c:v>1202.9835616438354</c:v>
                </c:pt>
                <c:pt idx="17">
                  <c:v>1442.9876712328764</c:v>
                </c:pt>
                <c:pt idx="18">
                  <c:v>1682.9917808219182</c:v>
                </c:pt>
                <c:pt idx="19">
                  <c:v>1922.995890410959</c:v>
                </c:pt>
                <c:pt idx="20">
                  <c:v>2163</c:v>
                </c:pt>
                <c:pt idx="21">
                  <c:v>2403.004109589041</c:v>
                </c:pt>
                <c:pt idx="22">
                  <c:v>2643.0082191780825</c:v>
                </c:pt>
                <c:pt idx="23">
                  <c:v>2883.0123287671227</c:v>
                </c:pt>
                <c:pt idx="24">
                  <c:v>3123.0164383561646</c:v>
                </c:pt>
                <c:pt idx="25">
                  <c:v>3363.0205479452056</c:v>
                </c:pt>
                <c:pt idx="26">
                  <c:v>3603.0246575342462</c:v>
                </c:pt>
                <c:pt idx="27">
                  <c:v>3843.0287671232882</c:v>
                </c:pt>
                <c:pt idx="28">
                  <c:v>4083.0328767123283</c:v>
                </c:pt>
                <c:pt idx="29">
                  <c:v>4323.0369863013702</c:v>
                </c:pt>
                <c:pt idx="30">
                  <c:v>4563.0410958904113</c:v>
                </c:pt>
                <c:pt idx="31">
                  <c:v>4803.0452054794523</c:v>
                </c:pt>
                <c:pt idx="32">
                  <c:v>5043.0493150684924</c:v>
                </c:pt>
                <c:pt idx="33">
                  <c:v>5283.0534246575344</c:v>
                </c:pt>
                <c:pt idx="34">
                  <c:v>5523.0575342465745</c:v>
                </c:pt>
                <c:pt idx="35">
                  <c:v>5763.0616438356165</c:v>
                </c:pt>
                <c:pt idx="36">
                  <c:v>6003.0657534246584</c:v>
                </c:pt>
                <c:pt idx="37">
                  <c:v>6243.0698630136985</c:v>
                </c:pt>
                <c:pt idx="38">
                  <c:v>6483.0739726027405</c:v>
                </c:pt>
                <c:pt idx="39">
                  <c:v>6723.0780821917806</c:v>
                </c:pt>
                <c:pt idx="40">
                  <c:v>6963.0821917808216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189.48125000000022</c:v>
                </c:pt>
                <c:pt idx="12">
                  <c:v>405.65000000000009</c:v>
                </c:pt>
                <c:pt idx="13">
                  <c:v>621.81874999999991</c:v>
                </c:pt>
                <c:pt idx="14">
                  <c:v>837.98749999999984</c:v>
                </c:pt>
                <c:pt idx="15">
                  <c:v>1054.15625</c:v>
                </c:pt>
                <c:pt idx="16">
                  <c:v>1270.3249999999998</c:v>
                </c:pt>
                <c:pt idx="17">
                  <c:v>1486.4937499999996</c:v>
                </c:pt>
                <c:pt idx="18">
                  <c:v>1702.6625000000004</c:v>
                </c:pt>
                <c:pt idx="19">
                  <c:v>1918.83125</c:v>
                </c:pt>
                <c:pt idx="20">
                  <c:v>2135</c:v>
                </c:pt>
                <c:pt idx="21">
                  <c:v>2351.1687499999998</c:v>
                </c:pt>
                <c:pt idx="22">
                  <c:v>2567.3375000000005</c:v>
                </c:pt>
                <c:pt idx="23">
                  <c:v>2783.5062499999995</c:v>
                </c:pt>
                <c:pt idx="24">
                  <c:v>2999.6750000000002</c:v>
                </c:pt>
                <c:pt idx="25">
                  <c:v>3215.84375</c:v>
                </c:pt>
                <c:pt idx="26">
                  <c:v>3432.0124999999998</c:v>
                </c:pt>
                <c:pt idx="27">
                  <c:v>3648.1812500000005</c:v>
                </c:pt>
                <c:pt idx="28">
                  <c:v>3864.3499999999995</c:v>
                </c:pt>
                <c:pt idx="29">
                  <c:v>4080.5187500000002</c:v>
                </c:pt>
                <c:pt idx="30">
                  <c:v>4296.6875</c:v>
                </c:pt>
                <c:pt idx="31">
                  <c:v>4512.8562499999998</c:v>
                </c:pt>
                <c:pt idx="32">
                  <c:v>4729.0249999999996</c:v>
                </c:pt>
                <c:pt idx="33">
                  <c:v>4945.1937500000004</c:v>
                </c:pt>
                <c:pt idx="34">
                  <c:v>5161.3624999999993</c:v>
                </c:pt>
                <c:pt idx="35">
                  <c:v>5377.53125</c:v>
                </c:pt>
                <c:pt idx="36">
                  <c:v>5593.7000000000007</c:v>
                </c:pt>
                <c:pt idx="37">
                  <c:v>5809.8687499999996</c:v>
                </c:pt>
                <c:pt idx="38">
                  <c:v>6026.0375000000004</c:v>
                </c:pt>
                <c:pt idx="39">
                  <c:v>6242.2062499999993</c:v>
                </c:pt>
                <c:pt idx="40">
                  <c:v>6458.375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37.436363636363723</c:v>
                </c:pt>
                <c:pt idx="13">
                  <c:v>290.13181818181806</c:v>
                </c:pt>
                <c:pt idx="14">
                  <c:v>542.82727272727243</c:v>
                </c:pt>
                <c:pt idx="15">
                  <c:v>795.52272727272725</c:v>
                </c:pt>
                <c:pt idx="16">
                  <c:v>1048.2181818181816</c:v>
                </c:pt>
                <c:pt idx="17">
                  <c:v>1300.913636363636</c:v>
                </c:pt>
                <c:pt idx="18">
                  <c:v>1553.6090909090913</c:v>
                </c:pt>
                <c:pt idx="19">
                  <c:v>1806.3045454545456</c:v>
                </c:pt>
                <c:pt idx="20">
                  <c:v>2059</c:v>
                </c:pt>
                <c:pt idx="21">
                  <c:v>2311.6954545454546</c:v>
                </c:pt>
                <c:pt idx="22">
                  <c:v>2564.3909090909096</c:v>
                </c:pt>
                <c:pt idx="23">
                  <c:v>2817.0863636363629</c:v>
                </c:pt>
                <c:pt idx="24">
                  <c:v>3069.7818181818184</c:v>
                </c:pt>
                <c:pt idx="25">
                  <c:v>3322.4772727272725</c:v>
                </c:pt>
                <c:pt idx="26">
                  <c:v>3575.1727272727271</c:v>
                </c:pt>
                <c:pt idx="27">
                  <c:v>3827.8681818181826</c:v>
                </c:pt>
                <c:pt idx="28">
                  <c:v>4080.5636363636359</c:v>
                </c:pt>
                <c:pt idx="29">
                  <c:v>4333.2590909090914</c:v>
                </c:pt>
                <c:pt idx="30">
                  <c:v>4585.954545454545</c:v>
                </c:pt>
                <c:pt idx="31">
                  <c:v>4838.6499999999996</c:v>
                </c:pt>
                <c:pt idx="32">
                  <c:v>5091.3454545454542</c:v>
                </c:pt>
                <c:pt idx="33">
                  <c:v>5344.0409090909088</c:v>
                </c:pt>
                <c:pt idx="34">
                  <c:v>5596.7363636363634</c:v>
                </c:pt>
                <c:pt idx="35">
                  <c:v>5849.431818181818</c:v>
                </c:pt>
                <c:pt idx="36">
                  <c:v>6102.1272727272735</c:v>
                </c:pt>
                <c:pt idx="37">
                  <c:v>6354.8227272727272</c:v>
                </c:pt>
                <c:pt idx="38">
                  <c:v>6607.5181818181818</c:v>
                </c:pt>
                <c:pt idx="39">
                  <c:v>6860.2136363636364</c:v>
                </c:pt>
                <c:pt idx="40">
                  <c:v>7112.909090909091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73.911864406779571</c:v>
                </c:pt>
                <c:pt idx="14">
                  <c:v>334.21016949152516</c:v>
                </c:pt>
                <c:pt idx="15">
                  <c:v>594.50847457627117</c:v>
                </c:pt>
                <c:pt idx="16">
                  <c:v>854.80677966101678</c:v>
                </c:pt>
                <c:pt idx="17">
                  <c:v>1115.1050847457625</c:v>
                </c:pt>
                <c:pt idx="18">
                  <c:v>1375.4033898305088</c:v>
                </c:pt>
                <c:pt idx="19">
                  <c:v>1635.7016949152544</c:v>
                </c:pt>
                <c:pt idx="20">
                  <c:v>1896</c:v>
                </c:pt>
                <c:pt idx="21">
                  <c:v>2156.2983050847456</c:v>
                </c:pt>
                <c:pt idx="22">
                  <c:v>2416.5966101694921</c:v>
                </c:pt>
                <c:pt idx="23">
                  <c:v>2676.8949152542368</c:v>
                </c:pt>
                <c:pt idx="24">
                  <c:v>2937.1932203389833</c:v>
                </c:pt>
                <c:pt idx="25">
                  <c:v>3197.4915254237289</c:v>
                </c:pt>
                <c:pt idx="26">
                  <c:v>3457.7898305084741</c:v>
                </c:pt>
                <c:pt idx="27">
                  <c:v>3718.0881355932211</c:v>
                </c:pt>
                <c:pt idx="28">
                  <c:v>3978.3864406779653</c:v>
                </c:pt>
                <c:pt idx="29">
                  <c:v>4238.6847457627118</c:v>
                </c:pt>
                <c:pt idx="30">
                  <c:v>4498.9830508474579</c:v>
                </c:pt>
                <c:pt idx="31">
                  <c:v>4759.281355932203</c:v>
                </c:pt>
                <c:pt idx="32">
                  <c:v>5019.5796610169482</c:v>
                </c:pt>
                <c:pt idx="33">
                  <c:v>5279.8779661016961</c:v>
                </c:pt>
                <c:pt idx="34">
                  <c:v>5540.1762711864403</c:v>
                </c:pt>
                <c:pt idx="35">
                  <c:v>5800.4745762711864</c:v>
                </c:pt>
                <c:pt idx="36">
                  <c:v>6060.7728813559324</c:v>
                </c:pt>
                <c:pt idx="37">
                  <c:v>6321.0711864406776</c:v>
                </c:pt>
                <c:pt idx="38">
                  <c:v>6581.3694915254246</c:v>
                </c:pt>
                <c:pt idx="39">
                  <c:v>6841.6677966101688</c:v>
                </c:pt>
                <c:pt idx="40">
                  <c:v>7101.9661016949149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243.7999999999997</c:v>
                </c:pt>
                <c:pt idx="15">
                  <c:v>530</c:v>
                </c:pt>
                <c:pt idx="16">
                  <c:v>816.19999999999982</c:v>
                </c:pt>
                <c:pt idx="17">
                  <c:v>1102.3999999999996</c:v>
                </c:pt>
                <c:pt idx="18">
                  <c:v>1388.6000000000004</c:v>
                </c:pt>
                <c:pt idx="19">
                  <c:v>1674.8000000000002</c:v>
                </c:pt>
                <c:pt idx="20">
                  <c:v>1961</c:v>
                </c:pt>
                <c:pt idx="21">
                  <c:v>2247.1999999999998</c:v>
                </c:pt>
                <c:pt idx="22">
                  <c:v>2533.4000000000005</c:v>
                </c:pt>
                <c:pt idx="23">
                  <c:v>2819.5999999999995</c:v>
                </c:pt>
                <c:pt idx="24">
                  <c:v>3105.8000000000006</c:v>
                </c:pt>
                <c:pt idx="25">
                  <c:v>3392</c:v>
                </c:pt>
                <c:pt idx="26">
                  <c:v>3678.1999999999994</c:v>
                </c:pt>
                <c:pt idx="27">
                  <c:v>3964.4000000000005</c:v>
                </c:pt>
                <c:pt idx="28">
                  <c:v>4250.5999999999995</c:v>
                </c:pt>
                <c:pt idx="29">
                  <c:v>4536.8</c:v>
                </c:pt>
                <c:pt idx="30">
                  <c:v>4823</c:v>
                </c:pt>
                <c:pt idx="31">
                  <c:v>5109.2</c:v>
                </c:pt>
                <c:pt idx="32">
                  <c:v>5395.3999999999987</c:v>
                </c:pt>
                <c:pt idx="33">
                  <c:v>5681.6000000000013</c:v>
                </c:pt>
                <c:pt idx="34">
                  <c:v>5967.7999999999993</c:v>
                </c:pt>
                <c:pt idx="35">
                  <c:v>6254</c:v>
                </c:pt>
                <c:pt idx="36">
                  <c:v>6540.2000000000007</c:v>
                </c:pt>
                <c:pt idx="37">
                  <c:v>6826.3999999999987</c:v>
                </c:pt>
                <c:pt idx="38">
                  <c:v>7112.6000000000013</c:v>
                </c:pt>
                <c:pt idx="39">
                  <c:v>7398.7999999999993</c:v>
                </c:pt>
                <c:pt idx="40">
                  <c:v>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124.16538461538431</c:v>
                </c:pt>
                <c:pt idx="15">
                  <c:v>419.97115384615387</c:v>
                </c:pt>
                <c:pt idx="16">
                  <c:v>715.7769230769228</c:v>
                </c:pt>
                <c:pt idx="17">
                  <c:v>1011.5826923076919</c:v>
                </c:pt>
                <c:pt idx="18">
                  <c:v>1307.388461538462</c:v>
                </c:pt>
                <c:pt idx="19">
                  <c:v>1603.1942307692309</c:v>
                </c:pt>
                <c:pt idx="20">
                  <c:v>1899</c:v>
                </c:pt>
                <c:pt idx="21">
                  <c:v>2194.8057692307693</c:v>
                </c:pt>
                <c:pt idx="22">
                  <c:v>2490.6115384615391</c:v>
                </c:pt>
                <c:pt idx="23">
                  <c:v>2786.4173076923066</c:v>
                </c:pt>
                <c:pt idx="24">
                  <c:v>3082.2230769230769</c:v>
                </c:pt>
                <c:pt idx="25">
                  <c:v>3378.0288461538462</c:v>
                </c:pt>
                <c:pt idx="26">
                  <c:v>3673.8346153846151</c:v>
                </c:pt>
                <c:pt idx="27">
                  <c:v>3969.6403846153853</c:v>
                </c:pt>
                <c:pt idx="28">
                  <c:v>4265.4461538461528</c:v>
                </c:pt>
                <c:pt idx="29">
                  <c:v>4561.251923076923</c:v>
                </c:pt>
                <c:pt idx="30">
                  <c:v>4857.0576923076924</c:v>
                </c:pt>
                <c:pt idx="31">
                  <c:v>5152.8634615384608</c:v>
                </c:pt>
                <c:pt idx="32">
                  <c:v>5448.6692307692301</c:v>
                </c:pt>
                <c:pt idx="33">
                  <c:v>5744.4750000000004</c:v>
                </c:pt>
                <c:pt idx="34">
                  <c:v>6040.2807692307688</c:v>
                </c:pt>
                <c:pt idx="35">
                  <c:v>6336.0865384615381</c:v>
                </c:pt>
                <c:pt idx="36">
                  <c:v>6631.8923076923083</c:v>
                </c:pt>
                <c:pt idx="37">
                  <c:v>6927.6980769230768</c:v>
                </c:pt>
                <c:pt idx="38">
                  <c:v>7223.5038461538461</c:v>
                </c:pt>
                <c:pt idx="39">
                  <c:v>7519.3096153846145</c:v>
                </c:pt>
                <c:pt idx="40">
                  <c:v>7815.1153846153848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106.91860465116279</c:v>
                </c:pt>
                <c:pt idx="16">
                  <c:v>453.33488372093001</c:v>
                </c:pt>
                <c:pt idx="17">
                  <c:v>799.75116279069721</c:v>
                </c:pt>
                <c:pt idx="18">
                  <c:v>1146.1674418604655</c:v>
                </c:pt>
                <c:pt idx="19">
                  <c:v>1492.5837209302329</c:v>
                </c:pt>
                <c:pt idx="20">
                  <c:v>1839</c:v>
                </c:pt>
                <c:pt idx="21">
                  <c:v>2185.4162790697674</c:v>
                </c:pt>
                <c:pt idx="22">
                  <c:v>2531.8325581395356</c:v>
                </c:pt>
                <c:pt idx="23">
                  <c:v>2878.2488372093017</c:v>
                </c:pt>
                <c:pt idx="24">
                  <c:v>3224.6651162790699</c:v>
                </c:pt>
                <c:pt idx="25">
                  <c:v>3571.0813953488373</c:v>
                </c:pt>
                <c:pt idx="26">
                  <c:v>3917.4976744186047</c:v>
                </c:pt>
                <c:pt idx="27">
                  <c:v>4263.9139534883725</c:v>
                </c:pt>
                <c:pt idx="28">
                  <c:v>4610.330232558139</c:v>
                </c:pt>
                <c:pt idx="29">
                  <c:v>4956.7465116279072</c:v>
                </c:pt>
                <c:pt idx="30">
                  <c:v>5303.1627906976746</c:v>
                </c:pt>
                <c:pt idx="31">
                  <c:v>5649.579069767442</c:v>
                </c:pt>
                <c:pt idx="32">
                  <c:v>5995.9953488372093</c:v>
                </c:pt>
                <c:pt idx="33">
                  <c:v>6342.4116279069767</c:v>
                </c:pt>
                <c:pt idx="34">
                  <c:v>6688.8279069767441</c:v>
                </c:pt>
                <c:pt idx="35">
                  <c:v>7035.2441860465115</c:v>
                </c:pt>
                <c:pt idx="36">
                  <c:v>7381.6604651162797</c:v>
                </c:pt>
                <c:pt idx="37">
                  <c:v>7728.0767441860462</c:v>
                </c:pt>
                <c:pt idx="38">
                  <c:v>8074.4930232558145</c:v>
                </c:pt>
                <c:pt idx="39">
                  <c:v>8420.9093023255809</c:v>
                </c:pt>
                <c:pt idx="40">
                  <c:v>8767.3255813953492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258.18947368421027</c:v>
                </c:pt>
                <c:pt idx="17">
                  <c:v>631.6421052631573</c:v>
                </c:pt>
                <c:pt idx="18">
                  <c:v>1005.0947368421058</c:v>
                </c:pt>
                <c:pt idx="19">
                  <c:v>1378.5473684210529</c:v>
                </c:pt>
                <c:pt idx="20">
                  <c:v>1752</c:v>
                </c:pt>
                <c:pt idx="21">
                  <c:v>2125.4526315789471</c:v>
                </c:pt>
                <c:pt idx="22">
                  <c:v>2498.9052631578952</c:v>
                </c:pt>
                <c:pt idx="23">
                  <c:v>2872.3578947368414</c:v>
                </c:pt>
                <c:pt idx="24">
                  <c:v>3245.8105263157895</c:v>
                </c:pt>
                <c:pt idx="25">
                  <c:v>3619.2631578947367</c:v>
                </c:pt>
                <c:pt idx="26">
                  <c:v>3992.7157894736838</c:v>
                </c:pt>
                <c:pt idx="27">
                  <c:v>4366.1684210526319</c:v>
                </c:pt>
                <c:pt idx="28">
                  <c:v>4739.6210526315781</c:v>
                </c:pt>
                <c:pt idx="29">
                  <c:v>5113.0736842105271</c:v>
                </c:pt>
                <c:pt idx="30">
                  <c:v>5486.5263157894733</c:v>
                </c:pt>
                <c:pt idx="31">
                  <c:v>5859.9789473684204</c:v>
                </c:pt>
                <c:pt idx="32">
                  <c:v>6233.4315789473685</c:v>
                </c:pt>
                <c:pt idx="33">
                  <c:v>6606.8842105263157</c:v>
                </c:pt>
                <c:pt idx="34">
                  <c:v>6980.3368421052628</c:v>
                </c:pt>
                <c:pt idx="35">
                  <c:v>7353.7894736842109</c:v>
                </c:pt>
                <c:pt idx="36">
                  <c:v>7727.242105263158</c:v>
                </c:pt>
                <c:pt idx="37">
                  <c:v>8100.6947368421042</c:v>
                </c:pt>
                <c:pt idx="38">
                  <c:v>8474.1473684210541</c:v>
                </c:pt>
                <c:pt idx="39">
                  <c:v>8847.6</c:v>
                </c:pt>
                <c:pt idx="40">
                  <c:v>9221.0526315789466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255.83157894736814</c:v>
                </c:pt>
                <c:pt idx="17">
                  <c:v>625.87368421052577</c:v>
                </c:pt>
                <c:pt idx="18">
                  <c:v>995.91578947368464</c:v>
                </c:pt>
                <c:pt idx="19">
                  <c:v>1365.9578947368423</c:v>
                </c:pt>
                <c:pt idx="20">
                  <c:v>1736</c:v>
                </c:pt>
                <c:pt idx="21">
                  <c:v>2106.0421052631577</c:v>
                </c:pt>
                <c:pt idx="22">
                  <c:v>2476.0842105263164</c:v>
                </c:pt>
                <c:pt idx="23">
                  <c:v>2846.1263157894732</c:v>
                </c:pt>
                <c:pt idx="24">
                  <c:v>3216.1684210526319</c:v>
                </c:pt>
                <c:pt idx="25">
                  <c:v>3586.2105263157896</c:v>
                </c:pt>
                <c:pt idx="26">
                  <c:v>3956.2526315789469</c:v>
                </c:pt>
                <c:pt idx="27">
                  <c:v>4326.2947368421064</c:v>
                </c:pt>
                <c:pt idx="28">
                  <c:v>4696.3368421052619</c:v>
                </c:pt>
                <c:pt idx="29">
                  <c:v>5066.3789473684219</c:v>
                </c:pt>
                <c:pt idx="30">
                  <c:v>5436.4210526315792</c:v>
                </c:pt>
                <c:pt idx="31">
                  <c:v>5806.4631578947365</c:v>
                </c:pt>
                <c:pt idx="32">
                  <c:v>6176.5052631578947</c:v>
                </c:pt>
                <c:pt idx="33">
                  <c:v>6546.5473684210529</c:v>
                </c:pt>
                <c:pt idx="34">
                  <c:v>6916.5894736842092</c:v>
                </c:pt>
                <c:pt idx="35">
                  <c:v>7286.6315789473683</c:v>
                </c:pt>
                <c:pt idx="36">
                  <c:v>7656.6736842105274</c:v>
                </c:pt>
                <c:pt idx="37">
                  <c:v>8026.7157894736829</c:v>
                </c:pt>
                <c:pt idx="38">
                  <c:v>8396.7578947368438</c:v>
                </c:pt>
                <c:pt idx="39">
                  <c:v>8766.7999999999993</c:v>
                </c:pt>
                <c:pt idx="40">
                  <c:v>9136.8421052631584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187.70136986301344</c:v>
                </c:pt>
                <c:pt idx="17">
                  <c:v>558.52602739725978</c:v>
                </c:pt>
                <c:pt idx="18">
                  <c:v>929.35068493150732</c:v>
                </c:pt>
                <c:pt idx="19">
                  <c:v>1300.1753424657536</c:v>
                </c:pt>
                <c:pt idx="20">
                  <c:v>1671</c:v>
                </c:pt>
                <c:pt idx="21">
                  <c:v>2041.8246575342464</c:v>
                </c:pt>
                <c:pt idx="22">
                  <c:v>2412.6493150684937</c:v>
                </c:pt>
                <c:pt idx="23">
                  <c:v>2783.4739726027392</c:v>
                </c:pt>
                <c:pt idx="24">
                  <c:v>3154.2986301369865</c:v>
                </c:pt>
                <c:pt idx="25">
                  <c:v>3525.1232876712329</c:v>
                </c:pt>
                <c:pt idx="26">
                  <c:v>3895.9479452054788</c:v>
                </c:pt>
                <c:pt idx="27">
                  <c:v>4266.7726027397275</c:v>
                </c:pt>
                <c:pt idx="28">
                  <c:v>4637.5972602739712</c:v>
                </c:pt>
                <c:pt idx="29">
                  <c:v>5008.4219178082194</c:v>
                </c:pt>
                <c:pt idx="30">
                  <c:v>5379.2465753424658</c:v>
                </c:pt>
                <c:pt idx="31">
                  <c:v>5750.0712328767113</c:v>
                </c:pt>
                <c:pt idx="32">
                  <c:v>6120.8958904109586</c:v>
                </c:pt>
                <c:pt idx="33">
                  <c:v>6491.7205479452059</c:v>
                </c:pt>
                <c:pt idx="34">
                  <c:v>6862.5452054794514</c:v>
                </c:pt>
                <c:pt idx="35">
                  <c:v>7233.3698630136987</c:v>
                </c:pt>
                <c:pt idx="36">
                  <c:v>7604.194520547946</c:v>
                </c:pt>
                <c:pt idx="37">
                  <c:v>7975.0191780821906</c:v>
                </c:pt>
                <c:pt idx="38">
                  <c:v>8345.8438356164388</c:v>
                </c:pt>
                <c:pt idx="39">
                  <c:v>8716.6684931506843</c:v>
                </c:pt>
                <c:pt idx="40">
                  <c:v>9087.4931506849316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28.236363636363368</c:v>
                </c:pt>
                <c:pt idx="17">
                  <c:v>409.42727272727217</c:v>
                </c:pt>
                <c:pt idx="18">
                  <c:v>790.61818181818228</c:v>
                </c:pt>
                <c:pt idx="19">
                  <c:v>1171.8090909090913</c:v>
                </c:pt>
                <c:pt idx="20">
                  <c:v>1553</c:v>
                </c:pt>
                <c:pt idx="21">
                  <c:v>1934.1909090909087</c:v>
                </c:pt>
                <c:pt idx="22">
                  <c:v>2315.3818181818187</c:v>
                </c:pt>
                <c:pt idx="23">
                  <c:v>2696.5727272727268</c:v>
                </c:pt>
                <c:pt idx="24">
                  <c:v>3077.7636363636366</c:v>
                </c:pt>
                <c:pt idx="25">
                  <c:v>3458.9545454545455</c:v>
                </c:pt>
                <c:pt idx="26">
                  <c:v>3840.1454545454544</c:v>
                </c:pt>
                <c:pt idx="27">
                  <c:v>4221.3363636363647</c:v>
                </c:pt>
                <c:pt idx="28">
                  <c:v>4602.5272727272713</c:v>
                </c:pt>
                <c:pt idx="29">
                  <c:v>4983.7181818181825</c:v>
                </c:pt>
                <c:pt idx="30">
                  <c:v>5364.909090909091</c:v>
                </c:pt>
                <c:pt idx="31">
                  <c:v>5746.0999999999995</c:v>
                </c:pt>
                <c:pt idx="32">
                  <c:v>6127.2909090909088</c:v>
                </c:pt>
                <c:pt idx="33">
                  <c:v>6508.4818181818191</c:v>
                </c:pt>
                <c:pt idx="34">
                  <c:v>6889.6727272727258</c:v>
                </c:pt>
                <c:pt idx="35">
                  <c:v>7270.863636363636</c:v>
                </c:pt>
                <c:pt idx="36">
                  <c:v>7652.0545454545472</c:v>
                </c:pt>
                <c:pt idx="37">
                  <c:v>8033.2454545454539</c:v>
                </c:pt>
                <c:pt idx="38">
                  <c:v>8414.4363636363651</c:v>
                </c:pt>
                <c:pt idx="39">
                  <c:v>8795.6272727272717</c:v>
                </c:pt>
                <c:pt idx="40">
                  <c:v>9176.818181818182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47.546268656716173</c:v>
                </c:pt>
                <c:pt idx="17">
                  <c:v>397.65970149253684</c:v>
                </c:pt>
                <c:pt idx="18">
                  <c:v>747.77313432835865</c:v>
                </c:pt>
                <c:pt idx="19">
                  <c:v>1097.8865671641795</c:v>
                </c:pt>
                <c:pt idx="20">
                  <c:v>1448</c:v>
                </c:pt>
                <c:pt idx="21">
                  <c:v>1798.1134328358205</c:v>
                </c:pt>
                <c:pt idx="22">
                  <c:v>2148.2268656716424</c:v>
                </c:pt>
                <c:pt idx="23">
                  <c:v>2498.3402985074622</c:v>
                </c:pt>
                <c:pt idx="24">
                  <c:v>2848.4537313432838</c:v>
                </c:pt>
                <c:pt idx="25">
                  <c:v>3198.5671641791046</c:v>
                </c:pt>
                <c:pt idx="26">
                  <c:v>3548.6805970149248</c:v>
                </c:pt>
                <c:pt idx="27">
                  <c:v>3898.7940298507469</c:v>
                </c:pt>
                <c:pt idx="28">
                  <c:v>4248.9074626865659</c:v>
                </c:pt>
                <c:pt idx="29">
                  <c:v>4599.0208955223889</c:v>
                </c:pt>
                <c:pt idx="30">
                  <c:v>4949.1343283582091</c:v>
                </c:pt>
                <c:pt idx="31">
                  <c:v>5299.2477611940294</c:v>
                </c:pt>
                <c:pt idx="32">
                  <c:v>5649.3611940298497</c:v>
                </c:pt>
                <c:pt idx="33">
                  <c:v>5999.4746268656727</c:v>
                </c:pt>
                <c:pt idx="34">
                  <c:v>6349.5880597014911</c:v>
                </c:pt>
                <c:pt idx="35">
                  <c:v>6699.7014925373132</c:v>
                </c:pt>
                <c:pt idx="36">
                  <c:v>7049.8149253731353</c:v>
                </c:pt>
                <c:pt idx="37">
                  <c:v>7399.9283582089547</c:v>
                </c:pt>
                <c:pt idx="38">
                  <c:v>7750.0417910447768</c:v>
                </c:pt>
                <c:pt idx="39">
                  <c:v>8100.1552238805953</c:v>
                </c:pt>
                <c:pt idx="40">
                  <c:v>8450.2686567164183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166.70967741935485</c:v>
                </c:pt>
                <c:pt idx="16">
                  <c:v>391.76774193548374</c:v>
                </c:pt>
                <c:pt idx="17">
                  <c:v>616.82580645161261</c:v>
                </c:pt>
                <c:pt idx="18">
                  <c:v>841.88387096774227</c:v>
                </c:pt>
                <c:pt idx="19">
                  <c:v>1066.9419354838712</c:v>
                </c:pt>
                <c:pt idx="20">
                  <c:v>1292</c:v>
                </c:pt>
                <c:pt idx="21">
                  <c:v>1517.058064516129</c:v>
                </c:pt>
                <c:pt idx="22">
                  <c:v>1742.1161290322586</c:v>
                </c:pt>
                <c:pt idx="23">
                  <c:v>1967.1741935483865</c:v>
                </c:pt>
                <c:pt idx="24">
                  <c:v>2192.2322580645164</c:v>
                </c:pt>
                <c:pt idx="25">
                  <c:v>2417.2903225806454</c:v>
                </c:pt>
                <c:pt idx="26">
                  <c:v>2642.3483870967743</c:v>
                </c:pt>
                <c:pt idx="27">
                  <c:v>2867.4064516129038</c:v>
                </c:pt>
                <c:pt idx="28">
                  <c:v>3092.4645161290318</c:v>
                </c:pt>
                <c:pt idx="29">
                  <c:v>3317.5225806451617</c:v>
                </c:pt>
                <c:pt idx="30">
                  <c:v>3542.5806451612902</c:v>
                </c:pt>
                <c:pt idx="31">
                  <c:v>3767.6387096774188</c:v>
                </c:pt>
                <c:pt idx="32">
                  <c:v>3992.6967741935482</c:v>
                </c:pt>
                <c:pt idx="33">
                  <c:v>4217.7548387096776</c:v>
                </c:pt>
                <c:pt idx="34">
                  <c:v>4442.8129032258057</c:v>
                </c:pt>
                <c:pt idx="35">
                  <c:v>4667.8709677419356</c:v>
                </c:pt>
                <c:pt idx="36">
                  <c:v>4892.9290322580655</c:v>
                </c:pt>
                <c:pt idx="37">
                  <c:v>5117.9870967741936</c:v>
                </c:pt>
                <c:pt idx="38">
                  <c:v>5343.0451612903225</c:v>
                </c:pt>
                <c:pt idx="39">
                  <c:v>5568.1032258064506</c:v>
                </c:pt>
                <c:pt idx="40">
                  <c:v>5793.1612903225805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148.74495412844016</c:v>
                </c:pt>
                <c:pt idx="15">
                  <c:v>352.95412844036696</c:v>
                </c:pt>
                <c:pt idx="16">
                  <c:v>557.16330275229336</c:v>
                </c:pt>
                <c:pt idx="17">
                  <c:v>761.37247706421988</c:v>
                </c:pt>
                <c:pt idx="18">
                  <c:v>965.58165137614719</c:v>
                </c:pt>
                <c:pt idx="19">
                  <c:v>1169.7908256880735</c:v>
                </c:pt>
                <c:pt idx="20">
                  <c:v>1374</c:v>
                </c:pt>
                <c:pt idx="21">
                  <c:v>1578.2091743119265</c:v>
                </c:pt>
                <c:pt idx="22">
                  <c:v>1782.4183486238535</c:v>
                </c:pt>
                <c:pt idx="23">
                  <c:v>1986.6275229357796</c:v>
                </c:pt>
                <c:pt idx="24">
                  <c:v>2190.8366972477065</c:v>
                </c:pt>
                <c:pt idx="25">
                  <c:v>2395.0458715596328</c:v>
                </c:pt>
                <c:pt idx="26">
                  <c:v>2599.2550458715596</c:v>
                </c:pt>
                <c:pt idx="27">
                  <c:v>2803.4642201834868</c:v>
                </c:pt>
                <c:pt idx="28">
                  <c:v>3007.6733944954126</c:v>
                </c:pt>
                <c:pt idx="29">
                  <c:v>3211.8825688073393</c:v>
                </c:pt>
                <c:pt idx="30">
                  <c:v>3416.0917431192661</c:v>
                </c:pt>
                <c:pt idx="31">
                  <c:v>3620.3009174311924</c:v>
                </c:pt>
                <c:pt idx="32">
                  <c:v>3824.5100917431191</c:v>
                </c:pt>
                <c:pt idx="33">
                  <c:v>4028.7192660550459</c:v>
                </c:pt>
                <c:pt idx="34">
                  <c:v>4232.9284403669717</c:v>
                </c:pt>
                <c:pt idx="35">
                  <c:v>4437.1376146788989</c:v>
                </c:pt>
                <c:pt idx="36">
                  <c:v>4641.3467889908261</c:v>
                </c:pt>
                <c:pt idx="37">
                  <c:v>4845.5559633027524</c:v>
                </c:pt>
                <c:pt idx="38">
                  <c:v>5049.7651376146787</c:v>
                </c:pt>
                <c:pt idx="39">
                  <c:v>5253.974311926605</c:v>
                </c:pt>
                <c:pt idx="40">
                  <c:v>5458.1834862385322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169.17894736842089</c:v>
                </c:pt>
                <c:pt idx="17">
                  <c:v>413.88421052631548</c:v>
                </c:pt>
                <c:pt idx="18">
                  <c:v>658.58947368421082</c:v>
                </c:pt>
                <c:pt idx="19">
                  <c:v>903.29473684210541</c:v>
                </c:pt>
                <c:pt idx="20">
                  <c:v>1148</c:v>
                </c:pt>
                <c:pt idx="21">
                  <c:v>1392.7052631578947</c:v>
                </c:pt>
                <c:pt idx="22">
                  <c:v>1637.4105263157901</c:v>
                </c:pt>
                <c:pt idx="23">
                  <c:v>1882.1157894736837</c:v>
                </c:pt>
                <c:pt idx="24">
                  <c:v>2126.8210526315793</c:v>
                </c:pt>
                <c:pt idx="25">
                  <c:v>2371.5263157894738</c:v>
                </c:pt>
                <c:pt idx="26">
                  <c:v>2616.2315789473682</c:v>
                </c:pt>
                <c:pt idx="27">
                  <c:v>2860.9368421052636</c:v>
                </c:pt>
                <c:pt idx="28">
                  <c:v>3105.6421052631572</c:v>
                </c:pt>
                <c:pt idx="29">
                  <c:v>3350.347368421053</c:v>
                </c:pt>
                <c:pt idx="30">
                  <c:v>3595.0526315789475</c:v>
                </c:pt>
                <c:pt idx="31">
                  <c:v>3839.757894736842</c:v>
                </c:pt>
                <c:pt idx="32">
                  <c:v>4084.463157894736</c:v>
                </c:pt>
                <c:pt idx="33">
                  <c:v>4329.1684210526319</c:v>
                </c:pt>
                <c:pt idx="34">
                  <c:v>4573.8736842105254</c:v>
                </c:pt>
                <c:pt idx="35">
                  <c:v>4818.5789473684208</c:v>
                </c:pt>
                <c:pt idx="36">
                  <c:v>5063.2842105263162</c:v>
                </c:pt>
                <c:pt idx="37">
                  <c:v>5307.9894736842098</c:v>
                </c:pt>
                <c:pt idx="38">
                  <c:v>5552.6947368421061</c:v>
                </c:pt>
                <c:pt idx="39">
                  <c:v>5797.4</c:v>
                </c:pt>
                <c:pt idx="40">
                  <c:v>6042.105263157895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100.64516129032258</c:v>
                </c:pt>
                <c:pt idx="16">
                  <c:v>236.51612903225799</c:v>
                </c:pt>
                <c:pt idx="17">
                  <c:v>372.38709677419337</c:v>
                </c:pt>
                <c:pt idx="18">
                  <c:v>508.2580645161292</c:v>
                </c:pt>
                <c:pt idx="19">
                  <c:v>644.12903225806463</c:v>
                </c:pt>
                <c:pt idx="20">
                  <c:v>780</c:v>
                </c:pt>
                <c:pt idx="21">
                  <c:v>915.87096774193537</c:v>
                </c:pt>
                <c:pt idx="22">
                  <c:v>1051.7419354838712</c:v>
                </c:pt>
                <c:pt idx="23">
                  <c:v>1187.6129032258061</c:v>
                </c:pt>
                <c:pt idx="24">
                  <c:v>1323.4838709677422</c:v>
                </c:pt>
                <c:pt idx="25">
                  <c:v>1459.3548387096773</c:v>
                </c:pt>
                <c:pt idx="26">
                  <c:v>1595.2258064516129</c:v>
                </c:pt>
                <c:pt idx="27">
                  <c:v>1731.0967741935488</c:v>
                </c:pt>
                <c:pt idx="28">
                  <c:v>1866.9677419354834</c:v>
                </c:pt>
                <c:pt idx="29">
                  <c:v>2002.8387096774193</c:v>
                </c:pt>
                <c:pt idx="30">
                  <c:v>2138.7096774193546</c:v>
                </c:pt>
                <c:pt idx="31">
                  <c:v>2274.5806451612902</c:v>
                </c:pt>
                <c:pt idx="32">
                  <c:v>2410.4516129032254</c:v>
                </c:pt>
                <c:pt idx="33">
                  <c:v>2546.3225806451615</c:v>
                </c:pt>
                <c:pt idx="34">
                  <c:v>2682.1935483870966</c:v>
                </c:pt>
                <c:pt idx="35">
                  <c:v>2818.0645161290322</c:v>
                </c:pt>
                <c:pt idx="36">
                  <c:v>2953.9354838709683</c:v>
                </c:pt>
                <c:pt idx="37">
                  <c:v>3089.8064516129034</c:v>
                </c:pt>
                <c:pt idx="38">
                  <c:v>3225.6774193548385</c:v>
                </c:pt>
                <c:pt idx="39">
                  <c:v>3361.5483870967737</c:v>
                </c:pt>
                <c:pt idx="40">
                  <c:v>3497.4193548387098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130.98461538461584</c:v>
                </c:pt>
                <c:pt idx="19">
                  <c:v>452.49230769230792</c:v>
                </c:pt>
                <c:pt idx="20">
                  <c:v>774</c:v>
                </c:pt>
                <c:pt idx="21">
                  <c:v>1095.507692307692</c:v>
                </c:pt>
                <c:pt idx="22">
                  <c:v>1417.0153846153853</c:v>
                </c:pt>
                <c:pt idx="23">
                  <c:v>1738.5230769230764</c:v>
                </c:pt>
                <c:pt idx="24">
                  <c:v>2060.0307692307697</c:v>
                </c:pt>
                <c:pt idx="25">
                  <c:v>2381.5384615384614</c:v>
                </c:pt>
                <c:pt idx="26">
                  <c:v>2703.0461538461536</c:v>
                </c:pt>
                <c:pt idx="27">
                  <c:v>3024.5538461538467</c:v>
                </c:pt>
                <c:pt idx="28">
                  <c:v>3346.061538461538</c:v>
                </c:pt>
                <c:pt idx="29">
                  <c:v>3667.5692307692311</c:v>
                </c:pt>
                <c:pt idx="30">
                  <c:v>3989.0769230769229</c:v>
                </c:pt>
                <c:pt idx="31">
                  <c:v>4310.5846153846151</c:v>
                </c:pt>
                <c:pt idx="32">
                  <c:v>4632.0923076923073</c:v>
                </c:pt>
                <c:pt idx="33">
                  <c:v>4953.6000000000004</c:v>
                </c:pt>
                <c:pt idx="34">
                  <c:v>5275.1076923076907</c:v>
                </c:pt>
                <c:pt idx="35">
                  <c:v>5596.6153846153848</c:v>
                </c:pt>
                <c:pt idx="36">
                  <c:v>5918.1230769230779</c:v>
                </c:pt>
                <c:pt idx="37">
                  <c:v>6239.6307692307682</c:v>
                </c:pt>
                <c:pt idx="38">
                  <c:v>6561.1384615384623</c:v>
                </c:pt>
                <c:pt idx="39">
                  <c:v>6882.6461538461526</c:v>
                </c:pt>
                <c:pt idx="40">
                  <c:v>7204.1538461538457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74.821818181817918</c:v>
                </c:pt>
                <c:pt idx="18">
                  <c:v>264.21454545454571</c:v>
                </c:pt>
                <c:pt idx="19">
                  <c:v>453.60727272727291</c:v>
                </c:pt>
                <c:pt idx="20">
                  <c:v>643</c:v>
                </c:pt>
                <c:pt idx="21">
                  <c:v>832.39272727272714</c:v>
                </c:pt>
                <c:pt idx="22">
                  <c:v>1021.7854545454549</c:v>
                </c:pt>
                <c:pt idx="23">
                  <c:v>1211.1781818181814</c:v>
                </c:pt>
                <c:pt idx="24">
                  <c:v>1400.5709090909093</c:v>
                </c:pt>
                <c:pt idx="25">
                  <c:v>1589.9636363636364</c:v>
                </c:pt>
                <c:pt idx="26">
                  <c:v>1779.3563636363635</c:v>
                </c:pt>
                <c:pt idx="27">
                  <c:v>1968.7490909090914</c:v>
                </c:pt>
                <c:pt idx="28">
                  <c:v>2158.1418181818176</c:v>
                </c:pt>
                <c:pt idx="29">
                  <c:v>2347.5345454545454</c:v>
                </c:pt>
                <c:pt idx="30">
                  <c:v>2536.9272727272728</c:v>
                </c:pt>
                <c:pt idx="31">
                  <c:v>2726.32</c:v>
                </c:pt>
                <c:pt idx="32">
                  <c:v>2915.7127272727271</c:v>
                </c:pt>
                <c:pt idx="33">
                  <c:v>3105.1054545454549</c:v>
                </c:pt>
                <c:pt idx="34">
                  <c:v>3294.4981818181814</c:v>
                </c:pt>
                <c:pt idx="35">
                  <c:v>3483.8909090909092</c:v>
                </c:pt>
                <c:pt idx="36">
                  <c:v>3673.283636363637</c:v>
                </c:pt>
                <c:pt idx="37">
                  <c:v>3862.6763636363635</c:v>
                </c:pt>
                <c:pt idx="38">
                  <c:v>4052.0690909090913</c:v>
                </c:pt>
                <c:pt idx="39">
                  <c:v>4241.4618181818178</c:v>
                </c:pt>
                <c:pt idx="40">
                  <c:v>4430.8545454545456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366</c:v>
                </c:pt>
                <c:pt idx="21">
                  <c:v>736.5749999999997</c:v>
                </c:pt>
                <c:pt idx="22">
                  <c:v>1107.1500000000008</c:v>
                </c:pt>
                <c:pt idx="23">
                  <c:v>1477.7249999999992</c:v>
                </c:pt>
                <c:pt idx="24">
                  <c:v>1848.3000000000002</c:v>
                </c:pt>
                <c:pt idx="25">
                  <c:v>2218.875</c:v>
                </c:pt>
                <c:pt idx="26">
                  <c:v>2589.4499999999998</c:v>
                </c:pt>
                <c:pt idx="27">
                  <c:v>2960.025000000001</c:v>
                </c:pt>
                <c:pt idx="28">
                  <c:v>3330.599999999999</c:v>
                </c:pt>
                <c:pt idx="29">
                  <c:v>3701.1750000000002</c:v>
                </c:pt>
                <c:pt idx="30">
                  <c:v>4071.75</c:v>
                </c:pt>
                <c:pt idx="31">
                  <c:v>4442.3249999999998</c:v>
                </c:pt>
                <c:pt idx="32">
                  <c:v>4812.8999999999996</c:v>
                </c:pt>
                <c:pt idx="33">
                  <c:v>5183.4750000000004</c:v>
                </c:pt>
                <c:pt idx="34">
                  <c:v>5554.0499999999993</c:v>
                </c:pt>
                <c:pt idx="35">
                  <c:v>5924.625</c:v>
                </c:pt>
                <c:pt idx="36">
                  <c:v>6295.2000000000007</c:v>
                </c:pt>
                <c:pt idx="37">
                  <c:v>6665.7749999999996</c:v>
                </c:pt>
                <c:pt idx="38">
                  <c:v>7036.35</c:v>
                </c:pt>
                <c:pt idx="39">
                  <c:v>7406.9249999999993</c:v>
                </c:pt>
                <c:pt idx="40">
                  <c:v>7777.5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0.000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0.0%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120</xdr:row>
      <xdr:rowOff>23811</xdr:rowOff>
    </xdr:from>
    <xdr:to>
      <xdr:col>38</xdr:col>
      <xdr:colOff>28574</xdr:colOff>
      <xdr:row>155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1826286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62"/>
  <sheetViews>
    <sheetView showGridLines="0" tabSelected="1" zoomScaleNormal="100" workbookViewId="0">
      <pane xSplit="8" ySplit="3" topLeftCell="O4" activePane="bottomRight" state="frozen"/>
      <selection activeCell="C2" sqref="C2"/>
      <selection pane="topRight" activeCell="C2" sqref="C2"/>
      <selection pane="bottomLeft" activeCell="C2" sqref="C2"/>
      <selection pane="bottomRight" activeCell="B6" sqref="B6"/>
    </sheetView>
  </sheetViews>
  <sheetFormatPr baseColWidth="10" defaultColWidth="11.42578125" defaultRowHeight="15"/>
  <cols>
    <col min="1" max="1" width="3.28515625" style="43" bestFit="1" customWidth="1"/>
    <col min="2" max="2" width="26.140625" customWidth="1"/>
    <col min="3" max="3" width="16" style="25" bestFit="1" customWidth="1"/>
    <col min="4" max="4" width="3.85546875" style="25" bestFit="1" customWidth="1"/>
    <col min="5" max="5" width="6.7109375" style="25" bestFit="1" customWidth="1"/>
    <col min="6" max="6" width="14" style="25" bestFit="1" customWidth="1"/>
    <col min="7" max="7" width="6.7109375" style="25" bestFit="1" customWidth="1"/>
    <col min="8" max="8" width="3.85546875" style="25" customWidth="1"/>
    <col min="9" max="9" width="8.85546875" style="25" bestFit="1" customWidth="1"/>
    <col min="10" max="10" width="6.7109375" style="25" customWidth="1"/>
    <col min="11" max="11" width="5.140625" style="25" bestFit="1" customWidth="1"/>
    <col min="12" max="12" width="5.140625" style="25" customWidth="1"/>
    <col min="13" max="13" width="12.42578125" style="25" bestFit="1" customWidth="1"/>
    <col min="14" max="14" width="7" style="25" customWidth="1"/>
    <col min="15" max="15" width="12.85546875" style="25" bestFit="1" customWidth="1"/>
    <col min="16" max="16" width="8" style="43" customWidth="1"/>
    <col min="17" max="17" width="6.7109375" style="43" bestFit="1" customWidth="1"/>
    <col min="18" max="18" width="11.140625" style="25" bestFit="1" customWidth="1"/>
    <col min="19" max="20" width="11" style="25" bestFit="1" customWidth="1"/>
    <col min="21" max="21" width="11" style="43" bestFit="1" customWidth="1"/>
    <col min="22" max="22" width="9.42578125" bestFit="1" customWidth="1"/>
    <col min="23" max="23" width="13.140625" bestFit="1" customWidth="1"/>
    <col min="24" max="24" width="6.7109375" bestFit="1" customWidth="1"/>
    <col min="25" max="25" width="5.42578125" bestFit="1" customWidth="1"/>
    <col min="26" max="27" width="3.85546875" bestFit="1" customWidth="1"/>
    <col min="28" max="28" width="6.7109375" bestFit="1" customWidth="1"/>
    <col min="29" max="31" width="3.85546875" bestFit="1" customWidth="1"/>
    <col min="32" max="32" width="6.7109375" bestFit="1" customWidth="1"/>
    <col min="33" max="33" width="3.85546875" bestFit="1" customWidth="1"/>
    <col min="34" max="34" width="5.42578125" style="1" bestFit="1" customWidth="1"/>
    <col min="35" max="35" width="5.42578125" style="1" customWidth="1"/>
    <col min="36" max="36" width="8.28515625" style="1" customWidth="1"/>
    <col min="37" max="37" width="5.42578125" style="1" customWidth="1"/>
    <col min="38" max="38" width="3.85546875" style="1" bestFit="1" customWidth="1"/>
    <col min="39" max="40" width="5.42578125" bestFit="1" customWidth="1"/>
    <col min="41" max="41" width="4.85546875" bestFit="1" customWidth="1"/>
    <col min="42" max="42" width="5.7109375" bestFit="1" customWidth="1"/>
    <col min="43" max="43" width="5.42578125" bestFit="1" customWidth="1"/>
    <col min="44" max="44" width="3.85546875" style="25" bestFit="1" customWidth="1"/>
    <col min="45" max="46" width="4.42578125" style="25" bestFit="1" customWidth="1"/>
    <col min="47" max="47" width="3.85546875" style="25" bestFit="1" customWidth="1"/>
    <col min="48" max="48" width="6.7109375" style="25" bestFit="1" customWidth="1"/>
    <col min="49" max="49" width="5.42578125" style="25" customWidth="1"/>
    <col min="50" max="51" width="5.42578125" bestFit="1" customWidth="1"/>
    <col min="52" max="52" width="4.85546875" bestFit="1" customWidth="1"/>
    <col min="53" max="53" width="7.28515625" customWidth="1"/>
    <col min="54" max="54" width="4.85546875" bestFit="1" customWidth="1"/>
    <col min="55" max="55" width="6.7109375" bestFit="1" customWidth="1"/>
    <col min="56" max="57" width="4.85546875" bestFit="1" customWidth="1"/>
    <col min="58" max="58" width="5.7109375" bestFit="1" customWidth="1"/>
    <col min="59" max="59" width="4.85546875" bestFit="1" customWidth="1"/>
    <col min="60" max="60" width="4.7109375" bestFit="1" customWidth="1"/>
    <col min="61" max="61" width="4.85546875" bestFit="1" customWidth="1"/>
    <col min="62" max="62" width="6.7109375" bestFit="1" customWidth="1"/>
    <col min="63" max="63" width="5.140625" customWidth="1"/>
    <col min="64" max="64" width="7.140625" customWidth="1"/>
    <col min="65" max="65" width="5.42578125" bestFit="1" customWidth="1"/>
    <col min="66" max="66" width="5.7109375" bestFit="1" customWidth="1"/>
    <col min="67" max="67" width="4.85546875" bestFit="1" customWidth="1"/>
    <col min="68" max="68" width="6" bestFit="1" customWidth="1"/>
    <col min="69" max="69" width="4.85546875" bestFit="1" customWidth="1"/>
    <col min="70" max="70" width="6.7109375" bestFit="1" customWidth="1"/>
    <col min="71" max="71" width="5.7109375" bestFit="1" customWidth="1"/>
    <col min="72" max="72" width="5" style="25" customWidth="1"/>
    <col min="73" max="73" width="6.28515625" style="25" bestFit="1" customWidth="1"/>
    <col min="74" max="74" width="4.140625" style="25" customWidth="1"/>
    <col min="75" max="75" width="5.42578125" style="25" bestFit="1" customWidth="1"/>
    <col min="76" max="76" width="5.42578125" style="25" customWidth="1"/>
    <col min="77" max="77" width="4.7109375" style="25" customWidth="1"/>
    <col min="78" max="78" width="3" style="25" customWidth="1"/>
    <col min="79" max="79" width="5.7109375" style="25" bestFit="1" customWidth="1"/>
    <col min="80" max="80" width="4.7109375" bestFit="1" customWidth="1"/>
    <col min="81" max="81" width="5.7109375" bestFit="1" customWidth="1"/>
    <col min="82" max="82" width="4.7109375" style="25" bestFit="1" customWidth="1"/>
    <col min="83" max="83" width="4.85546875" bestFit="1" customWidth="1"/>
    <col min="84" max="84" width="6.42578125" style="25" customWidth="1"/>
    <col min="85" max="85" width="0.85546875" style="25" customWidth="1"/>
    <col min="86" max="109" width="4.42578125" style="25" customWidth="1"/>
    <col min="110" max="110" width="1.28515625" style="25" customWidth="1"/>
    <col min="111" max="111" width="5.42578125" style="25" customWidth="1"/>
    <col min="112" max="134" width="5.42578125" style="25" bestFit="1" customWidth="1"/>
    <col min="135" max="135" width="1.42578125" customWidth="1"/>
    <col min="136" max="159" width="4.42578125" bestFit="1" customWidth="1"/>
    <col min="160" max="160" width="1.7109375" customWidth="1"/>
    <col min="161" max="161" width="7.28515625" style="25" bestFit="1" customWidth="1"/>
    <col min="162" max="184" width="4.42578125" style="25" bestFit="1" customWidth="1"/>
    <col min="185" max="185" width="1.42578125" customWidth="1"/>
    <col min="186" max="186" width="4.85546875" style="87" customWidth="1"/>
    <col min="187" max="209" width="11.42578125" customWidth="1"/>
    <col min="211" max="234" width="11.42578125" style="25" customWidth="1"/>
  </cols>
  <sheetData>
    <row r="1" spans="1:234">
      <c r="B1" s="103" t="s">
        <v>7847</v>
      </c>
      <c r="C1" s="101" t="s">
        <v>7848</v>
      </c>
      <c r="D1" s="54"/>
      <c r="F1" s="101" t="s">
        <v>7849</v>
      </c>
      <c r="I1" s="43" t="s">
        <v>65</v>
      </c>
      <c r="M1" s="100" t="s">
        <v>74</v>
      </c>
      <c r="O1" s="101" t="s">
        <v>7846</v>
      </c>
      <c r="Q1" s="103" t="s">
        <v>7845</v>
      </c>
      <c r="R1" s="25" t="s">
        <v>7974</v>
      </c>
      <c r="U1" s="124"/>
      <c r="BC1" s="111"/>
      <c r="BL1" t="s">
        <v>8052</v>
      </c>
      <c r="BM1" s="23">
        <v>1013</v>
      </c>
      <c r="BN1" t="s">
        <v>7869</v>
      </c>
      <c r="BO1" t="s">
        <v>8053</v>
      </c>
      <c r="BP1" s="23">
        <v>0</v>
      </c>
      <c r="BQ1" t="s">
        <v>7872</v>
      </c>
      <c r="BR1" s="43" t="s">
        <v>8028</v>
      </c>
      <c r="BS1" s="23">
        <v>9.8000000000000007</v>
      </c>
      <c r="BT1" s="25" t="s">
        <v>8054</v>
      </c>
    </row>
    <row r="2" spans="1:234" ht="15.75">
      <c r="A2" s="213"/>
      <c r="B2" s="104">
        <v>44192.899097222224</v>
      </c>
      <c r="C2" s="22">
        <f>COUNTA(_xlfn.XLOOKUP($C$4,ndashboard_col,ndashboard_val))</f>
        <v>32</v>
      </c>
      <c r="D2" s="115"/>
      <c r="F2" s="23">
        <v>0</v>
      </c>
      <c r="I2" s="23">
        <v>30000</v>
      </c>
      <c r="M2" s="116">
        <f>MIN(_xlfn.XLOOKUP($M$4,ndashboard_col,ndashboard_val))</f>
        <v>43868</v>
      </c>
      <c r="O2" s="117">
        <f>SUM(_xlfn.XLOOKUP($O$4,ndashboard_col,ndashboard_val))</f>
        <v>78936</v>
      </c>
      <c r="Q2" s="118">
        <f>_xlfn.DAYS(B2,M2)</f>
        <v>324</v>
      </c>
      <c r="R2" s="143">
        <f>SUM(_xlfn.XLOOKUP($R$4,ndashboard_col,ndashboard_val))</f>
        <v>565.97479895900631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8115</v>
      </c>
      <c r="CH2" s="25" t="s">
        <v>8114</v>
      </c>
      <c r="DG2" s="25" t="s">
        <v>8060</v>
      </c>
      <c r="EF2" t="s">
        <v>8199</v>
      </c>
      <c r="FE2" s="25" t="s">
        <v>8200</v>
      </c>
    </row>
    <row r="3" spans="1:234" s="108" customFormat="1" ht="11.25" customHeight="1">
      <c r="A3" s="119"/>
      <c r="B3" s="119" t="s">
        <v>7835</v>
      </c>
      <c r="C3" s="119" t="s">
        <v>7831</v>
      </c>
      <c r="D3" s="119" t="s">
        <v>7831</v>
      </c>
      <c r="E3" s="119" t="s">
        <v>7831</v>
      </c>
      <c r="F3" s="119" t="s">
        <v>7831</v>
      </c>
      <c r="G3" s="119" t="s">
        <v>7831</v>
      </c>
      <c r="H3" s="119" t="s">
        <v>7833</v>
      </c>
      <c r="I3" s="119" t="s">
        <v>7831</v>
      </c>
      <c r="J3" s="119" t="s">
        <v>7832</v>
      </c>
      <c r="K3" s="119" t="s">
        <v>7832</v>
      </c>
      <c r="L3" s="119" t="s">
        <v>7833</v>
      </c>
      <c r="M3" s="119" t="s">
        <v>7835</v>
      </c>
      <c r="N3" s="119" t="s">
        <v>7832</v>
      </c>
      <c r="O3" s="119" t="s">
        <v>8143</v>
      </c>
      <c r="P3" s="119" t="s">
        <v>7833</v>
      </c>
      <c r="Q3" s="119" t="s">
        <v>7833</v>
      </c>
      <c r="R3" s="119" t="s">
        <v>7833</v>
      </c>
      <c r="S3" s="119" t="s">
        <v>7833</v>
      </c>
      <c r="T3" s="119" t="s">
        <v>7833</v>
      </c>
      <c r="U3" s="119" t="s">
        <v>7833</v>
      </c>
      <c r="V3" s="156"/>
      <c r="W3" s="119" t="s">
        <v>7832</v>
      </c>
      <c r="X3" s="119" t="s">
        <v>7832</v>
      </c>
      <c r="Y3" s="119" t="s">
        <v>7832</v>
      </c>
      <c r="Z3" s="119" t="s">
        <v>7832</v>
      </c>
      <c r="AA3" s="119" t="s">
        <v>7832</v>
      </c>
      <c r="AB3" s="119" t="s">
        <v>7832</v>
      </c>
      <c r="AC3" s="119" t="s">
        <v>7832</v>
      </c>
      <c r="AD3" s="119" t="s">
        <v>7832</v>
      </c>
      <c r="AE3" s="119" t="s">
        <v>7832</v>
      </c>
      <c r="AF3" s="119" t="s">
        <v>7832</v>
      </c>
      <c r="AG3" s="119" t="s">
        <v>7832</v>
      </c>
      <c r="AH3" s="119" t="s">
        <v>7832</v>
      </c>
      <c r="AI3" s="119"/>
      <c r="AJ3" s="119" t="s">
        <v>7831</v>
      </c>
      <c r="AK3" s="119"/>
      <c r="AL3" s="119"/>
      <c r="AM3" s="119" t="s">
        <v>7832</v>
      </c>
      <c r="AN3" s="119" t="s">
        <v>7832</v>
      </c>
      <c r="AO3" s="119" t="s">
        <v>7833</v>
      </c>
      <c r="AP3" s="119"/>
      <c r="AQ3" s="119" t="s">
        <v>7832</v>
      </c>
      <c r="AR3" s="119" t="s">
        <v>7832</v>
      </c>
      <c r="AS3" s="119" t="s">
        <v>7832</v>
      </c>
      <c r="AT3" s="119" t="s">
        <v>7832</v>
      </c>
      <c r="AU3" s="119" t="s">
        <v>7832</v>
      </c>
      <c r="AV3" s="119" t="s">
        <v>7832</v>
      </c>
      <c r="AW3" s="119"/>
      <c r="AX3" s="119" t="s">
        <v>7832</v>
      </c>
      <c r="AY3" s="119" t="s">
        <v>7832</v>
      </c>
      <c r="AZ3" s="119" t="s">
        <v>7833</v>
      </c>
      <c r="BA3" s="119" t="s">
        <v>7833</v>
      </c>
      <c r="BB3" s="119" t="s">
        <v>7832</v>
      </c>
      <c r="BC3" s="119" t="s">
        <v>7832</v>
      </c>
      <c r="BD3" s="119" t="s">
        <v>7832</v>
      </c>
      <c r="BE3" s="119" t="s">
        <v>7832</v>
      </c>
      <c r="BF3" s="119" t="s">
        <v>7832</v>
      </c>
      <c r="BG3" s="119" t="s">
        <v>7832</v>
      </c>
      <c r="BH3" s="119" t="s">
        <v>7832</v>
      </c>
      <c r="BI3" s="119" t="s">
        <v>7832</v>
      </c>
      <c r="BJ3" s="119" t="s">
        <v>7833</v>
      </c>
      <c r="BK3" s="119"/>
      <c r="BL3" s="119" t="s">
        <v>7832</v>
      </c>
      <c r="BM3" s="119" t="s">
        <v>7832</v>
      </c>
      <c r="BN3" s="119" t="s">
        <v>7832</v>
      </c>
      <c r="BO3" s="119" t="s">
        <v>7832</v>
      </c>
      <c r="BP3" s="119" t="s">
        <v>7832</v>
      </c>
      <c r="BQ3" s="119" t="s">
        <v>7832</v>
      </c>
      <c r="BR3" s="119" t="s">
        <v>7832</v>
      </c>
      <c r="BS3" s="119" t="s">
        <v>7832</v>
      </c>
      <c r="BT3" s="119" t="s">
        <v>7833</v>
      </c>
      <c r="BU3" s="119" t="s">
        <v>7833</v>
      </c>
      <c r="BV3" s="119" t="s">
        <v>7832</v>
      </c>
      <c r="BW3" s="119" t="s">
        <v>7832</v>
      </c>
      <c r="BX3" s="119" t="s">
        <v>7832</v>
      </c>
      <c r="BY3" s="119"/>
      <c r="BZ3" s="119"/>
      <c r="CA3" s="119" t="s">
        <v>7832</v>
      </c>
      <c r="CB3" s="119" t="s">
        <v>7832</v>
      </c>
      <c r="CC3" s="119" t="s">
        <v>7832</v>
      </c>
      <c r="CD3" s="119" t="s">
        <v>7832</v>
      </c>
      <c r="CE3" s="119"/>
      <c r="CF3" s="119" t="s">
        <v>7832</v>
      </c>
      <c r="CG3" s="119"/>
      <c r="CH3" s="119" t="s">
        <v>7832</v>
      </c>
      <c r="CI3" s="119" t="s">
        <v>7832</v>
      </c>
      <c r="CJ3" s="119" t="s">
        <v>7832</v>
      </c>
      <c r="CK3" s="119" t="s">
        <v>7832</v>
      </c>
      <c r="CL3" s="119" t="s">
        <v>7832</v>
      </c>
      <c r="CM3" s="119" t="s">
        <v>7832</v>
      </c>
      <c r="CN3" s="119" t="s">
        <v>7832</v>
      </c>
      <c r="CO3" s="119" t="s">
        <v>7832</v>
      </c>
      <c r="CP3" s="119" t="s">
        <v>7832</v>
      </c>
      <c r="CQ3" s="119" t="s">
        <v>7832</v>
      </c>
      <c r="CR3" s="119" t="s">
        <v>7832</v>
      </c>
      <c r="CS3" s="119" t="s">
        <v>7832</v>
      </c>
      <c r="CT3" s="119" t="s">
        <v>7832</v>
      </c>
      <c r="CU3" s="119" t="s">
        <v>7832</v>
      </c>
      <c r="CV3" s="119" t="s">
        <v>7832</v>
      </c>
      <c r="CW3" s="119" t="s">
        <v>7832</v>
      </c>
      <c r="CX3" s="119" t="s">
        <v>7832</v>
      </c>
      <c r="CY3" s="119" t="s">
        <v>7832</v>
      </c>
      <c r="CZ3" s="119" t="s">
        <v>7832</v>
      </c>
      <c r="DA3" s="119" t="s">
        <v>7832</v>
      </c>
      <c r="DB3" s="119" t="s">
        <v>7832</v>
      </c>
      <c r="DC3" s="119" t="s">
        <v>7832</v>
      </c>
      <c r="DD3" s="119" t="s">
        <v>7832</v>
      </c>
      <c r="DE3" s="119" t="s">
        <v>7832</v>
      </c>
      <c r="DF3" s="119"/>
      <c r="DG3" s="119" t="s">
        <v>7832</v>
      </c>
      <c r="DH3" s="119" t="s">
        <v>7832</v>
      </c>
      <c r="DI3" s="119" t="s">
        <v>7832</v>
      </c>
      <c r="DJ3" s="119" t="s">
        <v>7832</v>
      </c>
      <c r="DK3" s="119" t="s">
        <v>7832</v>
      </c>
      <c r="DL3" s="119" t="s">
        <v>7832</v>
      </c>
      <c r="DM3" s="119" t="s">
        <v>7832</v>
      </c>
      <c r="DN3" s="119" t="s">
        <v>7832</v>
      </c>
      <c r="DO3" s="119" t="s">
        <v>7832</v>
      </c>
      <c r="DP3" s="119" t="s">
        <v>7832</v>
      </c>
      <c r="DQ3" s="119" t="s">
        <v>7832</v>
      </c>
      <c r="DR3" s="119" t="s">
        <v>7832</v>
      </c>
      <c r="DS3" s="119" t="s">
        <v>7832</v>
      </c>
      <c r="DT3" s="119" t="s">
        <v>7832</v>
      </c>
      <c r="DU3" s="119" t="s">
        <v>7832</v>
      </c>
      <c r="DV3" s="119" t="s">
        <v>7832</v>
      </c>
      <c r="DW3" s="119" t="s">
        <v>7832</v>
      </c>
      <c r="DX3" s="119" t="s">
        <v>7832</v>
      </c>
      <c r="DY3" s="119" t="s">
        <v>7832</v>
      </c>
      <c r="DZ3" s="119" t="s">
        <v>7832</v>
      </c>
      <c r="EA3" s="119" t="s">
        <v>7832</v>
      </c>
      <c r="EB3" s="119" t="s">
        <v>7832</v>
      </c>
      <c r="EC3" s="119" t="s">
        <v>7832</v>
      </c>
      <c r="ED3" s="119" t="s">
        <v>7832</v>
      </c>
      <c r="EF3" s="119" t="s">
        <v>7832</v>
      </c>
      <c r="EG3" s="119" t="s">
        <v>7832</v>
      </c>
      <c r="EH3" s="119" t="s">
        <v>7832</v>
      </c>
      <c r="EI3" s="119" t="s">
        <v>7832</v>
      </c>
      <c r="EJ3" s="119" t="s">
        <v>7832</v>
      </c>
      <c r="EK3" s="119" t="s">
        <v>7832</v>
      </c>
      <c r="EL3" s="119" t="s">
        <v>7832</v>
      </c>
      <c r="EM3" s="119" t="s">
        <v>7832</v>
      </c>
      <c r="EN3" s="119" t="s">
        <v>7832</v>
      </c>
      <c r="EO3" s="119" t="s">
        <v>7832</v>
      </c>
      <c r="EP3" s="119" t="s">
        <v>7832</v>
      </c>
      <c r="EQ3" s="119" t="s">
        <v>7832</v>
      </c>
      <c r="ER3" s="119" t="s">
        <v>7832</v>
      </c>
      <c r="ES3" s="119" t="s">
        <v>7832</v>
      </c>
      <c r="ET3" s="119" t="s">
        <v>7832</v>
      </c>
      <c r="EU3" s="119" t="s">
        <v>7832</v>
      </c>
      <c r="EV3" s="119" t="s">
        <v>7832</v>
      </c>
      <c r="EW3" s="119" t="s">
        <v>7832</v>
      </c>
      <c r="EX3" s="119" t="s">
        <v>7832</v>
      </c>
      <c r="EY3" s="119" t="s">
        <v>7832</v>
      </c>
      <c r="EZ3" s="119" t="s">
        <v>7832</v>
      </c>
      <c r="FA3" s="119" t="s">
        <v>7832</v>
      </c>
      <c r="FB3" s="119" t="s">
        <v>7832</v>
      </c>
      <c r="FC3" s="119" t="s">
        <v>7832</v>
      </c>
      <c r="FE3" s="119" t="s">
        <v>7832</v>
      </c>
      <c r="FF3" s="119" t="s">
        <v>7832</v>
      </c>
      <c r="FG3" s="119" t="s">
        <v>7832</v>
      </c>
      <c r="FH3" s="119" t="s">
        <v>7832</v>
      </c>
      <c r="FI3" s="119" t="s">
        <v>7832</v>
      </c>
      <c r="FJ3" s="119" t="s">
        <v>7832</v>
      </c>
      <c r="FK3" s="119" t="s">
        <v>7832</v>
      </c>
      <c r="FL3" s="119" t="s">
        <v>7832</v>
      </c>
      <c r="FM3" s="119" t="s">
        <v>7832</v>
      </c>
      <c r="FN3" s="119" t="s">
        <v>7832</v>
      </c>
      <c r="FO3" s="119" t="s">
        <v>7832</v>
      </c>
      <c r="FP3" s="119" t="s">
        <v>7832</v>
      </c>
      <c r="FQ3" s="119" t="s">
        <v>7832</v>
      </c>
      <c r="FR3" s="119" t="s">
        <v>7832</v>
      </c>
      <c r="FS3" s="119" t="s">
        <v>7832</v>
      </c>
      <c r="FT3" s="119" t="s">
        <v>7832</v>
      </c>
      <c r="FU3" s="119" t="s">
        <v>7832</v>
      </c>
      <c r="FV3" s="119" t="s">
        <v>7832</v>
      </c>
      <c r="FW3" s="119" t="s">
        <v>7832</v>
      </c>
      <c r="FX3" s="119" t="s">
        <v>7832</v>
      </c>
      <c r="FY3" s="119" t="s">
        <v>7832</v>
      </c>
      <c r="FZ3" s="119" t="s">
        <v>7832</v>
      </c>
      <c r="GA3" s="119" t="s">
        <v>7832</v>
      </c>
      <c r="GB3" s="119" t="s">
        <v>7832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>
      <c r="A4" s="214"/>
      <c r="B4" s="165" t="str">
        <f>validation!B1</f>
        <v>Validation Engine</v>
      </c>
      <c r="C4" s="166" t="s">
        <v>155</v>
      </c>
      <c r="D4" s="166" t="s">
        <v>182</v>
      </c>
      <c r="E4" s="166" t="s">
        <v>156</v>
      </c>
      <c r="F4" s="166" t="s">
        <v>157</v>
      </c>
      <c r="G4" s="166" t="s">
        <v>158</v>
      </c>
      <c r="H4" s="166" t="s">
        <v>7834</v>
      </c>
      <c r="I4" s="166" t="s">
        <v>7861</v>
      </c>
      <c r="J4" s="166" t="s">
        <v>166</v>
      </c>
      <c r="K4" s="166" t="s">
        <v>7839</v>
      </c>
      <c r="L4" s="166" t="s">
        <v>7836</v>
      </c>
      <c r="M4" s="166" t="str">
        <f>validation!$D$1</f>
        <v>val start</v>
      </c>
      <c r="N4" s="166" t="s">
        <v>151</v>
      </c>
      <c r="O4" s="166" t="s">
        <v>8145</v>
      </c>
      <c r="P4" s="166" t="s">
        <v>8146</v>
      </c>
      <c r="Q4" s="166" t="s">
        <v>8144</v>
      </c>
      <c r="R4" s="166" t="s">
        <v>7837</v>
      </c>
      <c r="S4" s="166">
        <v>2000</v>
      </c>
      <c r="T4" s="166">
        <v>4000</v>
      </c>
      <c r="U4" s="166">
        <v>6000</v>
      </c>
      <c r="V4" s="167"/>
      <c r="W4" s="215" t="s">
        <v>7862</v>
      </c>
      <c r="X4" s="215" t="s">
        <v>166</v>
      </c>
      <c r="Y4" s="215" t="s">
        <v>7839</v>
      </c>
      <c r="Z4" s="215" t="s">
        <v>7963</v>
      </c>
      <c r="AA4" s="215" t="s">
        <v>7964</v>
      </c>
      <c r="AB4" s="215" t="s">
        <v>8036</v>
      </c>
      <c r="AC4" s="215" t="s">
        <v>8037</v>
      </c>
      <c r="AD4" s="215" t="s">
        <v>7965</v>
      </c>
      <c r="AE4" s="215" t="s">
        <v>7966</v>
      </c>
      <c r="AF4" s="215" t="s">
        <v>7973</v>
      </c>
      <c r="AG4" s="215" t="s">
        <v>8034</v>
      </c>
      <c r="AH4" s="216" t="s">
        <v>8035</v>
      </c>
      <c r="AI4" s="216"/>
      <c r="AJ4" s="240" t="s">
        <v>8256</v>
      </c>
      <c r="AK4" s="216"/>
      <c r="AL4" s="169"/>
      <c r="AM4" s="215" t="s">
        <v>7860</v>
      </c>
      <c r="AN4" s="215" t="s">
        <v>7957</v>
      </c>
      <c r="AO4" s="163" t="s">
        <v>92</v>
      </c>
      <c r="AP4" s="171"/>
      <c r="AQ4" s="215" t="s">
        <v>7859</v>
      </c>
      <c r="AR4" s="215" t="s">
        <v>8042</v>
      </c>
      <c r="AS4" s="215" t="s">
        <v>8088</v>
      </c>
      <c r="AT4" s="215" t="s">
        <v>8043</v>
      </c>
      <c r="AU4" s="215" t="s">
        <v>8044</v>
      </c>
      <c r="AV4" s="215" t="s">
        <v>8045</v>
      </c>
      <c r="AW4" s="163"/>
      <c r="AX4" s="215" t="s">
        <v>7959</v>
      </c>
      <c r="AY4" s="215" t="s">
        <v>7958</v>
      </c>
      <c r="AZ4" s="163" t="s">
        <v>7866</v>
      </c>
      <c r="BA4" s="163" t="s">
        <v>154</v>
      </c>
      <c r="BB4" s="215" t="s">
        <v>151</v>
      </c>
      <c r="BC4" s="215" t="s">
        <v>152</v>
      </c>
      <c r="BD4" s="215" t="s">
        <v>8026</v>
      </c>
      <c r="BE4" s="215" t="s">
        <v>7838</v>
      </c>
      <c r="BF4" s="215" t="s">
        <v>7856</v>
      </c>
      <c r="BG4" s="215" t="s">
        <v>7857</v>
      </c>
      <c r="BH4" s="215" t="s">
        <v>7858</v>
      </c>
      <c r="BI4" s="215" t="s">
        <v>8024</v>
      </c>
      <c r="BJ4" s="163" t="s">
        <v>8025</v>
      </c>
      <c r="BK4" s="163"/>
      <c r="BL4" s="215" t="s">
        <v>8046</v>
      </c>
      <c r="BM4" s="215" t="s">
        <v>7961</v>
      </c>
      <c r="BN4" s="215" t="s">
        <v>7962</v>
      </c>
      <c r="BO4" s="215" t="s">
        <v>7967</v>
      </c>
      <c r="BP4" s="215" t="s">
        <v>7972</v>
      </c>
      <c r="BQ4" s="215" t="s">
        <v>7970</v>
      </c>
      <c r="BR4" s="215" t="s">
        <v>7971</v>
      </c>
      <c r="BS4" s="215" t="s">
        <v>7969</v>
      </c>
      <c r="BT4" s="168" t="s">
        <v>8027</v>
      </c>
      <c r="BU4" s="172" t="s">
        <v>8029</v>
      </c>
      <c r="BV4" s="215" t="s">
        <v>8085</v>
      </c>
      <c r="BW4" s="215" t="s">
        <v>8086</v>
      </c>
      <c r="BX4" s="215" t="s">
        <v>8087</v>
      </c>
      <c r="BY4" s="163" t="s">
        <v>8027</v>
      </c>
      <c r="BZ4" s="173"/>
      <c r="CA4" s="215" t="s">
        <v>8038</v>
      </c>
      <c r="CB4" s="215" t="s">
        <v>8040</v>
      </c>
      <c r="CC4" s="215" t="s">
        <v>8039</v>
      </c>
      <c r="CD4" s="215" t="s">
        <v>8041</v>
      </c>
      <c r="CF4" s="215" t="s">
        <v>8023</v>
      </c>
      <c r="CG4" s="163"/>
      <c r="CH4" s="215" t="s">
        <v>8090</v>
      </c>
      <c r="CI4" s="215" t="s">
        <v>8091</v>
      </c>
      <c r="CJ4" s="215" t="s">
        <v>8092</v>
      </c>
      <c r="CK4" s="215" t="s">
        <v>8093</v>
      </c>
      <c r="CL4" s="215" t="s">
        <v>8094</v>
      </c>
      <c r="CM4" s="215" t="s">
        <v>8095</v>
      </c>
      <c r="CN4" s="215" t="s">
        <v>8096</v>
      </c>
      <c r="CO4" s="215" t="s">
        <v>8097</v>
      </c>
      <c r="CP4" s="215" t="s">
        <v>8098</v>
      </c>
      <c r="CQ4" s="215" t="s">
        <v>8099</v>
      </c>
      <c r="CR4" s="215" t="s">
        <v>8100</v>
      </c>
      <c r="CS4" s="215" t="s">
        <v>8101</v>
      </c>
      <c r="CT4" s="215" t="s">
        <v>8102</v>
      </c>
      <c r="CU4" s="215" t="s">
        <v>8103</v>
      </c>
      <c r="CV4" s="215" t="s">
        <v>8104</v>
      </c>
      <c r="CW4" s="215" t="s">
        <v>8105</v>
      </c>
      <c r="CX4" s="215" t="s">
        <v>8106</v>
      </c>
      <c r="CY4" s="215" t="s">
        <v>8107</v>
      </c>
      <c r="CZ4" s="215" t="s">
        <v>8108</v>
      </c>
      <c r="DA4" s="215" t="s">
        <v>8109</v>
      </c>
      <c r="DB4" s="215" t="s">
        <v>8110</v>
      </c>
      <c r="DC4" s="215" t="s">
        <v>8111</v>
      </c>
      <c r="DD4" s="215" t="s">
        <v>8112</v>
      </c>
      <c r="DE4" s="215" t="s">
        <v>8113</v>
      </c>
      <c r="DF4" s="163"/>
      <c r="DG4" s="215" t="s">
        <v>8061</v>
      </c>
      <c r="DH4" s="215" t="s">
        <v>8062</v>
      </c>
      <c r="DI4" s="215" t="s">
        <v>8063</v>
      </c>
      <c r="DJ4" s="215" t="s">
        <v>8064</v>
      </c>
      <c r="DK4" s="215" t="s">
        <v>8065</v>
      </c>
      <c r="DL4" s="215" t="s">
        <v>8066</v>
      </c>
      <c r="DM4" s="215" t="s">
        <v>8067</v>
      </c>
      <c r="DN4" s="215" t="s">
        <v>8068</v>
      </c>
      <c r="DO4" s="215" t="s">
        <v>8069</v>
      </c>
      <c r="DP4" s="215" t="s">
        <v>8070</v>
      </c>
      <c r="DQ4" s="215" t="s">
        <v>8071</v>
      </c>
      <c r="DR4" s="215" t="s">
        <v>8072</v>
      </c>
      <c r="DS4" s="215" t="s">
        <v>8073</v>
      </c>
      <c r="DT4" s="215" t="s">
        <v>8074</v>
      </c>
      <c r="DU4" s="215" t="s">
        <v>8075</v>
      </c>
      <c r="DV4" s="215" t="s">
        <v>8076</v>
      </c>
      <c r="DW4" s="215" t="s">
        <v>8077</v>
      </c>
      <c r="DX4" s="215" t="s">
        <v>8078</v>
      </c>
      <c r="DY4" s="215" t="s">
        <v>8079</v>
      </c>
      <c r="DZ4" s="215" t="s">
        <v>8080</v>
      </c>
      <c r="EA4" s="215" t="s">
        <v>8081</v>
      </c>
      <c r="EB4" s="215" t="s">
        <v>8082</v>
      </c>
      <c r="EC4" s="215" t="s">
        <v>8083</v>
      </c>
      <c r="ED4" s="215" t="s">
        <v>8084</v>
      </c>
      <c r="EF4" s="215" t="s">
        <v>7999</v>
      </c>
      <c r="EG4" s="215" t="s">
        <v>8000</v>
      </c>
      <c r="EH4" s="215" t="s">
        <v>8001</v>
      </c>
      <c r="EI4" s="215" t="s">
        <v>8002</v>
      </c>
      <c r="EJ4" s="215" t="s">
        <v>8003</v>
      </c>
      <c r="EK4" s="215" t="s">
        <v>8004</v>
      </c>
      <c r="EL4" s="215" t="s">
        <v>8005</v>
      </c>
      <c r="EM4" s="215" t="s">
        <v>8006</v>
      </c>
      <c r="EN4" s="215" t="s">
        <v>8007</v>
      </c>
      <c r="EO4" s="215" t="s">
        <v>8008</v>
      </c>
      <c r="EP4" s="215" t="s">
        <v>8009</v>
      </c>
      <c r="EQ4" s="215" t="s">
        <v>8010</v>
      </c>
      <c r="ER4" s="215" t="s">
        <v>8011</v>
      </c>
      <c r="ES4" s="215" t="s">
        <v>8012</v>
      </c>
      <c r="ET4" s="215" t="s">
        <v>8013</v>
      </c>
      <c r="EU4" s="215" t="s">
        <v>8014</v>
      </c>
      <c r="EV4" s="215" t="s">
        <v>8015</v>
      </c>
      <c r="EW4" s="215" t="s">
        <v>8016</v>
      </c>
      <c r="EX4" s="215" t="s">
        <v>8017</v>
      </c>
      <c r="EY4" s="215" t="s">
        <v>8018</v>
      </c>
      <c r="EZ4" s="215" t="s">
        <v>8019</v>
      </c>
      <c r="FA4" s="215" t="s">
        <v>8020</v>
      </c>
      <c r="FB4" s="215" t="s">
        <v>8021</v>
      </c>
      <c r="FC4" s="215" t="s">
        <v>8022</v>
      </c>
      <c r="FE4" s="215" t="s">
        <v>7975</v>
      </c>
      <c r="FF4" s="215" t="s">
        <v>7976</v>
      </c>
      <c r="FG4" s="215" t="s">
        <v>7977</v>
      </c>
      <c r="FH4" s="215" t="s">
        <v>7978</v>
      </c>
      <c r="FI4" s="215" t="s">
        <v>7979</v>
      </c>
      <c r="FJ4" s="215" t="s">
        <v>7980</v>
      </c>
      <c r="FK4" s="215" t="s">
        <v>7981</v>
      </c>
      <c r="FL4" s="215" t="s">
        <v>7982</v>
      </c>
      <c r="FM4" s="215" t="s">
        <v>7983</v>
      </c>
      <c r="FN4" s="215" t="s">
        <v>7984</v>
      </c>
      <c r="FO4" s="215" t="s">
        <v>7985</v>
      </c>
      <c r="FP4" s="215" t="s">
        <v>7986</v>
      </c>
      <c r="FQ4" s="215" t="s">
        <v>7987</v>
      </c>
      <c r="FR4" s="215" t="s">
        <v>7988</v>
      </c>
      <c r="FS4" s="215" t="s">
        <v>7989</v>
      </c>
      <c r="FT4" s="215" t="s">
        <v>7990</v>
      </c>
      <c r="FU4" s="215" t="s">
        <v>7991</v>
      </c>
      <c r="FV4" s="215" t="s">
        <v>7992</v>
      </c>
      <c r="FW4" s="215" t="s">
        <v>7993</v>
      </c>
      <c r="FX4" s="215" t="s">
        <v>7994</v>
      </c>
      <c r="FY4" s="215" t="s">
        <v>7995</v>
      </c>
      <c r="FZ4" s="215" t="s">
        <v>7996</v>
      </c>
      <c r="GA4" s="215" t="s">
        <v>7997</v>
      </c>
      <c r="GB4" s="215" t="s">
        <v>7998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>
      <c r="A5" s="43">
        <v>27</v>
      </c>
      <c r="B5" s="212" t="str" cm="1">
        <f t="array" ref="B5">HYPERLINK(_xlfn.TEXTJOIN(,,"https://myplant.io/#/fleet/overview/assets/dashboard/J-Engine/",TEXT($I5,"#")),_xlfn.XLOOKUP($A5,val_i,_xlfn.XLOOKUP(B$4,val_col,val_val)))</f>
        <v>ABINSK</v>
      </c>
      <c r="C5" s="112" t="str" cm="1">
        <f t="array" ref="C5">_xlfn.XLOOKUP($A5,prop_i,_xlfn.XLOOKUP(C$4,prop_col,prop_val))</f>
        <v>M09</v>
      </c>
      <c r="D5" s="112" t="str" cm="1">
        <f t="array" ref="D5">_xlfn.XLOOKUP($A5,prop_i,_xlfn.XLOOKUP(D$4,prop_col,prop_val))</f>
        <v>CH</v>
      </c>
      <c r="E5" s="112" t="str" cm="1">
        <f t="array" ref="E5">_xlfn.XLOOKUP($A5,prop_i,_xlfn.XLOOKUP(E$4,prop_col,prop_val))</f>
        <v>Y203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6" si="0">VALUE(RIGHT(F5,2))</f>
        <v>24</v>
      </c>
      <c r="I5" s="112" cm="1">
        <f t="array" ref="I5">_xlfn.XLOOKUP($A5,prop_i,_xlfn.XLOOKUP(I$4,prop_col,prop_val))</f>
        <v>1386177</v>
      </c>
      <c r="J5" s="142" cm="1">
        <f t="array" ref="J5">_xlfn.XLOOKUP($A5,data_i,_xlfn.XLOOKUP(J$4,data_col,data_val))</f>
        <v>8235</v>
      </c>
      <c r="K5" s="142" cm="1">
        <f t="array" ref="K5">_xlfn.XLOOKUP($A5,data_i,_xlfn.XLOOKUP(K$4,data_col,data_val))</f>
        <v>224</v>
      </c>
      <c r="L5" s="24">
        <f t="shared" ref="L5:L36" si="1">J5/K5</f>
        <v>36.763392857142854</v>
      </c>
      <c r="M5" s="201" cm="1">
        <f t="array" ref="M5">HYPERLINK(GM5,_xlfn.XLOOKUP($A5,val_i,_xlfn.XLOOKUP(M$4,val_col,val_val)))</f>
        <v>43892</v>
      </c>
      <c r="N5" s="203" t="str" cm="1">
        <f t="array" ref="N5">IF(_xlfn.XLOOKUP($A5,data_i,_xlfn.XLOOKUP(N$4,data_col,data_val)) &gt; 0,_xlfn.XLOOKUP($A5,data_i,_xlfn.XLOOKUP(N$4,data_col,data_val))," ")</f>
        <v xml:space="preserve"> </v>
      </c>
      <c r="O5" s="109" cm="1">
        <f t="array" ref="O5">$J5-_xlfn.XLOOKUP($A5,val_i,_xlfn.XLOOKUP("oph@start",val_col,val_val))</f>
        <v>6390</v>
      </c>
      <c r="P5" s="24" cm="1">
        <f t="array" ref="P5">K5-_xlfn.XLOOKUP($A5,val_i,_xlfn.XLOOKUP("Starts@Start",val_col,val_val))</f>
        <v>169</v>
      </c>
      <c r="Q5" s="109">
        <f t="shared" ref="Q5:Q36" si="2">O5/P5</f>
        <v>37.810650887573964</v>
      </c>
      <c r="R5" s="110">
        <f t="shared" ref="R5:R36" si="3">O5/(_xlfn.DAYS($B$2,$M5))</f>
        <v>21.3</v>
      </c>
      <c r="S5" s="97" t="str">
        <f t="shared" ref="S5:U36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8235</v>
      </c>
      <c r="Y5" s="131" cm="1">
        <f t="array" ref="Y5">_xlfn.XLOOKUP($A5,data_i,_xlfn.XLOOKUP(Y$4,data_col,data_val))</f>
        <v>224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1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40</v>
      </c>
      <c r="AG5" s="131" cm="1">
        <f t="array" ref="AG5">_xlfn.XLOOKUP($A5,data_i,_xlfn.XLOOKUP(AG$4,data_col,data_val))</f>
        <v>8</v>
      </c>
      <c r="AH5" s="142" cm="1">
        <f t="array" ref="AH5">_xlfn.XLOOKUP($A5,data_i,_xlfn.XLOOKUP(AH$4,data_col,data_val))</f>
        <v>227.8</v>
      </c>
      <c r="AI5" s="142"/>
      <c r="AJ5" s="241" cm="1">
        <f t="array" ref="AJ5">_xlfn.XLOOKUP($A5,prop_i,_xlfn.XLOOKUP(AJ$4,prop_col,prop_val))</f>
        <v>43711</v>
      </c>
      <c r="AK5" s="142"/>
      <c r="AM5" s="142" cm="1">
        <f t="array" ref="AM5">_xlfn.XLOOKUP($A5,data_i,_xlfn.XLOOKUP(AM$4,data_col,data_val))</f>
        <v>4397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23.952256810399479</v>
      </c>
      <c r="AQ5" s="142" cm="1">
        <f t="array" ref="AQ5">_xlfn.XLOOKUP($A5,data_i,_xlfn.XLOOKUP(AQ$4,data_col,data_val))</f>
        <v>4397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4198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 t="shared" ref="BA5:BA36" si="5">O5</f>
        <v>6390</v>
      </c>
      <c r="BB5" s="203" t="str" cm="1">
        <f t="array" ref="BB5">IF(_xlfn.XLOOKUP($A5,data_i,_xlfn.XLOOKUP(BB$4,data_col,data_val)) &gt; 0,_xlfn.XLOOKUP($A5,data_i,_xlfn.XLOOKUP(BB$4,data_col,data_val))," ")</f>
        <v xml:space="preserve"> </v>
      </c>
      <c r="BC5" s="110" cm="1">
        <f t="array" ref="BC5">_xlfn.XLOOKUP($A5,data_i,_xlfn.XLOOKUP(BC$4,data_col,data_val))</f>
        <v>-39.839999999999989</v>
      </c>
      <c r="BD5" s="139" cm="1">
        <f t="array" ref="BD5">_xlfn.XLOOKUP($A5,data_i,_xlfn.XLOOKUP(BD$4,data_col,data_val))</f>
        <v>3.9870000000000005</v>
      </c>
      <c r="BE5" s="139" cm="1">
        <f t="array" ref="BE5">_xlfn.XLOOKUP($A5,data_i,_xlfn.XLOOKUP(BE$4,data_col,data_val))</f>
        <v>0.70999999999999985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1.988</v>
      </c>
      <c r="BI5" s="139" cm="1">
        <f t="array" ref="BI5">_xlfn.XLOOKUP($A5,data_i,_xlfn.XLOOKUP(BI$4,data_col,data_val))</f>
        <v>0.56000000000000005</v>
      </c>
      <c r="BJ5" s="146">
        <f t="shared" ref="BJ5:BJ36" si="6">IFERROR(100/BI5," ")</f>
        <v>178.57142857142856</v>
      </c>
      <c r="BK5" s="139"/>
      <c r="BL5" s="139" cm="1">
        <f t="array" ref="BL5">_xlfn.XLOOKUP($A5,data_i,_xlfn.XLOOKUP(BL$4,data_col,data_val))</f>
        <v>0.57999999999999996</v>
      </c>
      <c r="BM5" s="24" cm="1">
        <f t="array" ref="BM5">_xlfn.XLOOKUP($A5,data_i,_xlfn.XLOOKUP(BM$4,data_col,data_val))</f>
        <v>8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30.7</v>
      </c>
      <c r="BP5" s="110" cm="1">
        <f t="array" ref="BP5">_xlfn.XLOOKUP($A5,data_i,_xlfn.XLOOKUP(BP$4,data_col,data_val))</f>
        <v>254.9</v>
      </c>
      <c r="BQ5" s="110" cm="1">
        <f t="array" ref="BQ5">_xlfn.XLOOKUP($A5,data_i,_xlfn.XLOOKUP(BQ$4,data_col,data_val))</f>
        <v>14.6</v>
      </c>
      <c r="BR5" s="24" cm="1">
        <f t="array" ref="BR5">_xlfn.XLOOKUP($A5,data_i,_xlfn.XLOOKUP(BR$4,data_col,data_val))</f>
        <v>1088</v>
      </c>
      <c r="BS5" s="24" cm="1">
        <f t="array" ref="BS5">_xlfn.XLOOKUP($A5,data_i,_xlfn.XLOOKUP(BS$4,data_col,data_val))</f>
        <v>68</v>
      </c>
      <c r="BT5" s="109">
        <f t="shared" ref="BT5:BT36" si="7">BP5/1000*3600*($BR5/$BM$1)*(273.15+$BP$1)/(273.15+$BQ5)</f>
        <v>935.57295457231487</v>
      </c>
      <c r="BU5" s="162">
        <f>IFERROR((AX5*_xlfn.XLOOKUP(F5,summary!$S$3:$S$6,summary!$W$31:$W$34))/(BT5*$BS$1)," ")</f>
        <v>0.4491668611124407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cm="1">
        <f t="array" ref="CA5">IF(_xlfn.XLOOKUP($A5,data_i,_xlfn.XLOOKUP(CA$4,data_col,data_val)) &gt; 0,_xlfn.XLOOKUP($A5,data_i,_xlfn.XLOOKUP(CA$4,data_col,data_val))," ")</f>
        <v>68.8</v>
      </c>
      <c r="CB5" s="202" cm="1">
        <f t="array" ref="CB5">IF(_xlfn.XLOOKUP($A5,data_i,_xlfn.XLOOKUP(CB$4,data_col,data_val)) &gt; 0,_xlfn.XLOOKUP($A5,data_i,_xlfn.XLOOKUP(CB$4,data_col,data_val))," ")</f>
        <v>2.71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68.38</v>
      </c>
      <c r="CG5" s="110"/>
      <c r="CH5" s="24" cm="1">
        <f t="array" ref="CH5">IF(_xlfn.XLOOKUP($A5,data_i,_xlfn.XLOOKUP(CH$4,data_col,data_val)) &gt; 0,_xlfn.XLOOKUP($A5,data_i,_xlfn.XLOOKUP(CH$4,data_col,data_val))," ")</f>
        <v>237</v>
      </c>
      <c r="CI5" s="24" cm="1">
        <f t="array" ref="CI5">IF(_xlfn.XLOOKUP($A5,data_i,_xlfn.XLOOKUP(CI$4,data_col,data_val)) &gt; 0,_xlfn.XLOOKUP($A5,data_i,_xlfn.XLOOKUP(CI$4,data_col,data_val))," ")</f>
        <v>158</v>
      </c>
      <c r="CJ5" s="24" cm="1">
        <f t="array" ref="CJ5">IF(_xlfn.XLOOKUP($A5,data_i,_xlfn.XLOOKUP(CJ$4,data_col,data_val)) &gt; 0,_xlfn.XLOOKUP($A5,data_i,_xlfn.XLOOKUP(CJ$4,data_col,data_val))," ")</f>
        <v>126</v>
      </c>
      <c r="CK5" s="24" cm="1">
        <f t="array" ref="CK5">IF(_xlfn.XLOOKUP($A5,data_i,_xlfn.XLOOKUP(CK$4,data_col,data_val)) &gt; 0,_xlfn.XLOOKUP($A5,data_i,_xlfn.XLOOKUP(CK$4,data_col,data_val))," ")</f>
        <v>141</v>
      </c>
      <c r="CL5" s="24" cm="1">
        <f t="array" ref="CL5">IF(_xlfn.XLOOKUP($A5,data_i,_xlfn.XLOOKUP(CL$4,data_col,data_val)) &gt; 0,_xlfn.XLOOKUP($A5,data_i,_xlfn.XLOOKUP(CL$4,data_col,data_val))," ")</f>
        <v>284</v>
      </c>
      <c r="CM5" s="24" cm="1">
        <f t="array" ref="CM5">IF(_xlfn.XLOOKUP($A5,data_i,_xlfn.XLOOKUP(CM$4,data_col,data_val)) &gt; 0,_xlfn.XLOOKUP($A5,data_i,_xlfn.XLOOKUP(CM$4,data_col,data_val))," ")</f>
        <v>189</v>
      </c>
      <c r="CN5" s="24" cm="1">
        <f t="array" ref="CN5">IF(_xlfn.XLOOKUP($A5,data_i,_xlfn.XLOOKUP(CN$4,data_col,data_val)) &gt; 0,_xlfn.XLOOKUP($A5,data_i,_xlfn.XLOOKUP(CN$4,data_col,data_val))," ")</f>
        <v>237</v>
      </c>
      <c r="CO5" s="24" cm="1">
        <f t="array" ref="CO5">IF(_xlfn.XLOOKUP($A5,data_i,_xlfn.XLOOKUP(CO$4,data_col,data_val)) &gt; 0,_xlfn.XLOOKUP($A5,data_i,_xlfn.XLOOKUP(CO$4,data_col,data_val))," ")</f>
        <v>174</v>
      </c>
      <c r="CP5" s="24" cm="1">
        <f t="array" ref="CP5">IF(_xlfn.XLOOKUP($A5,data_i,_xlfn.XLOOKUP(CP$4,data_col,data_val)) &gt; 0,_xlfn.XLOOKUP($A5,data_i,_xlfn.XLOOKUP(CP$4,data_col,data_val))," ")</f>
        <v>141</v>
      </c>
      <c r="CQ5" s="24" cm="1">
        <f t="array" ref="CQ5">IF(_xlfn.XLOOKUP($A5,data_i,_xlfn.XLOOKUP(CQ$4,data_col,data_val)) &gt; 0,_xlfn.XLOOKUP($A5,data_i,_xlfn.XLOOKUP(CQ$4,data_col,data_val))," ")</f>
        <v>110</v>
      </c>
      <c r="CR5" s="24" cm="1">
        <f t="array" ref="CR5">IF(_xlfn.XLOOKUP($A5,data_i,_xlfn.XLOOKUP(CR$4,data_col,data_val)) &gt; 0,_xlfn.XLOOKUP($A5,data_i,_xlfn.XLOOKUP(CR$4,data_col,data_val))," ")</f>
        <v>205</v>
      </c>
      <c r="CS5" s="24" cm="1">
        <f t="array" ref="CS5">IF(_xlfn.XLOOKUP($A5,data_i,_xlfn.XLOOKUP(CS$4,data_col,data_val)) &gt; 0,_xlfn.XLOOKUP($A5,data_i,_xlfn.XLOOKUP(CS$4,data_col,data_val))," ")</f>
        <v>110</v>
      </c>
      <c r="CT5" s="24" cm="1">
        <f t="array" ref="CT5">IF(_xlfn.XLOOKUP($A5,data_i,_xlfn.XLOOKUP(CT$4,data_col,data_val)) &gt; 0,_xlfn.XLOOKUP($A5,data_i,_xlfn.XLOOKUP(CT$4,data_col,data_val))," ")</f>
        <v>205</v>
      </c>
      <c r="CU5" s="24" cm="1">
        <f t="array" ref="CU5">IF(_xlfn.XLOOKUP($A5,data_i,_xlfn.XLOOKUP(CU$4,data_col,data_val)) &gt; 0,_xlfn.XLOOKUP($A5,data_i,_xlfn.XLOOKUP(CU$4,data_col,data_val))," ")</f>
        <v>189</v>
      </c>
      <c r="CV5" s="24" cm="1">
        <f t="array" ref="CV5">IF(_xlfn.XLOOKUP($A5,data_i,_xlfn.XLOOKUP(CV$4,data_col,data_val)) &gt; 0,_xlfn.XLOOKUP($A5,data_i,_xlfn.XLOOKUP(CV$4,data_col,data_val))," ")</f>
        <v>141</v>
      </c>
      <c r="CW5" s="24" cm="1">
        <f t="array" ref="CW5">IF(_xlfn.XLOOKUP($A5,data_i,_xlfn.XLOOKUP(CW$4,data_col,data_val)) &gt; 0,_xlfn.XLOOKUP($A5,data_i,_xlfn.XLOOKUP(CW$4,data_col,data_val))," ")</f>
        <v>205</v>
      </c>
      <c r="CX5" s="24" cm="1">
        <f t="array" ref="CX5">IF(_xlfn.XLOOKUP($A5,data_i,_xlfn.XLOOKUP(CX$4,data_col,data_val)) &gt; 0,_xlfn.XLOOKUP($A5,data_i,_xlfn.XLOOKUP(CX$4,data_col,data_val))," ")</f>
        <v>269</v>
      </c>
      <c r="CY5" s="24" cm="1">
        <f t="array" ref="CY5">IF(_xlfn.XLOOKUP($A5,data_i,_xlfn.XLOOKUP(CY$4,data_col,data_val)) &gt; 0,_xlfn.XLOOKUP($A5,data_i,_xlfn.XLOOKUP(CY$4,data_col,data_val))," ")</f>
        <v>110</v>
      </c>
      <c r="CZ5" s="24" cm="1">
        <f t="array" ref="CZ5">IF(_xlfn.XLOOKUP($A5,data_i,_xlfn.XLOOKUP(CZ$4,data_col,data_val)) &gt; 0,_xlfn.XLOOKUP($A5,data_i,_xlfn.XLOOKUP(CZ$4,data_col,data_val))," ")</f>
        <v>110</v>
      </c>
      <c r="DA5" s="24" cm="1">
        <f t="array" ref="DA5">IF(_xlfn.XLOOKUP($A5,data_i,_xlfn.XLOOKUP(DA$4,data_col,data_val)) &gt; 0,_xlfn.XLOOKUP($A5,data_i,_xlfn.XLOOKUP(DA$4,data_col,data_val))," ")</f>
        <v>174</v>
      </c>
      <c r="DB5" s="24" cm="1">
        <f t="array" ref="DB5">IF(_xlfn.XLOOKUP($A5,data_i,_xlfn.XLOOKUP(DB$4,data_col,data_val)) &gt; 0,_xlfn.XLOOKUP($A5,data_i,_xlfn.XLOOKUP(DB$4,data_col,data_val))," ")</f>
        <v>189</v>
      </c>
      <c r="DC5" s="24" cm="1">
        <f t="array" ref="DC5">IF(_xlfn.XLOOKUP($A5,data_i,_xlfn.XLOOKUP(DC$4,data_col,data_val)) &gt; 0,_xlfn.XLOOKUP($A5,data_i,_xlfn.XLOOKUP(DC$4,data_col,data_val))," ")</f>
        <v>158</v>
      </c>
      <c r="DD5" s="24" cm="1">
        <f t="array" ref="DD5">IF(_xlfn.XLOOKUP($A5,data_i,_xlfn.XLOOKUP(DD$4,data_col,data_val)) &gt; 0,_xlfn.XLOOKUP($A5,data_i,_xlfn.XLOOKUP(DD$4,data_col,data_val))," ")</f>
        <v>189</v>
      </c>
      <c r="DE5" s="24" cm="1">
        <f t="array" ref="DE5">IF(_xlfn.XLOOKUP($A5,data_i,_xlfn.XLOOKUP(DE$4,data_col,data_val)) &gt; 0,_xlfn.XLOOKUP($A5,data_i,_xlfn.XLOOKUP(DE$4,data_col,data_val))," ")</f>
        <v>94</v>
      </c>
      <c r="DF5" s="110"/>
      <c r="DG5" s="24" cm="1">
        <f t="array" ref="DG5">IF(_xlfn.XLOOKUP($A5,data_i,_xlfn.XLOOKUP(DG$4,data_col,data_val)) &gt; 0,_xlfn.XLOOKUP($A5,data_i,_xlfn.XLOOKUP(DG$4,data_col,data_val))," ")</f>
        <v>231</v>
      </c>
      <c r="DH5" s="24" cm="1">
        <f t="array" ref="DH5">IF(_xlfn.XLOOKUP($A5,data_i,_xlfn.XLOOKUP(DH$4,data_col,data_val)) &gt; 0,_xlfn.XLOOKUP($A5,data_i,_xlfn.XLOOKUP(DH$4,data_col,data_val))," ")</f>
        <v>293</v>
      </c>
      <c r="DI5" s="24" cm="1">
        <f t="array" ref="DI5">IF(_xlfn.XLOOKUP($A5,data_i,_xlfn.XLOOKUP(DI$4,data_col,data_val)) &gt; 0,_xlfn.XLOOKUP($A5,data_i,_xlfn.XLOOKUP(DI$4,data_col,data_val))," ")</f>
        <v>390</v>
      </c>
      <c r="DJ5" s="24" cm="1">
        <f t="array" ref="DJ5">IF(_xlfn.XLOOKUP($A5,data_i,_xlfn.XLOOKUP(DJ$4,data_col,data_val)) &gt; 0,_xlfn.XLOOKUP($A5,data_i,_xlfn.XLOOKUP(DJ$4,data_col,data_val))," ")</f>
        <v>329</v>
      </c>
      <c r="DK5" s="24" cm="1">
        <f t="array" ref="DK5">IF(_xlfn.XLOOKUP($A5,data_i,_xlfn.XLOOKUP(DK$4,data_col,data_val)) &gt; 0,_xlfn.XLOOKUP($A5,data_i,_xlfn.XLOOKUP(DK$4,data_col,data_val))," ")</f>
        <v>390</v>
      </c>
      <c r="DL5" s="24" cm="1">
        <f t="array" ref="DL5">IF(_xlfn.XLOOKUP($A5,data_i,_xlfn.XLOOKUP(DL$4,data_col,data_val)) &gt; 0,_xlfn.XLOOKUP($A5,data_i,_xlfn.XLOOKUP(DL$4,data_col,data_val))," ")</f>
        <v>329</v>
      </c>
      <c r="DM5" s="24" cm="1">
        <f t="array" ref="DM5">IF(_xlfn.XLOOKUP($A5,data_i,_xlfn.XLOOKUP(DM$4,data_col,data_val)) &gt; 0,_xlfn.XLOOKUP($A5,data_i,_xlfn.XLOOKUP(DM$4,data_col,data_val))," ")</f>
        <v>305</v>
      </c>
      <c r="DN5" s="24" cm="1">
        <f t="array" ref="DN5">IF(_xlfn.XLOOKUP($A5,data_i,_xlfn.XLOOKUP(DN$4,data_col,data_val)) &gt; 0,_xlfn.XLOOKUP($A5,data_i,_xlfn.XLOOKUP(DN$4,data_col,data_val))," ")</f>
        <v>512</v>
      </c>
      <c r="DO5" s="24" cm="1">
        <f t="array" ref="DO5">IF(_xlfn.XLOOKUP($A5,data_i,_xlfn.XLOOKUP(DO$4,data_col,data_val)) &gt; 0,_xlfn.XLOOKUP($A5,data_i,_xlfn.XLOOKUP(DO$4,data_col,data_val))," ")</f>
        <v>451</v>
      </c>
      <c r="DP5" s="24" cm="1">
        <f t="array" ref="DP5">IF(_xlfn.XLOOKUP($A5,data_i,_xlfn.XLOOKUP(DP$4,data_col,data_val)) &gt; 0,_xlfn.XLOOKUP($A5,data_i,_xlfn.XLOOKUP(DP$4,data_col,data_val))," ")</f>
        <v>305</v>
      </c>
      <c r="DQ5" s="24" cm="1">
        <f t="array" ref="DQ5">IF(_xlfn.XLOOKUP($A5,data_i,_xlfn.XLOOKUP(DQ$4,data_col,data_val)) &gt; 0,_xlfn.XLOOKUP($A5,data_i,_xlfn.XLOOKUP(DQ$4,data_col,data_val))," ")</f>
        <v>463</v>
      </c>
      <c r="DR5" s="24" cm="1">
        <f t="array" ref="DR5">IF(_xlfn.XLOOKUP($A5,data_i,_xlfn.XLOOKUP(DR$4,data_col,data_val)) &gt; 0,_xlfn.XLOOKUP($A5,data_i,_xlfn.XLOOKUP(DR$4,data_col,data_val))," ")</f>
        <v>317</v>
      </c>
      <c r="DS5" s="24" cm="1">
        <f t="array" ref="DS5">IF(_xlfn.XLOOKUP($A5,data_i,_xlfn.XLOOKUP(DS$4,data_col,data_val)) &gt; 0,_xlfn.XLOOKUP($A5,data_i,_xlfn.XLOOKUP(DS$4,data_col,data_val))," ")</f>
        <v>207</v>
      </c>
      <c r="DT5" s="24" cm="1">
        <f t="array" ref="DT5">IF(_xlfn.XLOOKUP($A5,data_i,_xlfn.XLOOKUP(DT$4,data_col,data_val)) &gt; 0,_xlfn.XLOOKUP($A5,data_i,_xlfn.XLOOKUP(DT$4,data_col,data_val))," ")</f>
        <v>378</v>
      </c>
      <c r="DU5" s="24" cm="1">
        <f t="array" ref="DU5">IF(_xlfn.XLOOKUP($A5,data_i,_xlfn.XLOOKUP(DU$4,data_col,data_val)) &gt; 0,_xlfn.XLOOKUP($A5,data_i,_xlfn.XLOOKUP(DU$4,data_col,data_val))," ")</f>
        <v>244</v>
      </c>
      <c r="DV5" s="24" cm="1">
        <f t="array" ref="DV5">IF(_xlfn.XLOOKUP($A5,data_i,_xlfn.XLOOKUP(DV$4,data_col,data_val)) &gt; 0,_xlfn.XLOOKUP($A5,data_i,_xlfn.XLOOKUP(DV$4,data_col,data_val))," ")</f>
        <v>268</v>
      </c>
      <c r="DW5" s="24" cm="1">
        <f t="array" ref="DW5">IF(_xlfn.XLOOKUP($A5,data_i,_xlfn.XLOOKUP(DW$4,data_col,data_val)) &gt; 0,_xlfn.XLOOKUP($A5,data_i,_xlfn.XLOOKUP(DW$4,data_col,data_val))," ")</f>
        <v>415</v>
      </c>
      <c r="DX5" s="24" cm="1">
        <f t="array" ref="DX5">IF(_xlfn.XLOOKUP($A5,data_i,_xlfn.XLOOKUP(DX$4,data_col,data_val)) &gt; 0,_xlfn.XLOOKUP($A5,data_i,_xlfn.XLOOKUP(DX$4,data_col,data_val))," ")</f>
        <v>317</v>
      </c>
      <c r="DY5" s="24" cm="1">
        <f t="array" ref="DY5">IF(_xlfn.XLOOKUP($A5,data_i,_xlfn.XLOOKUP(DY$4,data_col,data_val)) &gt; 0,_xlfn.XLOOKUP($A5,data_i,_xlfn.XLOOKUP(DY$4,data_col,data_val))," ")</f>
        <v>280</v>
      </c>
      <c r="DZ5" s="24" cm="1">
        <f t="array" ref="DZ5">IF(_xlfn.XLOOKUP($A5,data_i,_xlfn.XLOOKUP(DZ$4,data_col,data_val)) &gt; 0,_xlfn.XLOOKUP($A5,data_i,_xlfn.XLOOKUP(DZ$4,data_col,data_val))," ")</f>
        <v>280</v>
      </c>
      <c r="EA5" s="24" cm="1">
        <f t="array" ref="EA5">IF(_xlfn.XLOOKUP($A5,data_i,_xlfn.XLOOKUP(EA$4,data_col,data_val)) &gt; 0,_xlfn.XLOOKUP($A5,data_i,_xlfn.XLOOKUP(EA$4,data_col,data_val))," ")</f>
        <v>317</v>
      </c>
      <c r="EB5" s="24" cm="1">
        <f t="array" ref="EB5">IF(_xlfn.XLOOKUP($A5,data_i,_xlfn.XLOOKUP(EB$4,data_col,data_val)) &gt; 0,_xlfn.XLOOKUP($A5,data_i,_xlfn.XLOOKUP(EB$4,data_col,data_val))," ")</f>
        <v>329</v>
      </c>
      <c r="EC5" s="24" cm="1">
        <f t="array" ref="EC5">IF(_xlfn.XLOOKUP($A5,data_i,_xlfn.XLOOKUP(EC$4,data_col,data_val)) &gt; 0,_xlfn.XLOOKUP($A5,data_i,_xlfn.XLOOKUP(EC$4,data_col,data_val))," ")</f>
        <v>305</v>
      </c>
      <c r="ED5" s="24" cm="1">
        <f t="array" ref="ED5">IF(_xlfn.XLOOKUP($A5,data_i,_xlfn.XLOOKUP(ED$4,data_col,data_val)) &gt; 0,_xlfn.XLOOKUP($A5,data_i,_xlfn.XLOOKUP(ED$4,data_col,data_val))," ")</f>
        <v>293</v>
      </c>
      <c r="EF5" s="24" cm="1">
        <f t="array" ref="EF5">IF(_xlfn.XLOOKUP($A5,data_i,_xlfn.XLOOKUP(EF$4,data_col,data_val)) &gt; 0,_xlfn.XLOOKUP($A5,data_i,_xlfn.XLOOKUP(EF$4,data_col,data_val))," ")</f>
        <v>365</v>
      </c>
      <c r="EG5" s="24" cm="1">
        <f t="array" ref="EG5">IF(_xlfn.XLOOKUP($A5,data_i,_xlfn.XLOOKUP(EG$4,data_col,data_val)) &gt; 0,_xlfn.XLOOKUP($A5,data_i,_xlfn.XLOOKUP(EG$4,data_col,data_val))," ")</f>
        <v>371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cm="1">
        <f t="array" ref="EI5">IF(_xlfn.XLOOKUP($A5,data_i,_xlfn.XLOOKUP(EI$4,data_col,data_val)) &gt; 0,_xlfn.XLOOKUP($A5,data_i,_xlfn.XLOOKUP(EI$4,data_col,data_val))," ")</f>
        <v>369</v>
      </c>
      <c r="EJ5" s="24" cm="1">
        <f t="array" ref="EJ5">IF(_xlfn.XLOOKUP($A5,data_i,_xlfn.XLOOKUP(EJ$4,data_col,data_val)) &gt; 0,_xlfn.XLOOKUP($A5,data_i,_xlfn.XLOOKUP(EJ$4,data_col,data_val))," ")</f>
        <v>370</v>
      </c>
      <c r="EK5" s="24" cm="1">
        <f t="array" ref="EK5">IF(_xlfn.XLOOKUP($A5,data_i,_xlfn.XLOOKUP(EK$4,data_col,data_val)) &gt; 0,_xlfn.XLOOKUP($A5,data_i,_xlfn.XLOOKUP(EK$4,data_col,data_val))," ")</f>
        <v>362</v>
      </c>
      <c r="EL5" s="24" cm="1">
        <f t="array" ref="EL5">IF(_xlfn.XLOOKUP($A5,data_i,_xlfn.XLOOKUP(EL$4,data_col,data_val)) &gt; 0,_xlfn.XLOOKUP($A5,data_i,_xlfn.XLOOKUP(EL$4,data_col,data_val))," ")</f>
        <v>370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370</v>
      </c>
      <c r="EO5" s="24" cm="1">
        <f t="array" ref="EO5">IF(_xlfn.XLOOKUP($A5,data_i,_xlfn.XLOOKUP(EO$4,data_col,data_val)) &gt; 0,_xlfn.XLOOKUP($A5,data_i,_xlfn.XLOOKUP(EO$4,data_col,data_val))," ")</f>
        <v>365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cm="1">
        <f t="array" ref="EQ5">IF(_xlfn.XLOOKUP($A5,data_i,_xlfn.XLOOKUP(EQ$4,data_col,data_val)) &gt; 0,_xlfn.XLOOKUP($A5,data_i,_xlfn.XLOOKUP(EQ$4,data_col,data_val))," ")</f>
        <v>371</v>
      </c>
      <c r="ER5" s="24" cm="1">
        <f t="array" ref="ER5">IF(_xlfn.XLOOKUP($A5,data_i,_xlfn.XLOOKUP(ER$4,data_col,data_val)) &gt; 0,_xlfn.XLOOKUP($A5,data_i,_xlfn.XLOOKUP(ER$4,data_col,data_val))," ")</f>
        <v>374</v>
      </c>
      <c r="ES5" s="24" cm="1">
        <f t="array" ref="ES5">IF(_xlfn.XLOOKUP($A5,data_i,_xlfn.XLOOKUP(ES$4,data_col,data_val)) &gt; 0,_xlfn.XLOOKUP($A5,data_i,_xlfn.XLOOKUP(ES$4,data_col,data_val))," ")</f>
        <v>370</v>
      </c>
      <c r="ET5" s="24" cm="1">
        <f t="array" ref="ET5">IF(_xlfn.XLOOKUP($A5,data_i,_xlfn.XLOOKUP(ET$4,data_col,data_val)) &gt; 0,_xlfn.XLOOKUP($A5,data_i,_xlfn.XLOOKUP(ET$4,data_col,data_val))," ")</f>
        <v>370</v>
      </c>
      <c r="EU5" s="24" cm="1">
        <f t="array" ref="EU5">IF(_xlfn.XLOOKUP($A5,data_i,_xlfn.XLOOKUP(EU$4,data_col,data_val)) &gt; 0,_xlfn.XLOOKUP($A5,data_i,_xlfn.XLOOKUP(EU$4,data_col,data_val))," ")</f>
        <v>367</v>
      </c>
      <c r="EV5" s="24" t="str" cm="1">
        <f t="array" ref="EV5">IF(_xlfn.XLOOKUP($A5,data_i,_xlfn.XLOOKUP(EV$4,data_col,data_val)) &gt; 0,_xlfn.XLOOKUP($A5,data_i,_xlfn.XLOOKUP(EV$4,data_col,data_val))," ")</f>
        <v xml:space="preserve"> </v>
      </c>
      <c r="EW5" s="24" cm="1">
        <f t="array" ref="EW5">IF(_xlfn.XLOOKUP($A5,data_i,_xlfn.XLOOKUP(EW$4,data_col,data_val)) &gt; 0,_xlfn.XLOOKUP($A5,data_i,_xlfn.XLOOKUP(EW$4,data_col,data_val))," ")</f>
        <v>366</v>
      </c>
      <c r="EX5" s="24" cm="1">
        <f t="array" ref="EX5">IF(_xlfn.XLOOKUP($A5,data_i,_xlfn.XLOOKUP(EX$4,data_col,data_val)) &gt; 0,_xlfn.XLOOKUP($A5,data_i,_xlfn.XLOOKUP(EX$4,data_col,data_val))," ")</f>
        <v>370</v>
      </c>
      <c r="EY5" s="24" cm="1">
        <f t="array" ref="EY5">IF(_xlfn.XLOOKUP($A5,data_i,_xlfn.XLOOKUP(EY$4,data_col,data_val)) &gt; 0,_xlfn.XLOOKUP($A5,data_i,_xlfn.XLOOKUP(EY$4,data_col,data_val))," ")</f>
        <v>370</v>
      </c>
      <c r="EZ5" s="24" cm="1">
        <f t="array" ref="EZ5">IF(_xlfn.XLOOKUP($A5,data_i,_xlfn.XLOOKUP(EZ$4,data_col,data_val)) &gt; 0,_xlfn.XLOOKUP($A5,data_i,_xlfn.XLOOKUP(EZ$4,data_col,data_val))," ")</f>
        <v>367</v>
      </c>
      <c r="FA5" s="24" cm="1">
        <f t="array" ref="FA5">IF(_xlfn.XLOOKUP($A5,data_i,_xlfn.XLOOKUP(FA$4,data_col,data_val)) &gt; 0,_xlfn.XLOOKUP($A5,data_i,_xlfn.XLOOKUP(FA$4,data_col,data_val))," ")</f>
        <v>369</v>
      </c>
      <c r="FB5" s="24" cm="1">
        <f t="array" ref="FB5">IF(_xlfn.XLOOKUP($A5,data_i,_xlfn.XLOOKUP(FB$4,data_col,data_val)) &gt; 0,_xlfn.XLOOKUP($A5,data_i,_xlfn.XLOOKUP(FB$4,data_col,data_val))," ")</f>
        <v>366</v>
      </c>
      <c r="FC5" s="24" cm="1">
        <f t="array" ref="FC5">IF(_xlfn.XLOOKUP($A5,data_i,_xlfn.XLOOKUP(FC$4,data_col,data_val)) &gt; 0,_xlfn.XLOOKUP($A5,data_i,_xlfn.XLOOKUP(FC$4,data_col,data_val))," ")</f>
        <v>376</v>
      </c>
      <c r="FE5" s="24" cm="1">
        <f t="array" ref="FE5">IF(_xlfn.XLOOKUP($A5,data_i,_xlfn.XLOOKUP(FE$4,data_col,data_val)) &gt; 0,_xlfn.XLOOKUP($A5,data_i,_xlfn.XLOOKUP(FE$4,data_col,data_val))," ")</f>
        <v>494</v>
      </c>
      <c r="FF5" s="24" cm="1">
        <f t="array" ref="FF5">IF(_xlfn.XLOOKUP($A5,data_i,_xlfn.XLOOKUP(FF$4,data_col,data_val)) &gt; 0,_xlfn.XLOOKUP($A5,data_i,_xlfn.XLOOKUP(FF$4,data_col,data_val))," ")</f>
        <v>496</v>
      </c>
      <c r="FG5" s="24" cm="1">
        <f t="array" ref="FG5">IF(_xlfn.XLOOKUP($A5,data_i,_xlfn.XLOOKUP(FG$4,data_col,data_val)) &gt; 0,_xlfn.XLOOKUP($A5,data_i,_xlfn.XLOOKUP(FG$4,data_col,data_val))," ")</f>
        <v>495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496</v>
      </c>
      <c r="FJ5" s="24" cm="1">
        <f t="array" ref="FJ5">IF(_xlfn.XLOOKUP($A5,data_i,_xlfn.XLOOKUP(FJ$4,data_col,data_val)) &gt; 0,_xlfn.XLOOKUP($A5,data_i,_xlfn.XLOOKUP(FJ$4,data_col,data_val))," ")</f>
        <v>494</v>
      </c>
      <c r="FK5" s="24" cm="1">
        <f t="array" ref="FK5">IF(_xlfn.XLOOKUP($A5,data_i,_xlfn.XLOOKUP(FK$4,data_col,data_val)) &gt; 0,_xlfn.XLOOKUP($A5,data_i,_xlfn.XLOOKUP(FK$4,data_col,data_val))," ")</f>
        <v>496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500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495</v>
      </c>
      <c r="FP5" s="24" cm="1">
        <f t="array" ref="FP5">IF(_xlfn.XLOOKUP($A5,data_i,_xlfn.XLOOKUP(FP$4,data_col,data_val)) &gt; 0,_xlfn.XLOOKUP($A5,data_i,_xlfn.XLOOKUP(FP$4,data_col,data_val))," ")</f>
        <v>496</v>
      </c>
      <c r="FQ5" s="24" cm="1">
        <f t="array" ref="FQ5">IF(_xlfn.XLOOKUP($A5,data_i,_xlfn.XLOOKUP(FQ$4,data_col,data_val)) &gt; 0,_xlfn.XLOOKUP($A5,data_i,_xlfn.XLOOKUP(FQ$4,data_col,data_val))," ")</f>
        <v>495</v>
      </c>
      <c r="FR5" s="24" cm="1">
        <f t="array" ref="FR5">IF(_xlfn.XLOOKUP($A5,data_i,_xlfn.XLOOKUP(FR$4,data_col,data_val)) &gt; 0,_xlfn.XLOOKUP($A5,data_i,_xlfn.XLOOKUP(FR$4,data_col,data_val))," ")</f>
        <v>497</v>
      </c>
      <c r="FS5" s="24" cm="1">
        <f t="array" ref="FS5">IF(_xlfn.XLOOKUP($A5,data_i,_xlfn.XLOOKUP(FS$4,data_col,data_val)) &gt; 0,_xlfn.XLOOKUP($A5,data_i,_xlfn.XLOOKUP(FS$4,data_col,data_val))," ")</f>
        <v>497</v>
      </c>
      <c r="FT5" s="24" cm="1">
        <f t="array" ref="FT5">IF(_xlfn.XLOOKUP($A5,data_i,_xlfn.XLOOKUP(FT$4,data_col,data_val)) &gt; 0,_xlfn.XLOOKUP($A5,data_i,_xlfn.XLOOKUP(FT$4,data_col,data_val))," ")</f>
        <v>496</v>
      </c>
      <c r="FU5" s="24" cm="1">
        <f t="array" ref="FU5">IF(_xlfn.XLOOKUP($A5,data_i,_xlfn.XLOOKUP(FU$4,data_col,data_val)) &gt; 0,_xlfn.XLOOKUP($A5,data_i,_xlfn.XLOOKUP(FU$4,data_col,data_val))," ")</f>
        <v>497</v>
      </c>
      <c r="FV5" s="24" cm="1">
        <f t="array" ref="FV5">IF(_xlfn.XLOOKUP($A5,data_i,_xlfn.XLOOKUP(FV$4,data_col,data_val)) &gt; 0,_xlfn.XLOOKUP($A5,data_i,_xlfn.XLOOKUP(FV$4,data_col,data_val))," ")</f>
        <v>495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497</v>
      </c>
      <c r="FZ5" s="24" cm="1">
        <f t="array" ref="FZ5">IF(_xlfn.XLOOKUP($A5,data_i,_xlfn.XLOOKUP(FZ$4,data_col,data_val)) &gt; 0,_xlfn.XLOOKUP($A5,data_i,_xlfn.XLOOKUP(FZ$4,data_col,data_val))," ")</f>
        <v>497</v>
      </c>
      <c r="GA5" s="24" cm="1">
        <f t="array" ref="GA5">IF(_xlfn.XLOOKUP($A5,data_i,_xlfn.XLOOKUP(GA$4,data_col,data_val)) &gt; 0,_xlfn.XLOOKUP($A5,data_i,_xlfn.XLOOKUP(GA$4,data_col,data_val))," ")</f>
        <v>496</v>
      </c>
      <c r="GB5" s="24" cm="1">
        <f t="array" ref="GB5">IF(_xlfn.XLOOKUP($A5,data_i,_xlfn.XLOOKUP(GB$4,data_col,data_val)) &gt; 0,_xlfn.XLOOKUP($A5,data_i,_xlfn.XLOOKUP(GB$4,data_col,data_val))," ")</f>
        <v>496</v>
      </c>
      <c r="GD5" s="114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</row>
    <row r="6" spans="1:234">
      <c r="A6" s="43">
        <v>29</v>
      </c>
      <c r="B6" s="212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12" t="str" cm="1">
        <f t="array" ref="C6">_xlfn.XLOOKUP($A6,prop_i,_xlfn.XLOOKUP(C$4,prop_col,prop_val))</f>
        <v>M01</v>
      </c>
      <c r="D6" s="112" t="str" cm="1">
        <f t="array" ref="D6">_xlfn.XLOOKUP($A6,prop_i,_xlfn.XLOOKUP(D$4,prop_col,prop_val))</f>
        <v>PK</v>
      </c>
      <c r="E6" s="112" t="str" cm="1">
        <f t="array" ref="E6">_xlfn.XLOOKUP($A6,prop_i,_xlfn.XLOOKUP(E$4,prop_col,prop_val))</f>
        <v>Y386</v>
      </c>
      <c r="F6" s="112" cm="1">
        <f t="array" ref="F6">_xlfn.XLOOKUP($A6,prop_i,_xlfn.XLOOKUP(F$4,prop_col,prop_val))</f>
        <v>620</v>
      </c>
      <c r="G6" s="112" t="str" cm="1">
        <f t="array" ref="G6">_xlfn.XLOOKUP($A6,prop_i,_xlfn.XLOOKUP(G$4,prop_col,prop_val))</f>
        <v>J101</v>
      </c>
      <c r="H6" s="43">
        <f t="shared" si="0"/>
        <v>20</v>
      </c>
      <c r="I6" s="112" cm="1">
        <f t="array" ref="I6">_xlfn.XLOOKUP($A6,prop_i,_xlfn.XLOOKUP(I$4,prop_col,prop_val))</f>
        <v>1393153</v>
      </c>
      <c r="J6" s="142" cm="1">
        <f t="array" ref="J6">_xlfn.XLOOKUP($A6,data_i,_xlfn.XLOOKUP(J$4,data_col,data_val))</f>
        <v>13541</v>
      </c>
      <c r="K6" s="142" cm="1">
        <f t="array" ref="K6">_xlfn.XLOOKUP($A6,data_i,_xlfn.XLOOKUP(K$4,data_col,data_val))</f>
        <v>370</v>
      </c>
      <c r="L6" s="24">
        <f t="shared" si="1"/>
        <v>36.597297297297295</v>
      </c>
      <c r="M6" s="201" cm="1">
        <f t="array" ref="M6">HYPERLINK(GM6,_xlfn.XLOOKUP($A6,val_i,_xlfn.XLOOKUP(M$4,val_col,val_val)))</f>
        <v>43913</v>
      </c>
      <c r="N6" s="203" cm="1">
        <f t="array" ref="N6">IF(_xlfn.XLOOKUP($A6,data_i,_xlfn.XLOOKUP(N$4,data_col,data_val)) &gt; 0,_xlfn.XLOOKUP($A6,data_i,_xlfn.XLOOKUP(N$4,data_col,data_val))," ")</f>
        <v>0.13150000000000001</v>
      </c>
      <c r="O6" s="109" cm="1">
        <f t="array" ref="O6">$J6-_xlfn.XLOOKUP($A6,val_i,_xlfn.XLOOKUP("oph@start",val_col,val_val))</f>
        <v>6226</v>
      </c>
      <c r="P6" s="24" cm="1">
        <f t="array" ref="P6">K6-_xlfn.XLOOKUP($A6,val_i,_xlfn.XLOOKUP("Starts@Start",val_col,val_val))</f>
        <v>127</v>
      </c>
      <c r="Q6" s="109">
        <f t="shared" si="2"/>
        <v>49.023622047244096</v>
      </c>
      <c r="R6" s="110">
        <f t="shared" si="3"/>
        <v>22.315412186379927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13541</v>
      </c>
      <c r="Y6" s="131" cm="1">
        <f t="array" ref="Y6">_xlfn.XLOOKUP($A6,data_i,_xlfn.XLOOKUP(Y$4,data_col,data_val))</f>
        <v>370</v>
      </c>
      <c r="Z6" s="131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43</v>
      </c>
      <c r="AG6" s="131" cm="1">
        <f t="array" ref="AG6">_xlfn.XLOOKUP($A6,data_i,_xlfn.XLOOKUP(AG$4,data_col,data_val))</f>
        <v>22.6</v>
      </c>
      <c r="AH6" s="142" cm="1">
        <f t="array" ref="AH6">_xlfn.XLOOKUP($A6,data_i,_xlfn.XLOOKUP(AH$4,data_col,data_val))</f>
        <v>328.5</v>
      </c>
      <c r="AI6" s="142"/>
      <c r="AJ6" s="241" cm="1">
        <f t="array" ref="AJ6">_xlfn.XLOOKUP($A6,prop_i,_xlfn.XLOOKUP(AJ$4,prop_col,prop_val))</f>
        <v>43563</v>
      </c>
      <c r="AK6" s="142"/>
      <c r="AM6" s="142" cm="1">
        <f t="array" ref="AM6">_xlfn.XLOOKUP($A6,data_i,_xlfn.XLOOKUP(AM$4,data_col,data_val))</f>
        <v>3356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21.960190524831592</v>
      </c>
      <c r="AQ6" s="142" cm="1">
        <f t="array" ref="AQ6">_xlfn.XLOOKUP($A6,data_i,_xlfn.XLOOKUP(AQ$4,data_col,data_val))</f>
        <v>3356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2821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 t="shared" si="5"/>
        <v>6226</v>
      </c>
      <c r="BB6" s="203" cm="1">
        <f t="array" ref="BB6">IF(_xlfn.XLOOKUP($A6,data_i,_xlfn.XLOOKUP(BB$4,data_col,data_val)) &gt; 0,_xlfn.XLOOKUP($A6,data_i,_xlfn.XLOOKUP(BB$4,data_col,data_val))," ")</f>
        <v>0.13150000000000001</v>
      </c>
      <c r="BC6" s="110" cm="1">
        <f t="array" ref="BC6">_xlfn.XLOOKUP($A6,data_i,_xlfn.XLOOKUP(BC$4,data_col,data_val))</f>
        <v>-20.170000000000002</v>
      </c>
      <c r="BD6" s="139" cm="1">
        <f t="array" ref="BD6">_xlfn.XLOOKUP($A6,data_i,_xlfn.XLOOKUP(BD$4,data_col,data_val))</f>
        <v>4.1010000000000009</v>
      </c>
      <c r="BE6" s="139" cm="1">
        <f t="array" ref="BE6">_xlfn.XLOOKUP($A6,data_i,_xlfn.XLOOKUP(BE$4,data_col,data_val))</f>
        <v>0.83590909090909093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1.897</v>
      </c>
      <c r="BI6" s="139" cm="1">
        <f t="array" ref="BI6">_xlfn.XLOOKUP($A6,data_i,_xlfn.XLOOKUP(BI$4,data_col,data_val))</f>
        <v>0.63</v>
      </c>
      <c r="BJ6" s="146">
        <f t="shared" si="6"/>
        <v>158.73015873015873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29</v>
      </c>
      <c r="BN6" s="24" cm="1">
        <f t="array" ref="BN6">_xlfn.XLOOKUP($A6,data_i,_xlfn.XLOOKUP(BN$4,data_col,data_val))</f>
        <v>100</v>
      </c>
      <c r="BO6" s="110" cm="1">
        <f t="array" ref="BO6">_xlfn.XLOOKUP($A6,data_i,_xlfn.XLOOKUP(BO$4,data_col,data_val))</f>
        <v>51.7</v>
      </c>
      <c r="BP6" s="110" cm="1">
        <f t="array" ref="BP6">_xlfn.XLOOKUP($A6,data_i,_xlfn.XLOOKUP(BP$4,data_col,data_val))</f>
        <v>166.8</v>
      </c>
      <c r="BQ6" s="110" cm="1">
        <f t="array" ref="BQ6">_xlfn.XLOOKUP($A6,data_i,_xlfn.XLOOKUP(BQ$4,data_col,data_val))</f>
        <v>14.4</v>
      </c>
      <c r="BR6" s="24" cm="1">
        <f t="array" ref="BR6">_xlfn.XLOOKUP($A6,data_i,_xlfn.XLOOKUP(BR$4,data_col,data_val))</f>
        <v>1173</v>
      </c>
      <c r="BS6" s="24" cm="1">
        <f t="array" ref="BS6">_xlfn.XLOOKUP($A6,data_i,_xlfn.XLOOKUP(BS$4,data_col,data_val))</f>
        <v>212</v>
      </c>
      <c r="BT6" s="109">
        <f t="shared" si="7"/>
        <v>660.50323151147757</v>
      </c>
      <c r="BU6" s="162">
        <f>IFERROR((AX6*_xlfn.XLOOKUP(F6,summary!$S$3:$S$6,summary!$W$31:$W$34))/(BT6*$BS$1)," ")</f>
        <v>0.42709859171233733</v>
      </c>
      <c r="BV6" s="24" cm="1">
        <f t="array" ref="BV6">_xlfn.XLOOKUP($A6,data_i,_xlfn.XLOOKUP(BV$4,data_col,data_val))</f>
        <v>367</v>
      </c>
      <c r="BW6" s="24" cm="1">
        <f t="array" ref="BW6">_xlfn.XLOOKUP($A6,data_i,_xlfn.XLOOKUP(BW$4,data_col,data_val))</f>
        <v>1898</v>
      </c>
      <c r="BX6" s="110" cm="1">
        <f t="array" ref="BX6">_xlfn.XLOOKUP($A6,data_i,_xlfn.XLOOKUP(BX$4,data_col,data_val))</f>
        <v>15.4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55.09</v>
      </c>
      <c r="CG6" s="110"/>
      <c r="CH6" s="24" cm="1">
        <f t="array" ref="CH6">IF(_xlfn.XLOOKUP($A6,data_i,_xlfn.XLOOKUP(CH$4,data_col,data_val)) &gt; 0,_xlfn.XLOOKUP($A6,data_i,_xlfn.XLOOKUP(CH$4,data_col,data_val))," ")</f>
        <v>189</v>
      </c>
      <c r="CI6" s="24" cm="1">
        <f t="array" ref="CI6">IF(_xlfn.XLOOKUP($A6,data_i,_xlfn.XLOOKUP(CI$4,data_col,data_val)) &gt; 0,_xlfn.XLOOKUP($A6,data_i,_xlfn.XLOOKUP(CI$4,data_col,data_val))," ")</f>
        <v>141</v>
      </c>
      <c r="CJ6" s="24" cm="1">
        <f t="array" ref="CJ6">IF(_xlfn.XLOOKUP($A6,data_i,_xlfn.XLOOKUP(CJ$4,data_col,data_val)) &gt; 0,_xlfn.XLOOKUP($A6,data_i,_xlfn.XLOOKUP(CJ$4,data_col,data_val))," ")</f>
        <v>126</v>
      </c>
      <c r="CK6" s="24" cm="1">
        <f t="array" ref="CK6">IF(_xlfn.XLOOKUP($A6,data_i,_xlfn.XLOOKUP(CK$4,data_col,data_val)) &gt; 0,_xlfn.XLOOKUP($A6,data_i,_xlfn.XLOOKUP(CK$4,data_col,data_val))," ")</f>
        <v>205</v>
      </c>
      <c r="CL6" s="24" cm="1">
        <f t="array" ref="CL6">IF(_xlfn.XLOOKUP($A6,data_i,_xlfn.XLOOKUP(CL$4,data_col,data_val)) &gt; 0,_xlfn.XLOOKUP($A6,data_i,_xlfn.XLOOKUP(CL$4,data_col,data_val))," ")</f>
        <v>94</v>
      </c>
      <c r="CM6" s="24" cm="1">
        <f t="array" ref="CM6">IF(_xlfn.XLOOKUP($A6,data_i,_xlfn.XLOOKUP(CM$4,data_col,data_val)) &gt; 0,_xlfn.XLOOKUP($A6,data_i,_xlfn.XLOOKUP(CM$4,data_col,data_val))," ")</f>
        <v>110</v>
      </c>
      <c r="CN6" s="24" cm="1">
        <f t="array" ref="CN6">IF(_xlfn.XLOOKUP($A6,data_i,_xlfn.XLOOKUP(CN$4,data_col,data_val)) &gt; 0,_xlfn.XLOOKUP($A6,data_i,_xlfn.XLOOKUP(CN$4,data_col,data_val))," ")</f>
        <v>141</v>
      </c>
      <c r="CO6" s="24" cm="1">
        <f t="array" ref="CO6">IF(_xlfn.XLOOKUP($A6,data_i,_xlfn.XLOOKUP(CO$4,data_col,data_val)) &gt; 0,_xlfn.XLOOKUP($A6,data_i,_xlfn.XLOOKUP(CO$4,data_col,data_val))," ")</f>
        <v>141</v>
      </c>
      <c r="CP6" s="24" cm="1">
        <f t="array" ref="CP6">IF(_xlfn.XLOOKUP($A6,data_i,_xlfn.XLOOKUP(CP$4,data_col,data_val)) &gt; 0,_xlfn.XLOOKUP($A6,data_i,_xlfn.XLOOKUP(CP$4,data_col,data_val))," ")</f>
        <v>94</v>
      </c>
      <c r="CQ6" s="24" cm="1">
        <f t="array" ref="CQ6">IF(_xlfn.XLOOKUP($A6,data_i,_xlfn.XLOOKUP(CQ$4,data_col,data_val)) &gt; 0,_xlfn.XLOOKUP($A6,data_i,_xlfn.XLOOKUP(CQ$4,data_col,data_val))," ")</f>
        <v>110</v>
      </c>
      <c r="CR6" s="24" cm="1">
        <f t="array" ref="CR6">IF(_xlfn.XLOOKUP($A6,data_i,_xlfn.XLOOKUP(CR$4,data_col,data_val)) &gt; 0,_xlfn.XLOOKUP($A6,data_i,_xlfn.XLOOKUP(CR$4,data_col,data_val))," ")</f>
        <v>158</v>
      </c>
      <c r="CS6" s="24" cm="1">
        <f t="array" ref="CS6">IF(_xlfn.XLOOKUP($A6,data_i,_xlfn.XLOOKUP(CS$4,data_col,data_val)) &gt; 0,_xlfn.XLOOKUP($A6,data_i,_xlfn.XLOOKUP(CS$4,data_col,data_val))," ")</f>
        <v>174</v>
      </c>
      <c r="CT6" s="24" cm="1">
        <f t="array" ref="CT6">IF(_xlfn.XLOOKUP($A6,data_i,_xlfn.XLOOKUP(CT$4,data_col,data_val)) &gt; 0,_xlfn.XLOOKUP($A6,data_i,_xlfn.XLOOKUP(CT$4,data_col,data_val))," ")</f>
        <v>141</v>
      </c>
      <c r="CU6" s="24" cm="1">
        <f t="array" ref="CU6">IF(_xlfn.XLOOKUP($A6,data_i,_xlfn.XLOOKUP(CU$4,data_col,data_val)) &gt; 0,_xlfn.XLOOKUP($A6,data_i,_xlfn.XLOOKUP(CU$4,data_col,data_val))," ")</f>
        <v>158</v>
      </c>
      <c r="CV6" s="24" cm="1">
        <f t="array" ref="CV6">IF(_xlfn.XLOOKUP($A6,data_i,_xlfn.XLOOKUP(CV$4,data_col,data_val)) &gt; 0,_xlfn.XLOOKUP($A6,data_i,_xlfn.XLOOKUP(CV$4,data_col,data_val))," ")</f>
        <v>110</v>
      </c>
      <c r="CW6" s="24" cm="1">
        <f t="array" ref="CW6">IF(_xlfn.XLOOKUP($A6,data_i,_xlfn.XLOOKUP(CW$4,data_col,data_val)) &gt; 0,_xlfn.XLOOKUP($A6,data_i,_xlfn.XLOOKUP(CW$4,data_col,data_val))," ")</f>
        <v>79</v>
      </c>
      <c r="CX6" s="24" cm="1">
        <f t="array" ref="CX6">IF(_xlfn.XLOOKUP($A6,data_i,_xlfn.XLOOKUP(CX$4,data_col,data_val)) &gt; 0,_xlfn.XLOOKUP($A6,data_i,_xlfn.XLOOKUP(CX$4,data_col,data_val))," ")</f>
        <v>141</v>
      </c>
      <c r="CY6" s="24" cm="1">
        <f t="array" ref="CY6">IF(_xlfn.XLOOKUP($A6,data_i,_xlfn.XLOOKUP(CY$4,data_col,data_val)) &gt; 0,_xlfn.XLOOKUP($A6,data_i,_xlfn.XLOOKUP(CY$4,data_col,data_val))," ")</f>
        <v>158</v>
      </c>
      <c r="CZ6" s="24" cm="1">
        <f t="array" ref="CZ6">IF(_xlfn.XLOOKUP($A6,data_i,_xlfn.XLOOKUP(CZ$4,data_col,data_val)) &gt; 0,_xlfn.XLOOKUP($A6,data_i,_xlfn.XLOOKUP(CZ$4,data_col,data_val))," ")</f>
        <v>126</v>
      </c>
      <c r="DA6" s="24" cm="1">
        <f t="array" ref="DA6">IF(_xlfn.XLOOKUP($A6,data_i,_xlfn.XLOOKUP(DA$4,data_col,data_val)) &gt; 0,_xlfn.XLOOKUP($A6,data_i,_xlfn.XLOOKUP(DA$4,data_col,data_val))," ")</f>
        <v>126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cm="1">
        <f t="array" ref="DG6">IF(_xlfn.XLOOKUP($A6,data_i,_xlfn.XLOOKUP(DG$4,data_col,data_val)) &gt; 0,_xlfn.XLOOKUP($A6,data_i,_xlfn.XLOOKUP(DG$4,data_col,data_val))," ")</f>
        <v>305</v>
      </c>
      <c r="DH6" s="24" cm="1">
        <f t="array" ref="DH6">IF(_xlfn.XLOOKUP($A6,data_i,_xlfn.XLOOKUP(DH$4,data_col,data_val)) &gt; 0,_xlfn.XLOOKUP($A6,data_i,_xlfn.XLOOKUP(DH$4,data_col,data_val))," ")</f>
        <v>268</v>
      </c>
      <c r="DI6" s="24" cm="1">
        <f t="array" ref="DI6">IF(_xlfn.XLOOKUP($A6,data_i,_xlfn.XLOOKUP(DI$4,data_col,data_val)) &gt; 0,_xlfn.XLOOKUP($A6,data_i,_xlfn.XLOOKUP(DI$4,data_col,data_val))," ")</f>
        <v>256</v>
      </c>
      <c r="DJ6" s="24" cm="1">
        <f t="array" ref="DJ6">IF(_xlfn.XLOOKUP($A6,data_i,_xlfn.XLOOKUP(DJ$4,data_col,data_val)) &gt; 0,_xlfn.XLOOKUP($A6,data_i,_xlfn.XLOOKUP(DJ$4,data_col,data_val))," ")</f>
        <v>268</v>
      </c>
      <c r="DK6" s="24" cm="1">
        <f t="array" ref="DK6">IF(_xlfn.XLOOKUP($A6,data_i,_xlfn.XLOOKUP(DK$4,data_col,data_val)) &gt; 0,_xlfn.XLOOKUP($A6,data_i,_xlfn.XLOOKUP(DK$4,data_col,data_val))," ")</f>
        <v>219</v>
      </c>
      <c r="DL6" s="24" cm="1">
        <f t="array" ref="DL6">IF(_xlfn.XLOOKUP($A6,data_i,_xlfn.XLOOKUP(DL$4,data_col,data_val)) &gt; 0,_xlfn.XLOOKUP($A6,data_i,_xlfn.XLOOKUP(DL$4,data_col,data_val))," ")</f>
        <v>256</v>
      </c>
      <c r="DM6" s="24" cm="1">
        <f t="array" ref="DM6">IF(_xlfn.XLOOKUP($A6,data_i,_xlfn.XLOOKUP(DM$4,data_col,data_val)) &gt; 0,_xlfn.XLOOKUP($A6,data_i,_xlfn.XLOOKUP(DM$4,data_col,data_val))," ")</f>
        <v>402</v>
      </c>
      <c r="DN6" s="24" cm="1">
        <f t="array" ref="DN6">IF(_xlfn.XLOOKUP($A6,data_i,_xlfn.XLOOKUP(DN$4,data_col,data_val)) &gt; 0,_xlfn.XLOOKUP($A6,data_i,_xlfn.XLOOKUP(DN$4,data_col,data_val))," ")</f>
        <v>256</v>
      </c>
      <c r="DO6" s="24" cm="1">
        <f t="array" ref="DO6">IF(_xlfn.XLOOKUP($A6,data_i,_xlfn.XLOOKUP(DO$4,data_col,data_val)) &gt; 0,_xlfn.XLOOKUP($A6,data_i,_xlfn.XLOOKUP(DO$4,data_col,data_val))," ")</f>
        <v>207</v>
      </c>
      <c r="DP6" s="24" cm="1">
        <f t="array" ref="DP6">IF(_xlfn.XLOOKUP($A6,data_i,_xlfn.XLOOKUP(DP$4,data_col,data_val)) &gt; 0,_xlfn.XLOOKUP($A6,data_i,_xlfn.XLOOKUP(DP$4,data_col,data_val))," ")</f>
        <v>329</v>
      </c>
      <c r="DQ6" s="24" cm="1">
        <f t="array" ref="DQ6">IF(_xlfn.XLOOKUP($A6,data_i,_xlfn.XLOOKUP(DQ$4,data_col,data_val)) &gt; 0,_xlfn.XLOOKUP($A6,data_i,_xlfn.XLOOKUP(DQ$4,data_col,data_val))," ")</f>
        <v>354</v>
      </c>
      <c r="DR6" s="24" cm="1">
        <f t="array" ref="DR6">IF(_xlfn.XLOOKUP($A6,data_i,_xlfn.XLOOKUP(DR$4,data_col,data_val)) &gt; 0,_xlfn.XLOOKUP($A6,data_i,_xlfn.XLOOKUP(DR$4,data_col,data_val))," ")</f>
        <v>280</v>
      </c>
      <c r="DS6" s="24" cm="1">
        <f t="array" ref="DS6">IF(_xlfn.XLOOKUP($A6,data_i,_xlfn.XLOOKUP(DS$4,data_col,data_val)) &gt; 0,_xlfn.XLOOKUP($A6,data_i,_xlfn.XLOOKUP(DS$4,data_col,data_val))," ")</f>
        <v>317</v>
      </c>
      <c r="DT6" s="24" cm="1">
        <f t="array" ref="DT6">IF(_xlfn.XLOOKUP($A6,data_i,_xlfn.XLOOKUP(DT$4,data_col,data_val)) &gt; 0,_xlfn.XLOOKUP($A6,data_i,_xlfn.XLOOKUP(DT$4,data_col,data_val))," ")</f>
        <v>378</v>
      </c>
      <c r="DU6" s="24" cm="1">
        <f t="array" ref="DU6">IF(_xlfn.XLOOKUP($A6,data_i,_xlfn.XLOOKUP(DU$4,data_col,data_val)) &gt; 0,_xlfn.XLOOKUP($A6,data_i,_xlfn.XLOOKUP(DU$4,data_col,data_val))," ")</f>
        <v>378</v>
      </c>
      <c r="DV6" s="24" cm="1">
        <f t="array" ref="DV6">IF(_xlfn.XLOOKUP($A6,data_i,_xlfn.XLOOKUP(DV$4,data_col,data_val)) &gt; 0,_xlfn.XLOOKUP($A6,data_i,_xlfn.XLOOKUP(DV$4,data_col,data_val))," ")</f>
        <v>305</v>
      </c>
      <c r="DW6" s="24" cm="1">
        <f t="array" ref="DW6">IF(_xlfn.XLOOKUP($A6,data_i,_xlfn.XLOOKUP(DW$4,data_col,data_val)) &gt; 0,_xlfn.XLOOKUP($A6,data_i,_xlfn.XLOOKUP(DW$4,data_col,data_val))," ")</f>
        <v>354</v>
      </c>
      <c r="DX6" s="24" cm="1">
        <f t="array" ref="DX6">IF(_xlfn.XLOOKUP($A6,data_i,_xlfn.XLOOKUP(DX$4,data_col,data_val)) &gt; 0,_xlfn.XLOOKUP($A6,data_i,_xlfn.XLOOKUP(DX$4,data_col,data_val))," ")</f>
        <v>305</v>
      </c>
      <c r="DY6" s="24" cm="1">
        <f t="array" ref="DY6">IF(_xlfn.XLOOKUP($A6,data_i,_xlfn.XLOOKUP(DY$4,data_col,data_val)) &gt; 0,_xlfn.XLOOKUP($A6,data_i,_xlfn.XLOOKUP(DY$4,data_col,data_val))," ")</f>
        <v>268</v>
      </c>
      <c r="DZ6" s="24" cm="1">
        <f t="array" ref="DZ6">IF(_xlfn.XLOOKUP($A6,data_i,_xlfn.XLOOKUP(DZ$4,data_col,data_val)) &gt; 0,_xlfn.XLOOKUP($A6,data_i,_xlfn.XLOOKUP(DZ$4,data_col,data_val))," ")</f>
        <v>280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389</v>
      </c>
      <c r="EG6" s="24" cm="1">
        <f t="array" ref="EG6">IF(_xlfn.XLOOKUP($A6,data_i,_xlfn.XLOOKUP(EG$4,data_col,data_val)) &gt; 0,_xlfn.XLOOKUP($A6,data_i,_xlfn.XLOOKUP(EG$4,data_col,data_val))," ")</f>
        <v>390</v>
      </c>
      <c r="EH6" s="24" cm="1">
        <f t="array" ref="EH6">IF(_xlfn.XLOOKUP($A6,data_i,_xlfn.XLOOKUP(EH$4,data_col,data_val)) &gt; 0,_xlfn.XLOOKUP($A6,data_i,_xlfn.XLOOKUP(EH$4,data_col,data_val))," ")</f>
        <v>384</v>
      </c>
      <c r="EI6" s="24" cm="1">
        <f t="array" ref="EI6">IF(_xlfn.XLOOKUP($A6,data_i,_xlfn.XLOOKUP(EI$4,data_col,data_val)) &gt; 0,_xlfn.XLOOKUP($A6,data_i,_xlfn.XLOOKUP(EI$4,data_col,data_val))," ")</f>
        <v>383</v>
      </c>
      <c r="EJ6" s="24" cm="1">
        <f t="array" ref="EJ6">IF(_xlfn.XLOOKUP($A6,data_i,_xlfn.XLOOKUP(EJ$4,data_col,data_val)) &gt; 0,_xlfn.XLOOKUP($A6,data_i,_xlfn.XLOOKUP(EJ$4,data_col,data_val))," ")</f>
        <v>396</v>
      </c>
      <c r="EK6" s="24" cm="1">
        <f t="array" ref="EK6">IF(_xlfn.XLOOKUP($A6,data_i,_xlfn.XLOOKUP(EK$4,data_col,data_val)) &gt; 0,_xlfn.XLOOKUP($A6,data_i,_xlfn.XLOOKUP(EK$4,data_col,data_val))," ")</f>
        <v>391</v>
      </c>
      <c r="EL6" s="24" cm="1">
        <f t="array" ref="EL6">IF(_xlfn.XLOOKUP($A6,data_i,_xlfn.XLOOKUP(EL$4,data_col,data_val)) &gt; 0,_xlfn.XLOOKUP($A6,data_i,_xlfn.XLOOKUP(EL$4,data_col,data_val))," ")</f>
        <v>384</v>
      </c>
      <c r="EM6" s="24" cm="1">
        <f t="array" ref="EM6">IF(_xlfn.XLOOKUP($A6,data_i,_xlfn.XLOOKUP(EM$4,data_col,data_val)) &gt; 0,_xlfn.XLOOKUP($A6,data_i,_xlfn.XLOOKUP(EM$4,data_col,data_val))," ")</f>
        <v>387</v>
      </c>
      <c r="EN6" s="24" cm="1">
        <f t="array" ref="EN6">IF(_xlfn.XLOOKUP($A6,data_i,_xlfn.XLOOKUP(EN$4,data_col,data_val)) &gt; 0,_xlfn.XLOOKUP($A6,data_i,_xlfn.XLOOKUP(EN$4,data_col,data_val))," ")</f>
        <v>385</v>
      </c>
      <c r="EO6" s="24" cm="1">
        <f t="array" ref="EO6">IF(_xlfn.XLOOKUP($A6,data_i,_xlfn.XLOOKUP(EO$4,data_col,data_val)) &gt; 0,_xlfn.XLOOKUP($A6,data_i,_xlfn.XLOOKUP(EO$4,data_col,data_val))," ")</f>
        <v>392</v>
      </c>
      <c r="EP6" s="24" cm="1">
        <f t="array" ref="EP6">IF(_xlfn.XLOOKUP($A6,data_i,_xlfn.XLOOKUP(EP$4,data_col,data_val)) &gt; 0,_xlfn.XLOOKUP($A6,data_i,_xlfn.XLOOKUP(EP$4,data_col,data_val))," ")</f>
        <v>383</v>
      </c>
      <c r="EQ6" s="24" cm="1">
        <f t="array" ref="EQ6">IF(_xlfn.XLOOKUP($A6,data_i,_xlfn.XLOOKUP(EQ$4,data_col,data_val)) &gt; 0,_xlfn.XLOOKUP($A6,data_i,_xlfn.XLOOKUP(EQ$4,data_col,data_val))," ")</f>
        <v>391</v>
      </c>
      <c r="ER6" s="24" cm="1">
        <f t="array" ref="ER6">IF(_xlfn.XLOOKUP($A6,data_i,_xlfn.XLOOKUP(ER$4,data_col,data_val)) &gt; 0,_xlfn.XLOOKUP($A6,data_i,_xlfn.XLOOKUP(ER$4,data_col,data_val))," ")</f>
        <v>389</v>
      </c>
      <c r="ES6" s="24" cm="1">
        <f t="array" ref="ES6">IF(_xlfn.XLOOKUP($A6,data_i,_xlfn.XLOOKUP(ES$4,data_col,data_val)) &gt; 0,_xlfn.XLOOKUP($A6,data_i,_xlfn.XLOOKUP(ES$4,data_col,data_val))," ")</f>
        <v>391</v>
      </c>
      <c r="ET6" s="24" t="str" cm="1">
        <f t="array" ref="ET6">IF(_xlfn.XLOOKUP($A6,data_i,_xlfn.XLOOKUP(ET$4,data_col,data_val)) &gt; 0,_xlfn.XLOOKUP($A6,data_i,_xlfn.XLOOKUP(ET$4,data_col,data_val))," ")</f>
        <v xml:space="preserve"> </v>
      </c>
      <c r="EU6" s="24" cm="1">
        <f t="array" ref="EU6">IF(_xlfn.XLOOKUP($A6,data_i,_xlfn.XLOOKUP(EU$4,data_col,data_val)) &gt; 0,_xlfn.XLOOKUP($A6,data_i,_xlfn.XLOOKUP(EU$4,data_col,data_val))," ")</f>
        <v>396</v>
      </c>
      <c r="EV6" s="24" cm="1">
        <f t="array" ref="EV6">IF(_xlfn.XLOOKUP($A6,data_i,_xlfn.XLOOKUP(EV$4,data_col,data_val)) &gt; 0,_xlfn.XLOOKUP($A6,data_i,_xlfn.XLOOKUP(EV$4,data_col,data_val))," ")</f>
        <v>384</v>
      </c>
      <c r="EW6" s="24" cm="1">
        <f t="array" ref="EW6">IF(_xlfn.XLOOKUP($A6,data_i,_xlfn.XLOOKUP(EW$4,data_col,data_val)) &gt; 0,_xlfn.XLOOKUP($A6,data_i,_xlfn.XLOOKUP(EW$4,data_col,data_val))," ")</f>
        <v>384</v>
      </c>
      <c r="EX6" s="24" cm="1">
        <f t="array" ref="EX6">IF(_xlfn.XLOOKUP($A6,data_i,_xlfn.XLOOKUP(EX$4,data_col,data_val)) &gt; 0,_xlfn.XLOOKUP($A6,data_i,_xlfn.XLOOKUP(EX$4,data_col,data_val))," ")</f>
        <v>382</v>
      </c>
      <c r="EY6" s="24" cm="1">
        <f t="array" ref="EY6">IF(_xlfn.XLOOKUP($A6,data_i,_xlfn.XLOOKUP(EY$4,data_col,data_val)) &gt; 0,_xlfn.XLOOKUP($A6,data_i,_xlfn.XLOOKUP(EY$4,data_col,data_val))," ")</f>
        <v>388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t="str" cm="1">
        <f t="array" ref="FE6">IF(_xlfn.XLOOKUP($A6,data_i,_xlfn.XLOOKUP(FE$4,data_col,data_val)) &gt; 0,_xlfn.XLOOKUP($A6,data_i,_xlfn.XLOOKUP(FE$4,data_col,data_val))," ")</f>
        <v xml:space="preserve"> </v>
      </c>
      <c r="FF6" s="24" cm="1">
        <f t="array" ref="FF6">IF(_xlfn.XLOOKUP($A6,data_i,_xlfn.XLOOKUP(FF$4,data_col,data_val)) &gt; 0,_xlfn.XLOOKUP($A6,data_i,_xlfn.XLOOKUP(FF$4,data_col,data_val))," ")</f>
        <v>524</v>
      </c>
      <c r="FG6" s="24" t="str" cm="1">
        <f t="array" ref="FG6">IF(_xlfn.XLOOKUP($A6,data_i,_xlfn.XLOOKUP(FG$4,data_col,data_val)) &gt; 0,_xlfn.XLOOKUP($A6,data_i,_xlfn.XLOOKUP(FG$4,data_col,data_val))," ")</f>
        <v xml:space="preserve"> </v>
      </c>
      <c r="FH6" s="24" cm="1">
        <f t="array" ref="FH6">IF(_xlfn.XLOOKUP($A6,data_i,_xlfn.XLOOKUP(FH$4,data_col,data_val)) &gt; 0,_xlfn.XLOOKUP($A6,data_i,_xlfn.XLOOKUP(FH$4,data_col,data_val))," ")</f>
        <v>516</v>
      </c>
      <c r="FI6" s="24" cm="1">
        <f t="array" ref="FI6">IF(_xlfn.XLOOKUP($A6,data_i,_xlfn.XLOOKUP(FI$4,data_col,data_val)) &gt; 0,_xlfn.XLOOKUP($A6,data_i,_xlfn.XLOOKUP(FI$4,data_col,data_val))," ")</f>
        <v>520</v>
      </c>
      <c r="FJ6" s="24" cm="1">
        <f t="array" ref="FJ6">IF(_xlfn.XLOOKUP($A6,data_i,_xlfn.XLOOKUP(FJ$4,data_col,data_val)) &gt; 0,_xlfn.XLOOKUP($A6,data_i,_xlfn.XLOOKUP(FJ$4,data_col,data_val))," ")</f>
        <v>520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t="str" cm="1">
        <f t="array" ref="FL6">IF(_xlfn.XLOOKUP($A6,data_i,_xlfn.XLOOKUP(FL$4,data_col,data_val)) &gt; 0,_xlfn.XLOOKUP($A6,data_i,_xlfn.XLOOKUP(FL$4,data_col,data_val))," ")</f>
        <v xml:space="preserve"> </v>
      </c>
      <c r="FM6" s="24" cm="1">
        <f t="array" ref="FM6">IF(_xlfn.XLOOKUP($A6,data_i,_xlfn.XLOOKUP(FM$4,data_col,data_val)) &gt; 0,_xlfn.XLOOKUP($A6,data_i,_xlfn.XLOOKUP(FM$4,data_col,data_val))," ")</f>
        <v>517</v>
      </c>
      <c r="FN6" s="24" cm="1">
        <f t="array" ref="FN6">IF(_xlfn.XLOOKUP($A6,data_i,_xlfn.XLOOKUP(FN$4,data_col,data_val)) &gt; 0,_xlfn.XLOOKUP($A6,data_i,_xlfn.XLOOKUP(FN$4,data_col,data_val))," ")</f>
        <v>522</v>
      </c>
      <c r="FO6" s="24" cm="1">
        <f t="array" ref="FO6">IF(_xlfn.XLOOKUP($A6,data_i,_xlfn.XLOOKUP(FO$4,data_col,data_val)) &gt; 0,_xlfn.XLOOKUP($A6,data_i,_xlfn.XLOOKUP(FO$4,data_col,data_val))," ")</f>
        <v>521</v>
      </c>
      <c r="FP6" s="24" cm="1">
        <f t="array" ref="FP6">IF(_xlfn.XLOOKUP($A6,data_i,_xlfn.XLOOKUP(FP$4,data_col,data_val)) &gt; 0,_xlfn.XLOOKUP($A6,data_i,_xlfn.XLOOKUP(FP$4,data_col,data_val))," ")</f>
        <v>523</v>
      </c>
      <c r="FQ6" s="24" cm="1">
        <f t="array" ref="FQ6">IF(_xlfn.XLOOKUP($A6,data_i,_xlfn.XLOOKUP(FQ$4,data_col,data_val)) &gt; 0,_xlfn.XLOOKUP($A6,data_i,_xlfn.XLOOKUP(FQ$4,data_col,data_val))," ")</f>
        <v>517</v>
      </c>
      <c r="FR6" s="24" cm="1">
        <f t="array" ref="FR6">IF(_xlfn.XLOOKUP($A6,data_i,_xlfn.XLOOKUP(FR$4,data_col,data_val)) &gt; 0,_xlfn.XLOOKUP($A6,data_i,_xlfn.XLOOKUP(FR$4,data_col,data_val))," ")</f>
        <v>524</v>
      </c>
      <c r="FS6" s="24" cm="1">
        <f t="array" ref="FS6">IF(_xlfn.XLOOKUP($A6,data_i,_xlfn.XLOOKUP(FS$4,data_col,data_val)) &gt; 0,_xlfn.XLOOKUP($A6,data_i,_xlfn.XLOOKUP(FS$4,data_col,data_val))," ")</f>
        <v>523</v>
      </c>
      <c r="FT6" s="24" cm="1">
        <f t="array" ref="FT6">IF(_xlfn.XLOOKUP($A6,data_i,_xlfn.XLOOKUP(FT$4,data_col,data_val)) &gt; 0,_xlfn.XLOOKUP($A6,data_i,_xlfn.XLOOKUP(FT$4,data_col,data_val))," ")</f>
        <v>518</v>
      </c>
      <c r="FU6" s="24" cm="1">
        <f t="array" ref="FU6">IF(_xlfn.XLOOKUP($A6,data_i,_xlfn.XLOOKUP(FU$4,data_col,data_val)) &gt; 0,_xlfn.XLOOKUP($A6,data_i,_xlfn.XLOOKUP(FU$4,data_col,data_val))," ")</f>
        <v>518</v>
      </c>
      <c r="FV6" s="24" cm="1">
        <f t="array" ref="FV6">IF(_xlfn.XLOOKUP($A6,data_i,_xlfn.XLOOKUP(FV$4,data_col,data_val)) &gt; 0,_xlfn.XLOOKUP($A6,data_i,_xlfn.XLOOKUP(FV$4,data_col,data_val))," ")</f>
        <v>522</v>
      </c>
      <c r="FW6" s="24" cm="1">
        <f t="array" ref="FW6">IF(_xlfn.XLOOKUP($A6,data_i,_xlfn.XLOOKUP(FW$4,data_col,data_val)) &gt; 0,_xlfn.XLOOKUP($A6,data_i,_xlfn.XLOOKUP(FW$4,data_col,data_val))," ")</f>
        <v>520</v>
      </c>
      <c r="FX6" s="24" cm="1">
        <f t="array" ref="FX6">IF(_xlfn.XLOOKUP($A6,data_i,_xlfn.XLOOKUP(FX$4,data_col,data_val)) &gt; 0,_xlfn.XLOOKUP($A6,data_i,_xlfn.XLOOKUP(FX$4,data_col,data_val))," ")</f>
        <v>527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</row>
    <row r="7" spans="1:234">
      <c r="A7" s="43">
        <v>16</v>
      </c>
      <c r="B7" s="212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12" t="str" cm="1">
        <f t="array" ref="C7">_xlfn.XLOOKUP($A7,prop_i,_xlfn.XLOOKUP(C$4,prop_col,prop_val))</f>
        <v>M04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U781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H01</v>
      </c>
      <c r="H7" s="43">
        <f t="shared" si="0"/>
        <v>24</v>
      </c>
      <c r="I7" s="112" cm="1">
        <f t="array" ref="I7">_xlfn.XLOOKUP($A7,prop_i,_xlfn.XLOOKUP(I$4,prop_col,prop_val))</f>
        <v>1320072</v>
      </c>
      <c r="J7" s="142" cm="1">
        <f t="array" ref="J7">_xlfn.XLOOKUP($A7,data_i,_xlfn.XLOOKUP(J$4,data_col,data_val))</f>
        <v>11542</v>
      </c>
      <c r="K7" s="142" cm="1">
        <f t="array" ref="K7">_xlfn.XLOOKUP($A7,data_i,_xlfn.XLOOKUP(K$4,data_col,data_val))</f>
        <v>1131</v>
      </c>
      <c r="L7" s="24">
        <f t="shared" si="1"/>
        <v>10.205128205128204</v>
      </c>
      <c r="M7" s="201" cm="1">
        <f t="array" ref="M7">HYPERLINK(GM7,_xlfn.XLOOKUP($A7,val_i,_xlfn.XLOOKUP(M$4,val_col,val_val)))</f>
        <v>43868</v>
      </c>
      <c r="N7" s="203" cm="1">
        <f t="array" ref="N7">IF(_xlfn.XLOOKUP($A7,data_i,_xlfn.XLOOKUP(N$4,data_col,data_val)) &gt; 0,_xlfn.XLOOKUP($A7,data_i,_xlfn.XLOOKUP(N$4,data_col,data_val))," ")</f>
        <v>7.3999999999999996E-2</v>
      </c>
      <c r="O7" s="109" cm="1">
        <f t="array" ref="O7">$J7-_xlfn.XLOOKUP($A7,val_i,_xlfn.XLOOKUP("oph@start",val_col,val_val))</f>
        <v>5226</v>
      </c>
      <c r="P7" s="24" cm="1">
        <f t="array" ref="P7">K7-_xlfn.XLOOKUP($A7,val_i,_xlfn.XLOOKUP("Starts@Start",val_col,val_val))</f>
        <v>363</v>
      </c>
      <c r="Q7" s="109">
        <f t="shared" si="2"/>
        <v>14.396694214876034</v>
      </c>
      <c r="R7" s="110">
        <f t="shared" si="3"/>
        <v>16.12962962962963</v>
      </c>
      <c r="S7" s="97" t="str">
        <f t="shared" si="4"/>
        <v>done</v>
      </c>
      <c r="T7" s="97" t="str">
        <f t="shared" si="4"/>
        <v>done</v>
      </c>
      <c r="U7" s="97">
        <f t="shared" si="4"/>
        <v>44240.885319954716</v>
      </c>
      <c r="V7" s="147"/>
      <c r="W7" s="131" t="str" cm="1">
        <f t="array" ref="W7">_xlfn.XLOOKUP($A7,data_i,_xlfn.XLOOKUP(W$4,data_col,data_val))</f>
        <v>Tripped</v>
      </c>
      <c r="X7" s="131" cm="1">
        <f t="array" ref="X7">_xlfn.XLOOKUP($A7,data_i,_xlfn.XLOOKUP(X$4,data_col,data_val))</f>
        <v>11542</v>
      </c>
      <c r="Y7" s="131" cm="1">
        <f t="array" ref="Y7">_xlfn.XLOOKUP($A7,data_i,_xlfn.XLOOKUP(Y$4,data_col,data_val))</f>
        <v>1131</v>
      </c>
      <c r="Z7" s="131" cm="1">
        <f t="array" ref="Z7">_xlfn.XLOOKUP($A7,data_i,_xlfn.XLOOKUP(Z$4,data_col,data_val))</f>
        <v>19</v>
      </c>
      <c r="AA7" s="24" cm="1">
        <f t="array" ref="AA7">_xlfn.XLOOKUP($A7,data_i,_xlfn.XLOOKUP(AA$4,data_col,data_val))</f>
        <v>0</v>
      </c>
      <c r="AB7" s="24" cm="1">
        <f t="array" ref="AB7">_xlfn.XLOOKUP($A7,data_i,_xlfn.XLOOKUP(AB$4,data_col,data_val))</f>
        <v>0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1</v>
      </c>
      <c r="AF7" s="131" cm="1">
        <f t="array" ref="AF7">_xlfn.XLOOKUP($A7,data_i,_xlfn.XLOOKUP(AF$4,data_col,data_val))</f>
        <v>45</v>
      </c>
      <c r="AG7" s="131" cm="1">
        <f t="array" ref="AG7">_xlfn.XLOOKUP($A7,data_i,_xlfn.XLOOKUP(AG$4,data_col,data_val))</f>
        <v>0.1</v>
      </c>
      <c r="AH7" s="142" cm="1">
        <f t="array" ref="AH7">_xlfn.XLOOKUP($A7,data_i,_xlfn.XLOOKUP(AH$4,data_col,data_val))</f>
        <v>0</v>
      </c>
      <c r="AI7" s="142"/>
      <c r="AJ7" s="241" cm="1">
        <f t="array" ref="AJ7">_xlfn.XLOOKUP($A7,prop_i,_xlfn.XLOOKUP(AJ$4,prop_col,prop_val))</f>
        <v>43474</v>
      </c>
      <c r="AK7" s="142"/>
      <c r="AM7" s="142" cm="1">
        <f t="array" ref="AM7">_xlfn.XLOOKUP($A7,data_i,_xlfn.XLOOKUP(AM$4,data_col,data_val))</f>
        <v>4500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24.513339924220528</v>
      </c>
      <c r="AP7" s="25"/>
      <c r="AQ7" s="142" cm="1">
        <f t="array" ref="AQ7">_xlfn.XLOOKUP($A7,data_i,_xlfn.XLOOKUP(AQ$4,data_col,data_val))</f>
        <v>4500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0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 t="shared" si="5"/>
        <v>5226</v>
      </c>
      <c r="BB7" s="203" cm="1">
        <f t="array" ref="BB7">IF(_xlfn.XLOOKUP($A7,data_i,_xlfn.XLOOKUP(BB$4,data_col,data_val)) &gt; 0,_xlfn.XLOOKUP($A7,data_i,_xlfn.XLOOKUP(BB$4,data_col,data_val))," ")</f>
        <v>7.3999999999999996E-2</v>
      </c>
      <c r="BC7" s="110" cm="1">
        <f t="array" ref="BC7">_xlfn.XLOOKUP($A7,data_i,_xlfn.XLOOKUP(BC$4,data_col,data_val))</f>
        <v>-46.17</v>
      </c>
      <c r="BD7" s="139" cm="1">
        <f t="array" ref="BD7">_xlfn.XLOOKUP($A7,data_i,_xlfn.XLOOKUP(BD$4,data_col,data_val))</f>
        <v>3.9930000000000008</v>
      </c>
      <c r="BE7" s="139" cm="1">
        <f t="array" ref="BE7">_xlfn.XLOOKUP($A7,data_i,_xlfn.XLOOKUP(BE$4,data_col,data_val))</f>
        <v>0.91290909090909089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1.45</v>
      </c>
      <c r="BI7" s="139" cm="1">
        <f t="array" ref="BI7">_xlfn.XLOOKUP($A7,data_i,_xlfn.XLOOKUP(BI$4,data_col,data_val))</f>
        <v>0.72</v>
      </c>
      <c r="BJ7" s="146">
        <f t="shared" si="6"/>
        <v>138.88888888888889</v>
      </c>
      <c r="BK7" s="139"/>
      <c r="BL7" s="139" cm="1">
        <f t="array" ref="BL7">_xlfn.XLOOKUP($A7,data_i,_xlfn.XLOOKUP(BL$4,data_col,data_val))</f>
        <v>0.59</v>
      </c>
      <c r="BM7" s="24" cm="1">
        <f t="array" ref="BM7">_xlfn.XLOOKUP($A7,data_i,_xlfn.XLOOKUP(BM$4,data_col,data_val))</f>
        <v>0</v>
      </c>
      <c r="BN7" s="24" cm="1">
        <f t="array" ref="BN7">_xlfn.XLOOKUP($A7,data_i,_xlfn.XLOOKUP(BN$4,data_col,data_val))</f>
        <v>1.9</v>
      </c>
      <c r="BO7" s="110" cm="1">
        <f t="array" ref="BO7">_xlfn.XLOOKUP($A7,data_i,_xlfn.XLOOKUP(BO$4,data_col,data_val))</f>
        <v>0</v>
      </c>
      <c r="BP7" s="110" cm="1">
        <f t="array" ref="BP7">_xlfn.XLOOKUP($A7,data_i,_xlfn.XLOOKUP(BP$4,data_col,data_val))</f>
        <v>0</v>
      </c>
      <c r="BQ7" s="110" cm="1">
        <f t="array" ref="BQ7">_xlfn.XLOOKUP($A7,data_i,_xlfn.XLOOKUP(BQ$4,data_col,data_val))</f>
        <v>27.3</v>
      </c>
      <c r="BR7" s="24" cm="1">
        <f t="array" ref="BR7">_xlfn.XLOOKUP($A7,data_i,_xlfn.XLOOKUP(BR$4,data_col,data_val))</f>
        <v>942</v>
      </c>
      <c r="BS7" s="24" cm="1">
        <f t="array" ref="BS7">_xlfn.XLOOKUP($A7,data_i,_xlfn.XLOOKUP(BS$4,data_col,data_val))</f>
        <v>-1</v>
      </c>
      <c r="BT7" s="109">
        <f t="shared" si="7"/>
        <v>0</v>
      </c>
      <c r="BU7" s="162" t="str">
        <f>IFERROR((AX7*_xlfn.XLOOKUP(F7,summary!$S$3:$S$6,summary!$W$31:$W$34))/(BT7*$BS$1)," ")</f>
        <v xml:space="preserve"> </v>
      </c>
      <c r="BV7" s="24" cm="1">
        <f t="array" ref="BV7">_xlfn.XLOOKUP($A7,data_i,_xlfn.XLOOKUP(BV$4,data_col,data_val))</f>
        <v>0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30.1</v>
      </c>
      <c r="CB7" s="202" cm="1">
        <f t="array" ref="CB7">IF(_xlfn.XLOOKUP($A7,data_i,_xlfn.XLOOKUP(CB$4,data_col,data_val)) &gt; 0,_xlfn.XLOOKUP($A7,data_i,_xlfn.XLOOKUP(CB$4,data_col,data_val))," ")</f>
        <v>0.95</v>
      </c>
      <c r="CC7" s="202" cm="1">
        <f t="array" ref="CC7">IF(_xlfn.XLOOKUP($A7,data_i,_xlfn.XLOOKUP(CC$4,data_col,data_val)) &gt; 0,_xlfn.XLOOKUP($A7,data_i,_xlfn.XLOOKUP(CC$4,data_col,data_val))," ")</f>
        <v>30.2</v>
      </c>
      <c r="CD7" s="202" cm="1">
        <f t="array" ref="CD7">IF(_xlfn.XLOOKUP($A7,data_i,_xlfn.XLOOKUP(CD$4,data_col,data_val)) &gt; 0,_xlfn.XLOOKUP($A7,data_i,_xlfn.XLOOKUP(CD$4,data_col,data_val))," ")</f>
        <v>0.95</v>
      </c>
      <c r="CF7" s="24" cm="1">
        <f t="array" ref="CF7">_xlfn.XLOOKUP($A7,data_i,_xlfn.XLOOKUP(CF$4,data_col,data_val))</f>
        <v>67.31</v>
      </c>
      <c r="CG7" s="110"/>
      <c r="CH7" s="24" t="str" cm="1">
        <f t="array" ref="CH7">IF(_xlfn.XLOOKUP($A7,data_i,_xlfn.XLOOKUP(CH$4,data_col,data_val)) &gt; 0,_xlfn.XLOOKUP($A7,data_i,_xlfn.XLOOKUP(CH$4,data_col,data_val))," ")</f>
        <v xml:space="preserve"> </v>
      </c>
      <c r="CI7" s="24" t="str" cm="1">
        <f t="array" ref="CI7">IF(_xlfn.XLOOKUP($A7,data_i,_xlfn.XLOOKUP(CI$4,data_col,data_val)) &gt; 0,_xlfn.XLOOKUP($A7,data_i,_xlfn.XLOOKUP(CI$4,data_col,data_val))," ")</f>
        <v xml:space="preserve"> </v>
      </c>
      <c r="CJ7" s="24" t="str" cm="1">
        <f t="array" ref="CJ7">IF(_xlfn.XLOOKUP($A7,data_i,_xlfn.XLOOKUP(CJ$4,data_col,data_val)) &gt; 0,_xlfn.XLOOKUP($A7,data_i,_xlfn.XLOOKUP(CJ$4,data_col,data_val))," ")</f>
        <v xml:space="preserve"> </v>
      </c>
      <c r="CK7" s="24" t="str" cm="1">
        <f t="array" ref="CK7">IF(_xlfn.XLOOKUP($A7,data_i,_xlfn.XLOOKUP(CK$4,data_col,data_val)) &gt; 0,_xlfn.XLOOKUP($A7,data_i,_xlfn.XLOOKUP(CK$4,data_col,data_val))," ")</f>
        <v xml:space="preserve"> </v>
      </c>
      <c r="CL7" s="24" t="str" cm="1">
        <f t="array" ref="CL7">IF(_xlfn.XLOOKUP($A7,data_i,_xlfn.XLOOKUP(CL$4,data_col,data_val)) &gt; 0,_xlfn.XLOOKUP($A7,data_i,_xlfn.XLOOKUP(CL$4,data_col,data_val))," ")</f>
        <v xml:space="preserve"> </v>
      </c>
      <c r="CM7" s="24" t="str" cm="1">
        <f t="array" ref="CM7">IF(_xlfn.XLOOKUP($A7,data_i,_xlfn.XLOOKUP(CM$4,data_col,data_val)) &gt; 0,_xlfn.XLOOKUP($A7,data_i,_xlfn.XLOOKUP(CM$4,data_col,data_val))," ")</f>
        <v xml:space="preserve"> </v>
      </c>
      <c r="CN7" s="24" t="str" cm="1">
        <f t="array" ref="CN7">IF(_xlfn.XLOOKUP($A7,data_i,_xlfn.XLOOKUP(CN$4,data_col,data_val)) &gt; 0,_xlfn.XLOOKUP($A7,data_i,_xlfn.XLOOKUP(CN$4,data_col,data_val))," ")</f>
        <v xml:space="preserve"> </v>
      </c>
      <c r="CO7" s="24" t="str" cm="1">
        <f t="array" ref="CO7">IF(_xlfn.XLOOKUP($A7,data_i,_xlfn.XLOOKUP(CO$4,data_col,data_val)) &gt; 0,_xlfn.XLOOKUP($A7,data_i,_xlfn.XLOOKUP(CO$4,data_col,data_val))," ")</f>
        <v xml:space="preserve"> </v>
      </c>
      <c r="CP7" s="24" t="str" cm="1">
        <f t="array" ref="CP7">IF(_xlfn.XLOOKUP($A7,data_i,_xlfn.XLOOKUP(CP$4,data_col,data_val)) &gt; 0,_xlfn.XLOOKUP($A7,data_i,_xlfn.XLOOKUP(CP$4,data_col,data_val))," ")</f>
        <v xml:space="preserve"> </v>
      </c>
      <c r="CQ7" s="24" t="str" cm="1">
        <f t="array" ref="CQ7">IF(_xlfn.XLOOKUP($A7,data_i,_xlfn.XLOOKUP(CQ$4,data_col,data_val)) &gt; 0,_xlfn.XLOOKUP($A7,data_i,_xlfn.XLOOKUP(CQ$4,data_col,data_val))," ")</f>
        <v xml:space="preserve"> </v>
      </c>
      <c r="CR7" s="24" t="str" cm="1">
        <f t="array" ref="CR7">IF(_xlfn.XLOOKUP($A7,data_i,_xlfn.XLOOKUP(CR$4,data_col,data_val)) &gt; 0,_xlfn.XLOOKUP($A7,data_i,_xlfn.XLOOKUP(CR$4,data_col,data_val))," ")</f>
        <v xml:space="preserve"> </v>
      </c>
      <c r="CS7" s="24" t="str" cm="1">
        <f t="array" ref="CS7">IF(_xlfn.XLOOKUP($A7,data_i,_xlfn.XLOOKUP(CS$4,data_col,data_val)) &gt; 0,_xlfn.XLOOKUP($A7,data_i,_xlfn.XLOOKUP(CS$4,data_col,data_val))," ")</f>
        <v xml:space="preserve"> </v>
      </c>
      <c r="CT7" s="24" t="str" cm="1">
        <f t="array" ref="CT7">IF(_xlfn.XLOOKUP($A7,data_i,_xlfn.XLOOKUP(CT$4,data_col,data_val)) &gt; 0,_xlfn.XLOOKUP($A7,data_i,_xlfn.XLOOKUP(CT$4,data_col,data_val))," ")</f>
        <v xml:space="preserve"> </v>
      </c>
      <c r="CU7" s="24" t="str" cm="1">
        <f t="array" ref="CU7">IF(_xlfn.XLOOKUP($A7,data_i,_xlfn.XLOOKUP(CU$4,data_col,data_val)) &gt; 0,_xlfn.XLOOKUP($A7,data_i,_xlfn.XLOOKUP(CU$4,data_col,data_val))," ")</f>
        <v xml:space="preserve"> </v>
      </c>
      <c r="CV7" s="24" t="str" cm="1">
        <f t="array" ref="CV7">IF(_xlfn.XLOOKUP($A7,data_i,_xlfn.XLOOKUP(CV$4,data_col,data_val)) &gt; 0,_xlfn.XLOOKUP($A7,data_i,_xlfn.XLOOKUP(CV$4,data_col,data_val))," ")</f>
        <v xml:space="preserve"> </v>
      </c>
      <c r="CW7" s="24" t="str" cm="1">
        <f t="array" ref="CW7">IF(_xlfn.XLOOKUP($A7,data_i,_xlfn.XLOOKUP(CW$4,data_col,data_val)) &gt; 0,_xlfn.XLOOKUP($A7,data_i,_xlfn.XLOOKUP(CW$4,data_col,data_val))," ")</f>
        <v xml:space="preserve"> </v>
      </c>
      <c r="CX7" s="24" t="str" cm="1">
        <f t="array" ref="CX7">IF(_xlfn.XLOOKUP($A7,data_i,_xlfn.XLOOKUP(CX$4,data_col,data_val)) &gt; 0,_xlfn.XLOOKUP($A7,data_i,_xlfn.XLOOKUP(CX$4,data_col,data_val))," ")</f>
        <v xml:space="preserve"> </v>
      </c>
      <c r="CY7" s="24" t="str" cm="1">
        <f t="array" ref="CY7">IF(_xlfn.XLOOKUP($A7,data_i,_xlfn.XLOOKUP(CY$4,data_col,data_val)) &gt; 0,_xlfn.XLOOKUP($A7,data_i,_xlfn.XLOOKUP(CY$4,data_col,data_val))," ")</f>
        <v xml:space="preserve"> </v>
      </c>
      <c r="CZ7" s="24" t="str" cm="1">
        <f t="array" ref="CZ7">IF(_xlfn.XLOOKUP($A7,data_i,_xlfn.XLOOKUP(CZ$4,data_col,data_val)) &gt; 0,_xlfn.XLOOKUP($A7,data_i,_xlfn.XLOOKUP(CZ$4,data_col,data_val))," ")</f>
        <v xml:space="preserve"> </v>
      </c>
      <c r="DA7" s="24" t="str" cm="1">
        <f t="array" ref="DA7">IF(_xlfn.XLOOKUP($A7,data_i,_xlfn.XLOOKUP(DA$4,data_col,data_val)) &gt; 0,_xlfn.XLOOKUP($A7,data_i,_xlfn.XLOOKUP(DA$4,data_col,data_val))," ")</f>
        <v xml:space="preserve"> </v>
      </c>
      <c r="DB7" s="24" t="str" cm="1">
        <f t="array" ref="DB7">IF(_xlfn.XLOOKUP($A7,data_i,_xlfn.XLOOKUP(DB$4,data_col,data_val)) &gt; 0,_xlfn.XLOOKUP($A7,data_i,_xlfn.XLOOKUP(DB$4,data_col,data_val))," ")</f>
        <v xml:space="preserve"> </v>
      </c>
      <c r="DC7" s="24" t="str" cm="1">
        <f t="array" ref="DC7">IF(_xlfn.XLOOKUP($A7,data_i,_xlfn.XLOOKUP(DC$4,data_col,data_val)) &gt; 0,_xlfn.XLOOKUP($A7,data_i,_xlfn.XLOOKUP(DC$4,data_col,data_val))," ")</f>
        <v xml:space="preserve"> </v>
      </c>
      <c r="DD7" s="24" t="str" cm="1">
        <f t="array" ref="DD7">IF(_xlfn.XLOOKUP($A7,data_i,_xlfn.XLOOKUP(DD$4,data_col,data_val)) &gt; 0,_xlfn.XLOOKUP($A7,data_i,_xlfn.XLOOKUP(DD$4,data_col,data_val))," ")</f>
        <v xml:space="preserve"> </v>
      </c>
      <c r="DE7" s="24" t="str" cm="1">
        <f t="array" ref="DE7">IF(_xlfn.XLOOKUP($A7,data_i,_xlfn.XLOOKUP(DE$4,data_col,data_val)) &gt; 0,_xlfn.XLOOKUP($A7,data_i,_xlfn.XLOOKUP(DE$4,data_col,data_val))," ")</f>
        <v xml:space="preserve"> </v>
      </c>
      <c r="DF7" s="110"/>
      <c r="DG7" s="24" t="str" cm="1">
        <f t="array" ref="DG7">IF(_xlfn.XLOOKUP($A7,data_i,_xlfn.XLOOKUP(DG$4,data_col,data_val)) &gt; 0,_xlfn.XLOOKUP($A7,data_i,_xlfn.XLOOKUP(DG$4,data_col,data_val))," ")</f>
        <v xml:space="preserve"> </v>
      </c>
      <c r="DH7" s="24" t="str" cm="1">
        <f t="array" ref="DH7">IF(_xlfn.XLOOKUP($A7,data_i,_xlfn.XLOOKUP(DH$4,data_col,data_val)) &gt; 0,_xlfn.XLOOKUP($A7,data_i,_xlfn.XLOOKUP(DH$4,data_col,data_val))," ")</f>
        <v xml:space="preserve"> </v>
      </c>
      <c r="DI7" s="24" t="str" cm="1">
        <f t="array" ref="DI7">IF(_xlfn.XLOOKUP($A7,data_i,_xlfn.XLOOKUP(DI$4,data_col,data_val)) &gt; 0,_xlfn.XLOOKUP($A7,data_i,_xlfn.XLOOKUP(DI$4,data_col,data_val))," ")</f>
        <v xml:space="preserve"> </v>
      </c>
      <c r="DJ7" s="24" t="str" cm="1">
        <f t="array" ref="DJ7">IF(_xlfn.XLOOKUP($A7,data_i,_xlfn.XLOOKUP(DJ$4,data_col,data_val)) &gt; 0,_xlfn.XLOOKUP($A7,data_i,_xlfn.XLOOKUP(DJ$4,data_col,data_val))," ")</f>
        <v xml:space="preserve"> </v>
      </c>
      <c r="DK7" s="24" t="str" cm="1">
        <f t="array" ref="DK7">IF(_xlfn.XLOOKUP($A7,data_i,_xlfn.XLOOKUP(DK$4,data_col,data_val)) &gt; 0,_xlfn.XLOOKUP($A7,data_i,_xlfn.XLOOKUP(DK$4,data_col,data_val))," ")</f>
        <v xml:space="preserve"> </v>
      </c>
      <c r="DL7" s="24" t="str" cm="1">
        <f t="array" ref="DL7">IF(_xlfn.XLOOKUP($A7,data_i,_xlfn.XLOOKUP(DL$4,data_col,data_val)) &gt; 0,_xlfn.XLOOKUP($A7,data_i,_xlfn.XLOOKUP(DL$4,data_col,data_val))," ")</f>
        <v xml:space="preserve"> </v>
      </c>
      <c r="DM7" s="24" t="str" cm="1">
        <f t="array" ref="DM7">IF(_xlfn.XLOOKUP($A7,data_i,_xlfn.XLOOKUP(DM$4,data_col,data_val)) &gt; 0,_xlfn.XLOOKUP($A7,data_i,_xlfn.XLOOKUP(DM$4,data_col,data_val))," ")</f>
        <v xml:space="preserve"> </v>
      </c>
      <c r="DN7" s="24" t="str" cm="1">
        <f t="array" ref="DN7">IF(_xlfn.XLOOKUP($A7,data_i,_xlfn.XLOOKUP(DN$4,data_col,data_val)) &gt; 0,_xlfn.XLOOKUP($A7,data_i,_xlfn.XLOOKUP(DN$4,data_col,data_val))," ")</f>
        <v xml:space="preserve"> </v>
      </c>
      <c r="DO7" s="24" t="str" cm="1">
        <f t="array" ref="DO7">IF(_xlfn.XLOOKUP($A7,data_i,_xlfn.XLOOKUP(DO$4,data_col,data_val)) &gt; 0,_xlfn.XLOOKUP($A7,data_i,_xlfn.XLOOKUP(DO$4,data_col,data_val))," ")</f>
        <v xml:space="preserve"> </v>
      </c>
      <c r="DP7" s="24" t="str" cm="1">
        <f t="array" ref="DP7">IF(_xlfn.XLOOKUP($A7,data_i,_xlfn.XLOOKUP(DP$4,data_col,data_val)) &gt; 0,_xlfn.XLOOKUP($A7,data_i,_xlfn.XLOOKUP(DP$4,data_col,data_val))," ")</f>
        <v xml:space="preserve"> </v>
      </c>
      <c r="DQ7" s="24" t="str" cm="1">
        <f t="array" ref="DQ7">IF(_xlfn.XLOOKUP($A7,data_i,_xlfn.XLOOKUP(DQ$4,data_col,data_val)) &gt; 0,_xlfn.XLOOKUP($A7,data_i,_xlfn.XLOOKUP(DQ$4,data_col,data_val))," ")</f>
        <v xml:space="preserve"> </v>
      </c>
      <c r="DR7" s="24" t="str" cm="1">
        <f t="array" ref="DR7">IF(_xlfn.XLOOKUP($A7,data_i,_xlfn.XLOOKUP(DR$4,data_col,data_val)) &gt; 0,_xlfn.XLOOKUP($A7,data_i,_xlfn.XLOOKUP(DR$4,data_col,data_val))," ")</f>
        <v xml:space="preserve"> </v>
      </c>
      <c r="DS7" s="24" t="str" cm="1">
        <f t="array" ref="DS7">IF(_xlfn.XLOOKUP($A7,data_i,_xlfn.XLOOKUP(DS$4,data_col,data_val)) &gt; 0,_xlfn.XLOOKUP($A7,data_i,_xlfn.XLOOKUP(DS$4,data_col,data_val))," ")</f>
        <v xml:space="preserve"> </v>
      </c>
      <c r="DT7" s="24" t="str" cm="1">
        <f t="array" ref="DT7">IF(_xlfn.XLOOKUP($A7,data_i,_xlfn.XLOOKUP(DT$4,data_col,data_val)) &gt; 0,_xlfn.XLOOKUP($A7,data_i,_xlfn.XLOOKUP(DT$4,data_col,data_val))," ")</f>
        <v xml:space="preserve"> </v>
      </c>
      <c r="DU7" s="24" t="str" cm="1">
        <f t="array" ref="DU7">IF(_xlfn.XLOOKUP($A7,data_i,_xlfn.XLOOKUP(DU$4,data_col,data_val)) &gt; 0,_xlfn.XLOOKUP($A7,data_i,_xlfn.XLOOKUP(DU$4,data_col,data_val))," ")</f>
        <v xml:space="preserve"> </v>
      </c>
      <c r="DV7" s="24" t="str" cm="1">
        <f t="array" ref="DV7">IF(_xlfn.XLOOKUP($A7,data_i,_xlfn.XLOOKUP(DV$4,data_col,data_val)) &gt; 0,_xlfn.XLOOKUP($A7,data_i,_xlfn.XLOOKUP(DV$4,data_col,data_val))," ")</f>
        <v xml:space="preserve"> </v>
      </c>
      <c r="DW7" s="24" t="str" cm="1">
        <f t="array" ref="DW7">IF(_xlfn.XLOOKUP($A7,data_i,_xlfn.XLOOKUP(DW$4,data_col,data_val)) &gt; 0,_xlfn.XLOOKUP($A7,data_i,_xlfn.XLOOKUP(DW$4,data_col,data_val))," ")</f>
        <v xml:space="preserve"> </v>
      </c>
      <c r="DX7" s="24" t="str" cm="1">
        <f t="array" ref="DX7">IF(_xlfn.XLOOKUP($A7,data_i,_xlfn.XLOOKUP(DX$4,data_col,data_val)) &gt; 0,_xlfn.XLOOKUP($A7,data_i,_xlfn.XLOOKUP(DX$4,data_col,data_val))," ")</f>
        <v xml:space="preserve"> </v>
      </c>
      <c r="DY7" s="24" t="str" cm="1">
        <f t="array" ref="DY7">IF(_xlfn.XLOOKUP($A7,data_i,_xlfn.XLOOKUP(DY$4,data_col,data_val)) &gt; 0,_xlfn.XLOOKUP($A7,data_i,_xlfn.XLOOKUP(DY$4,data_col,data_val))," ")</f>
        <v xml:space="preserve"> </v>
      </c>
      <c r="DZ7" s="24" t="str" cm="1">
        <f t="array" ref="DZ7">IF(_xlfn.XLOOKUP($A7,data_i,_xlfn.XLOOKUP(DZ$4,data_col,data_val)) &gt; 0,_xlfn.XLOOKUP($A7,data_i,_xlfn.XLOOKUP(DZ$4,data_col,data_val))," ")</f>
        <v xml:space="preserve"> </v>
      </c>
      <c r="EA7" s="24" t="str" cm="1">
        <f t="array" ref="EA7">IF(_xlfn.XLOOKUP($A7,data_i,_xlfn.XLOOKUP(EA$4,data_col,data_val)) &gt; 0,_xlfn.XLOOKUP($A7,data_i,_xlfn.XLOOKUP(EA$4,data_col,data_val))," ")</f>
        <v xml:space="preserve"> </v>
      </c>
      <c r="EB7" s="24" t="str" cm="1">
        <f t="array" ref="EB7">IF(_xlfn.XLOOKUP($A7,data_i,_xlfn.XLOOKUP(EB$4,data_col,data_val)) &gt; 0,_xlfn.XLOOKUP($A7,data_i,_xlfn.XLOOKUP(EB$4,data_col,data_val))," ")</f>
        <v xml:space="preserve"> </v>
      </c>
      <c r="EC7" s="24" t="str" cm="1">
        <f t="array" ref="EC7">IF(_xlfn.XLOOKUP($A7,data_i,_xlfn.XLOOKUP(EC$4,data_col,data_val)) &gt; 0,_xlfn.XLOOKUP($A7,data_i,_xlfn.XLOOKUP(EC$4,data_col,data_val))," ")</f>
        <v xml:space="preserve"> </v>
      </c>
      <c r="ED7" s="24" t="str" cm="1">
        <f t="array" ref="ED7">IF(_xlfn.XLOOKUP($A7,data_i,_xlfn.XLOOKUP(ED$4,data_col,data_val)) &gt; 0,_xlfn.XLOOKUP($A7,data_i,_xlfn.XLOOKUP(ED$4,data_col,data_val))," ")</f>
        <v xml:space="preserve"> </v>
      </c>
      <c r="EF7" s="24" cm="1">
        <f t="array" ref="EF7">IF(_xlfn.XLOOKUP($A7,data_i,_xlfn.XLOOKUP(EF$4,data_col,data_val)) &gt; 0,_xlfn.XLOOKUP($A7,data_i,_xlfn.XLOOKUP(EF$4,data_col,data_val))," ")</f>
        <v>360</v>
      </c>
      <c r="EG7" s="24" cm="1">
        <f t="array" ref="EG7">IF(_xlfn.XLOOKUP($A7,data_i,_xlfn.XLOOKUP(EG$4,data_col,data_val)) &gt; 0,_xlfn.XLOOKUP($A7,data_i,_xlfn.XLOOKUP(EG$4,data_col,data_val))," ")</f>
        <v>362</v>
      </c>
      <c r="EH7" s="24" cm="1">
        <f t="array" ref="EH7">IF(_xlfn.XLOOKUP($A7,data_i,_xlfn.XLOOKUP(EH$4,data_col,data_val)) &gt; 0,_xlfn.XLOOKUP($A7,data_i,_xlfn.XLOOKUP(EH$4,data_col,data_val))," ")</f>
        <v>360</v>
      </c>
      <c r="EI7" s="24" cm="1">
        <f t="array" ref="EI7">IF(_xlfn.XLOOKUP($A7,data_i,_xlfn.XLOOKUP(EI$4,data_col,data_val)) &gt; 0,_xlfn.XLOOKUP($A7,data_i,_xlfn.XLOOKUP(EI$4,data_col,data_val))," ")</f>
        <v>361</v>
      </c>
      <c r="EJ7" s="24" cm="1">
        <f t="array" ref="EJ7">IF(_xlfn.XLOOKUP($A7,data_i,_xlfn.XLOOKUP(EJ$4,data_col,data_val)) &gt; 0,_xlfn.XLOOKUP($A7,data_i,_xlfn.XLOOKUP(EJ$4,data_col,data_val))," ")</f>
        <v>362</v>
      </c>
      <c r="EK7" s="24" cm="1">
        <f t="array" ref="EK7">IF(_xlfn.XLOOKUP($A7,data_i,_xlfn.XLOOKUP(EK$4,data_col,data_val)) &gt; 0,_xlfn.XLOOKUP($A7,data_i,_xlfn.XLOOKUP(EK$4,data_col,data_val))," ")</f>
        <v>359</v>
      </c>
      <c r="EL7" s="24" cm="1">
        <f t="array" ref="EL7">IF(_xlfn.XLOOKUP($A7,data_i,_xlfn.XLOOKUP(EL$4,data_col,data_val)) &gt; 0,_xlfn.XLOOKUP($A7,data_i,_xlfn.XLOOKUP(EL$4,data_col,data_val))," ")</f>
        <v>362</v>
      </c>
      <c r="EM7" s="24" t="str" cm="1">
        <f t="array" ref="EM7">IF(_xlfn.XLOOKUP($A7,data_i,_xlfn.XLOOKUP(EM$4,data_col,data_val)) &gt; 0,_xlfn.XLOOKUP($A7,data_i,_xlfn.XLOOKUP(EM$4,data_col,data_val))," ")</f>
        <v xml:space="preserve"> </v>
      </c>
      <c r="EN7" s="24" cm="1">
        <f t="array" ref="EN7">IF(_xlfn.XLOOKUP($A7,data_i,_xlfn.XLOOKUP(EN$4,data_col,data_val)) &gt; 0,_xlfn.XLOOKUP($A7,data_i,_xlfn.XLOOKUP(EN$4,data_col,data_val))," ")</f>
        <v>357</v>
      </c>
      <c r="EO7" s="24" cm="1">
        <f t="array" ref="EO7">IF(_xlfn.XLOOKUP($A7,data_i,_xlfn.XLOOKUP(EO$4,data_col,data_val)) &gt; 0,_xlfn.XLOOKUP($A7,data_i,_xlfn.XLOOKUP(EO$4,data_col,data_val))," ")</f>
        <v>359</v>
      </c>
      <c r="EP7" s="24" cm="1">
        <f t="array" ref="EP7">IF(_xlfn.XLOOKUP($A7,data_i,_xlfn.XLOOKUP(EP$4,data_col,data_val)) &gt; 0,_xlfn.XLOOKUP($A7,data_i,_xlfn.XLOOKUP(EP$4,data_col,data_val))," ")</f>
        <v>358</v>
      </c>
      <c r="EQ7" s="24" cm="1">
        <f t="array" ref="EQ7">IF(_xlfn.XLOOKUP($A7,data_i,_xlfn.XLOOKUP(EQ$4,data_col,data_val)) &gt; 0,_xlfn.XLOOKUP($A7,data_i,_xlfn.XLOOKUP(EQ$4,data_col,data_val))," ")</f>
        <v>359</v>
      </c>
      <c r="ER7" s="24" cm="1">
        <f t="array" ref="ER7">IF(_xlfn.XLOOKUP($A7,data_i,_xlfn.XLOOKUP(ER$4,data_col,data_val)) &gt; 0,_xlfn.XLOOKUP($A7,data_i,_xlfn.XLOOKUP(ER$4,data_col,data_val))," ")</f>
        <v>362</v>
      </c>
      <c r="ES7" s="24" cm="1">
        <f t="array" ref="ES7">IF(_xlfn.XLOOKUP($A7,data_i,_xlfn.XLOOKUP(ES$4,data_col,data_val)) &gt; 0,_xlfn.XLOOKUP($A7,data_i,_xlfn.XLOOKUP(ES$4,data_col,data_val))," ")</f>
        <v>362</v>
      </c>
      <c r="ET7" s="24" cm="1">
        <f t="array" ref="ET7">IF(_xlfn.XLOOKUP($A7,data_i,_xlfn.XLOOKUP(ET$4,data_col,data_val)) &gt; 0,_xlfn.XLOOKUP($A7,data_i,_xlfn.XLOOKUP(ET$4,data_col,data_val))," ")</f>
        <v>359</v>
      </c>
      <c r="EU7" s="24" cm="1">
        <f t="array" ref="EU7">IF(_xlfn.XLOOKUP($A7,data_i,_xlfn.XLOOKUP(EU$4,data_col,data_val)) &gt; 0,_xlfn.XLOOKUP($A7,data_i,_xlfn.XLOOKUP(EU$4,data_col,data_val))," ")</f>
        <v>361</v>
      </c>
      <c r="EV7" s="24" cm="1">
        <f t="array" ref="EV7">IF(_xlfn.XLOOKUP($A7,data_i,_xlfn.XLOOKUP(EV$4,data_col,data_val)) &gt; 0,_xlfn.XLOOKUP($A7,data_i,_xlfn.XLOOKUP(EV$4,data_col,data_val))," ")</f>
        <v>362</v>
      </c>
      <c r="EW7" s="24" cm="1">
        <f t="array" ref="EW7">IF(_xlfn.XLOOKUP($A7,data_i,_xlfn.XLOOKUP(EW$4,data_col,data_val)) &gt; 0,_xlfn.XLOOKUP($A7,data_i,_xlfn.XLOOKUP(EW$4,data_col,data_val))," ")</f>
        <v>360</v>
      </c>
      <c r="EX7" s="24" cm="1">
        <f t="array" ref="EX7">IF(_xlfn.XLOOKUP($A7,data_i,_xlfn.XLOOKUP(EX$4,data_col,data_val)) &gt; 0,_xlfn.XLOOKUP($A7,data_i,_xlfn.XLOOKUP(EX$4,data_col,data_val))," ")</f>
        <v>360</v>
      </c>
      <c r="EY7" s="24" cm="1">
        <f t="array" ref="EY7">IF(_xlfn.XLOOKUP($A7,data_i,_xlfn.XLOOKUP(EY$4,data_col,data_val)) &gt; 0,_xlfn.XLOOKUP($A7,data_i,_xlfn.XLOOKUP(EY$4,data_col,data_val))," ")</f>
        <v>360</v>
      </c>
      <c r="EZ7" s="24" cm="1">
        <f t="array" ref="EZ7">IF(_xlfn.XLOOKUP($A7,data_i,_xlfn.XLOOKUP(EZ$4,data_col,data_val)) &gt; 0,_xlfn.XLOOKUP($A7,data_i,_xlfn.XLOOKUP(EZ$4,data_col,data_val))," ")</f>
        <v>360</v>
      </c>
      <c r="FA7" s="24" cm="1">
        <f t="array" ref="FA7">IF(_xlfn.XLOOKUP($A7,data_i,_xlfn.XLOOKUP(FA$4,data_col,data_val)) &gt; 0,_xlfn.XLOOKUP($A7,data_i,_xlfn.XLOOKUP(FA$4,data_col,data_val))," ")</f>
        <v>360</v>
      </c>
      <c r="FB7" s="24" cm="1">
        <f t="array" ref="FB7">IF(_xlfn.XLOOKUP($A7,data_i,_xlfn.XLOOKUP(FB$4,data_col,data_val)) &gt; 0,_xlfn.XLOOKUP($A7,data_i,_xlfn.XLOOKUP(FB$4,data_col,data_val))," ")</f>
        <v>357</v>
      </c>
      <c r="FC7" s="24" cm="1">
        <f t="array" ref="FC7">IF(_xlfn.XLOOKUP($A7,data_i,_xlfn.XLOOKUP(FC$4,data_col,data_val)) &gt; 0,_xlfn.XLOOKUP($A7,data_i,_xlfn.XLOOKUP(FC$4,data_col,data_val))," ")</f>
        <v>358</v>
      </c>
      <c r="FD7" s="25"/>
      <c r="FE7" s="24" cm="1">
        <f t="array" ref="FE7">IF(_xlfn.XLOOKUP($A7,data_i,_xlfn.XLOOKUP(FE$4,data_col,data_val)) &gt; 0,_xlfn.XLOOKUP($A7,data_i,_xlfn.XLOOKUP(FE$4,data_col,data_val))," ")</f>
        <v>491</v>
      </c>
      <c r="FF7" s="24" cm="1">
        <f t="array" ref="FF7">IF(_xlfn.XLOOKUP($A7,data_i,_xlfn.XLOOKUP(FF$4,data_col,data_val)) &gt; 0,_xlfn.XLOOKUP($A7,data_i,_xlfn.XLOOKUP(FF$4,data_col,data_val))," ")</f>
        <v>493</v>
      </c>
      <c r="FG7" s="24" cm="1">
        <f t="array" ref="FG7">IF(_xlfn.XLOOKUP($A7,data_i,_xlfn.XLOOKUP(FG$4,data_col,data_val)) &gt; 0,_xlfn.XLOOKUP($A7,data_i,_xlfn.XLOOKUP(FG$4,data_col,data_val))," ")</f>
        <v>493</v>
      </c>
      <c r="FH7" s="24" cm="1">
        <f t="array" ref="FH7">IF(_xlfn.XLOOKUP($A7,data_i,_xlfn.XLOOKUP(FH$4,data_col,data_val)) &gt; 0,_xlfn.XLOOKUP($A7,data_i,_xlfn.XLOOKUP(FH$4,data_col,data_val))," ")</f>
        <v>492</v>
      </c>
      <c r="FI7" s="24" cm="1">
        <f t="array" ref="FI7">IF(_xlfn.XLOOKUP($A7,data_i,_xlfn.XLOOKUP(FI$4,data_col,data_val)) &gt; 0,_xlfn.XLOOKUP($A7,data_i,_xlfn.XLOOKUP(FI$4,data_col,data_val))," ")</f>
        <v>493</v>
      </c>
      <c r="FJ7" s="24" cm="1">
        <f t="array" ref="FJ7">IF(_xlfn.XLOOKUP($A7,data_i,_xlfn.XLOOKUP(FJ$4,data_col,data_val)) &gt; 0,_xlfn.XLOOKUP($A7,data_i,_xlfn.XLOOKUP(FJ$4,data_col,data_val))," ")</f>
        <v>492</v>
      </c>
      <c r="FK7" s="24" cm="1">
        <f t="array" ref="FK7">IF(_xlfn.XLOOKUP($A7,data_i,_xlfn.XLOOKUP(FK$4,data_col,data_val)) &gt; 0,_xlfn.XLOOKUP($A7,data_i,_xlfn.XLOOKUP(FK$4,data_col,data_val))," ")</f>
        <v>492</v>
      </c>
      <c r="FL7" s="24" cm="1">
        <f t="array" ref="FL7">IF(_xlfn.XLOOKUP($A7,data_i,_xlfn.XLOOKUP(FL$4,data_col,data_val)) &gt; 0,_xlfn.XLOOKUP($A7,data_i,_xlfn.XLOOKUP(FL$4,data_col,data_val))," ")</f>
        <v>490</v>
      </c>
      <c r="FM7" s="24" cm="1">
        <f t="array" ref="FM7">IF(_xlfn.XLOOKUP($A7,data_i,_xlfn.XLOOKUP(FM$4,data_col,data_val)) &gt; 0,_xlfn.XLOOKUP($A7,data_i,_xlfn.XLOOKUP(FM$4,data_col,data_val))," ")</f>
        <v>491</v>
      </c>
      <c r="FN7" s="24" cm="1">
        <f t="array" ref="FN7">IF(_xlfn.XLOOKUP($A7,data_i,_xlfn.XLOOKUP(FN$4,data_col,data_val)) &gt; 0,_xlfn.XLOOKUP($A7,data_i,_xlfn.XLOOKUP(FN$4,data_col,data_val))," ")</f>
        <v>490</v>
      </c>
      <c r="FO7" s="24" cm="1">
        <f t="array" ref="FO7">IF(_xlfn.XLOOKUP($A7,data_i,_xlfn.XLOOKUP(FO$4,data_col,data_val)) &gt; 0,_xlfn.XLOOKUP($A7,data_i,_xlfn.XLOOKUP(FO$4,data_col,data_val))," ")</f>
        <v>489</v>
      </c>
      <c r="FP7" s="24" cm="1">
        <f t="array" ref="FP7">IF(_xlfn.XLOOKUP($A7,data_i,_xlfn.XLOOKUP(FP$4,data_col,data_val)) &gt; 0,_xlfn.XLOOKUP($A7,data_i,_xlfn.XLOOKUP(FP$4,data_col,data_val))," ")</f>
        <v>491</v>
      </c>
      <c r="FQ7" s="24" cm="1">
        <f t="array" ref="FQ7">IF(_xlfn.XLOOKUP($A7,data_i,_xlfn.XLOOKUP(FQ$4,data_col,data_val)) &gt; 0,_xlfn.XLOOKUP($A7,data_i,_xlfn.XLOOKUP(FQ$4,data_col,data_val))," ")</f>
        <v>492</v>
      </c>
      <c r="FR7" s="24" cm="1">
        <f t="array" ref="FR7">IF(_xlfn.XLOOKUP($A7,data_i,_xlfn.XLOOKUP(FR$4,data_col,data_val)) &gt; 0,_xlfn.XLOOKUP($A7,data_i,_xlfn.XLOOKUP(FR$4,data_col,data_val))," ")</f>
        <v>493</v>
      </c>
      <c r="FS7" s="24" cm="1">
        <f t="array" ref="FS7">IF(_xlfn.XLOOKUP($A7,data_i,_xlfn.XLOOKUP(FS$4,data_col,data_val)) &gt; 0,_xlfn.XLOOKUP($A7,data_i,_xlfn.XLOOKUP(FS$4,data_col,data_val))," ")</f>
        <v>491</v>
      </c>
      <c r="FT7" s="24" cm="1">
        <f t="array" ref="FT7">IF(_xlfn.XLOOKUP($A7,data_i,_xlfn.XLOOKUP(FT$4,data_col,data_val)) &gt; 0,_xlfn.XLOOKUP($A7,data_i,_xlfn.XLOOKUP(FT$4,data_col,data_val))," ")</f>
        <v>493</v>
      </c>
      <c r="FU7" s="24" cm="1">
        <f t="array" ref="FU7">IF(_xlfn.XLOOKUP($A7,data_i,_xlfn.XLOOKUP(FU$4,data_col,data_val)) &gt; 0,_xlfn.XLOOKUP($A7,data_i,_xlfn.XLOOKUP(FU$4,data_col,data_val))," ")</f>
        <v>493</v>
      </c>
      <c r="FV7" s="24" cm="1">
        <f t="array" ref="FV7">IF(_xlfn.XLOOKUP($A7,data_i,_xlfn.XLOOKUP(FV$4,data_col,data_val)) &gt; 0,_xlfn.XLOOKUP($A7,data_i,_xlfn.XLOOKUP(FV$4,data_col,data_val))," ")</f>
        <v>494</v>
      </c>
      <c r="FW7" s="24" cm="1">
        <f t="array" ref="FW7">IF(_xlfn.XLOOKUP($A7,data_i,_xlfn.XLOOKUP(FW$4,data_col,data_val)) &gt; 0,_xlfn.XLOOKUP($A7,data_i,_xlfn.XLOOKUP(FW$4,data_col,data_val))," ")</f>
        <v>492</v>
      </c>
      <c r="FX7" s="24" cm="1">
        <f t="array" ref="FX7">IF(_xlfn.XLOOKUP($A7,data_i,_xlfn.XLOOKUP(FX$4,data_col,data_val)) &gt; 0,_xlfn.XLOOKUP($A7,data_i,_xlfn.XLOOKUP(FX$4,data_col,data_val))," ")</f>
        <v>492</v>
      </c>
      <c r="FY7" s="24" cm="1">
        <f t="array" ref="FY7">IF(_xlfn.XLOOKUP($A7,data_i,_xlfn.XLOOKUP(FY$4,data_col,data_val)) &gt; 0,_xlfn.XLOOKUP($A7,data_i,_xlfn.XLOOKUP(FY$4,data_col,data_val))," ")</f>
        <v>492</v>
      </c>
      <c r="FZ7" s="24" cm="1">
        <f t="array" ref="FZ7">IF(_xlfn.XLOOKUP($A7,data_i,_xlfn.XLOOKUP(FZ$4,data_col,data_val)) &gt; 0,_xlfn.XLOOKUP($A7,data_i,_xlfn.XLOOKUP(FZ$4,data_col,data_val))," ")</f>
        <v>493</v>
      </c>
      <c r="GA7" s="24" cm="1">
        <f t="array" ref="GA7">IF(_xlfn.XLOOKUP($A7,data_i,_xlfn.XLOOKUP(GA$4,data_col,data_val)) &gt; 0,_xlfn.XLOOKUP($A7,data_i,_xlfn.XLOOKUP(GA$4,data_col,data_val))," ")</f>
        <v>490</v>
      </c>
      <c r="GB7" s="24" cm="1">
        <f t="array" ref="GB7">IF(_xlfn.XLOOKUP($A7,data_i,_xlfn.XLOOKUP(GB$4,data_col,data_val)) &gt; 0,_xlfn.XLOOKUP($A7,data_i,_xlfn.XLOOKUP(GB$4,data_col,data_val))," ")</f>
        <v>491</v>
      </c>
      <c r="GD7" s="114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</row>
    <row r="8" spans="1:234">
      <c r="A8" s="43">
        <v>2</v>
      </c>
      <c r="B8" s="212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12" t="str" cm="1">
        <f t="array" ref="C8">_xlfn.XLOOKUP($A8,prop_i,_xlfn.XLOOKUP(C$4,prop_col,prop_val))</f>
        <v>M01</v>
      </c>
      <c r="D8" s="112" t="str" cm="1">
        <f t="array" ref="D8">_xlfn.XLOOKUP($A8,prop_i,_xlfn.XLOOKUP(D$4,prop_col,prop_val))</f>
        <v>DE</v>
      </c>
      <c r="E8" s="112" t="str" cm="1">
        <f t="array" ref="E8">_xlfn.XLOOKUP($A8,prop_i,_xlfn.XLOOKUP(E$4,prop_col,prop_val))</f>
        <v>U233</v>
      </c>
      <c r="F8" s="112" cm="1">
        <f t="array" ref="F8">_xlfn.XLOOKUP($A8,prop_i,_xlfn.XLOOKUP(F$4,prop_col,prop_val))</f>
        <v>624</v>
      </c>
      <c r="G8" s="112" t="str" cm="1">
        <f t="array" ref="G8">_xlfn.XLOOKUP($A8,prop_i,_xlfn.XLOOKUP(G$4,prop_col,prop_val))</f>
        <v>H02</v>
      </c>
      <c r="H8" s="43">
        <f t="shared" si="0"/>
        <v>24</v>
      </c>
      <c r="I8" s="112" cm="1">
        <f t="array" ref="I8">_xlfn.XLOOKUP($A8,prop_i,_xlfn.XLOOKUP(I$4,prop_col,prop_val))</f>
        <v>1184199</v>
      </c>
      <c r="J8" s="142" cm="1">
        <f t="array" ref="J8">_xlfn.XLOOKUP($A8,data_i,_xlfn.XLOOKUP(J$4,data_col,data_val))</f>
        <v>30327</v>
      </c>
      <c r="K8" s="142" cm="1">
        <f t="array" ref="K8">_xlfn.XLOOKUP($A8,data_i,_xlfn.XLOOKUP(K$4,data_col,data_val))</f>
        <v>811</v>
      </c>
      <c r="L8" s="24">
        <f t="shared" si="1"/>
        <v>37.394574599260174</v>
      </c>
      <c r="M8" s="201" cm="1">
        <f t="array" ref="M8">HYPERLINK(GM8,_xlfn.XLOOKUP($A8,val_i,_xlfn.XLOOKUP(M$4,val_col,val_val)))</f>
        <v>43948</v>
      </c>
      <c r="N8" s="203" cm="1">
        <f t="array" ref="N8">IF(_xlfn.XLOOKUP($A8,data_i,_xlfn.XLOOKUP(N$4,data_col,data_val)) &gt; 0,_xlfn.XLOOKUP($A8,data_i,_xlfn.XLOOKUP(N$4,data_col,data_val))," ")</f>
        <v>2.5500000000000002E-2</v>
      </c>
      <c r="O8" s="109" cm="1">
        <f t="array" ref="O8">$J8-_xlfn.XLOOKUP($A8,val_i,_xlfn.XLOOKUP("oph@start",val_col,val_val))</f>
        <v>5119</v>
      </c>
      <c r="P8" s="24" cm="1">
        <f t="array" ref="P8">K8-_xlfn.XLOOKUP($A8,val_i,_xlfn.XLOOKUP("Starts@Start",val_col,val_val))</f>
        <v>62</v>
      </c>
      <c r="Q8" s="109">
        <f t="shared" si="2"/>
        <v>82.564516129032256</v>
      </c>
      <c r="R8" s="110">
        <f t="shared" si="3"/>
        <v>20.979508196721312</v>
      </c>
      <c r="S8" s="97" t="str">
        <f t="shared" si="4"/>
        <v>done</v>
      </c>
      <c r="T8" s="97" t="str">
        <f t="shared" si="4"/>
        <v>done</v>
      </c>
      <c r="U8" s="97">
        <f t="shared" si="4"/>
        <v>44234.892455299974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30327</v>
      </c>
      <c r="Y8" s="131" cm="1">
        <f t="array" ref="Y8">_xlfn.XLOOKUP($A8,data_i,_xlfn.XLOOKUP(Y$4,data_col,data_val))</f>
        <v>811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59</v>
      </c>
      <c r="AG8" s="131" cm="1">
        <f t="array" ref="AG8">_xlfn.XLOOKUP($A8,data_i,_xlfn.XLOOKUP(AG$4,data_col,data_val))</f>
        <v>0.1</v>
      </c>
      <c r="AH8" s="142" cm="1">
        <f t="array" ref="AH8">_xlfn.XLOOKUP($A8,data_i,_xlfn.XLOOKUP(AH$4,data_col,data_val))</f>
        <v>0</v>
      </c>
      <c r="AI8" s="142"/>
      <c r="AJ8" s="241" cm="1">
        <f t="array" ref="AJ8">_xlfn.XLOOKUP($A8,prop_i,_xlfn.XLOOKUP(AJ$4,prop_col,prop_val))</f>
        <v>42726</v>
      </c>
      <c r="AK8" s="142"/>
      <c r="AM8" s="142" cm="1">
        <f t="array" ref="AM8">_xlfn.XLOOKUP($A8,data_i,_xlfn.XLOOKUP(AM$4,data_col,data_val))</f>
        <v>4404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23.990388672503823</v>
      </c>
      <c r="AP8" s="111"/>
      <c r="AQ8" s="142" cm="1">
        <f t="array" ref="AQ8">_xlfn.XLOOKUP($A8,data_i,_xlfn.XLOOKUP(AQ$4,data_col,data_val))</f>
        <v>4404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4405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 t="shared" si="5"/>
        <v>5119</v>
      </c>
      <c r="BB8" s="203" cm="1">
        <f t="array" ref="BB8">IF(_xlfn.XLOOKUP($A8,data_i,_xlfn.XLOOKUP(BB$4,data_col,data_val)) &gt; 0,_xlfn.XLOOKUP($A8,data_i,_xlfn.XLOOKUP(BB$4,data_col,data_val))," ")</f>
        <v>2.5500000000000002E-2</v>
      </c>
      <c r="BC8" s="110" cm="1">
        <f t="array" ref="BC8">_xlfn.XLOOKUP($A8,data_i,_xlfn.XLOOKUP(BC$4,data_col,data_val))</f>
        <v>-53.739999999999995</v>
      </c>
      <c r="BD8" s="139" cm="1">
        <f t="array" ref="BD8">_xlfn.XLOOKUP($A8,data_i,_xlfn.XLOOKUP(BD$4,data_col,data_val))</f>
        <v>4.4920000000000009</v>
      </c>
      <c r="BE8" s="139" cm="1">
        <f t="array" ref="BE8">_xlfn.XLOOKUP($A8,data_i,_xlfn.XLOOKUP(BE$4,data_col,data_val))</f>
        <v>0.81600000000000028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1.879</v>
      </c>
      <c r="BI8" s="139" cm="1">
        <f t="array" ref="BI8">_xlfn.XLOOKUP($A8,data_i,_xlfn.XLOOKUP(BI$4,data_col,data_val))</f>
        <v>0.57999999999999996</v>
      </c>
      <c r="BJ8" s="146">
        <f t="shared" si="6"/>
        <v>172.41379310344828</v>
      </c>
      <c r="BK8" s="139"/>
      <c r="BL8" s="139" cm="1">
        <f t="array" ref="BL8">_xlfn.XLOOKUP($A8,data_i,_xlfn.XLOOKUP(BL$4,data_col,data_val))</f>
        <v>0.6</v>
      </c>
      <c r="BM8" s="24" cm="1">
        <f t="array" ref="BM8">_xlfn.XLOOKUP($A8,data_i,_xlfn.XLOOKUP(BM$4,data_col,data_val))</f>
        <v>15.2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32.700000000000003</v>
      </c>
      <c r="BP8" s="110" cm="1">
        <f t="array" ref="BP8">_xlfn.XLOOKUP($A8,data_i,_xlfn.XLOOKUP(BP$4,data_col,data_val))</f>
        <v>311.10000000000002</v>
      </c>
      <c r="BQ8" s="110" cm="1">
        <f t="array" ref="BQ8">_xlfn.XLOOKUP($A8,data_i,_xlfn.XLOOKUP(BQ$4,data_col,data_val))</f>
        <v>12</v>
      </c>
      <c r="BR8" s="24" cm="1">
        <f t="array" ref="BR8">_xlfn.XLOOKUP($A8,data_i,_xlfn.XLOOKUP(BR$4,data_col,data_val))</f>
        <v>992</v>
      </c>
      <c r="BS8" s="24" cm="1">
        <f t="array" ref="BS8">_xlfn.XLOOKUP($A8,data_i,_xlfn.XLOOKUP(BS$4,data_col,data_val))</f>
        <v>86</v>
      </c>
      <c r="BT8" s="109">
        <f t="shared" si="7"/>
        <v>1050.5883185708362</v>
      </c>
      <c r="BU8" s="162">
        <f>IFERROR((AX8*_xlfn.XLOOKUP(F8,summary!$S$3:$S$6,summary!$W$31:$W$34))/(BT8*$BS$1)," ")</f>
        <v>0.41971672633459539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/>
      <c r="BZ8" s="164"/>
      <c r="CA8" s="202" cm="1">
        <f t="array" ref="CA8">IF(_xlfn.XLOOKUP($A8,data_i,_xlfn.XLOOKUP(CA$4,data_col,data_val)) &gt; 0,_xlfn.XLOOKUP($A8,data_i,_xlfn.XLOOKUP(CA$4,data_col,data_val))," ")</f>
        <v>67.400000000000006</v>
      </c>
      <c r="CB8" s="202" cm="1">
        <f t="array" ref="CB8">IF(_xlfn.XLOOKUP($A8,data_i,_xlfn.XLOOKUP(CB$4,data_col,data_val)) &gt; 0,_xlfn.XLOOKUP($A8,data_i,_xlfn.XLOOKUP(CB$4,data_col,data_val))," ")</f>
        <v>3.11</v>
      </c>
      <c r="CC8" s="202" cm="1">
        <f t="array" ref="CC8">IF(_xlfn.XLOOKUP($A8,data_i,_xlfn.XLOOKUP(CC$4,data_col,data_val)) &gt; 0,_xlfn.XLOOKUP($A8,data_i,_xlfn.XLOOKUP(CC$4,data_col,data_val))," ")</f>
        <v>69</v>
      </c>
      <c r="CD8" s="202" cm="1">
        <f t="array" ref="CD8">IF(_xlfn.XLOOKUP($A8,data_i,_xlfn.XLOOKUP(CD$4,data_col,data_val)) &gt; 0,_xlfn.XLOOKUP($A8,data_i,_xlfn.XLOOKUP(CD$4,data_col,data_val))," ")</f>
        <v>3.12</v>
      </c>
      <c r="CF8" s="24" cm="1">
        <f t="array" ref="CF8">_xlfn.XLOOKUP($A8,data_i,_xlfn.XLOOKUP(CF$4,data_col,data_val))</f>
        <v>58.39</v>
      </c>
      <c r="CG8" s="110"/>
      <c r="CH8" s="24" cm="1">
        <f t="array" ref="CH8">IF(_xlfn.XLOOKUP($A8,data_i,_xlfn.XLOOKUP(CH$4,data_col,data_val)) &gt; 0,_xlfn.XLOOKUP($A8,data_i,_xlfn.XLOOKUP(CH$4,data_col,data_val))," ")</f>
        <v>237</v>
      </c>
      <c r="CI8" s="24" cm="1">
        <f t="array" ref="CI8">IF(_xlfn.XLOOKUP($A8,data_i,_xlfn.XLOOKUP(CI$4,data_col,data_val)) &gt; 0,_xlfn.XLOOKUP($A8,data_i,_xlfn.XLOOKUP(CI$4,data_col,data_val))," ")</f>
        <v>158</v>
      </c>
      <c r="CJ8" s="24" cm="1">
        <f t="array" ref="CJ8">IF(_xlfn.XLOOKUP($A8,data_i,_xlfn.XLOOKUP(CJ$4,data_col,data_val)) &gt; 0,_xlfn.XLOOKUP($A8,data_i,_xlfn.XLOOKUP(CJ$4,data_col,data_val))," ")</f>
        <v>141</v>
      </c>
      <c r="CK8" s="24" cm="1">
        <f t="array" ref="CK8">IF(_xlfn.XLOOKUP($A8,data_i,_xlfn.XLOOKUP(CK$4,data_col,data_val)) &gt; 0,_xlfn.XLOOKUP($A8,data_i,_xlfn.XLOOKUP(CK$4,data_col,data_val))," ")</f>
        <v>158</v>
      </c>
      <c r="CL8" s="24" cm="1">
        <f t="array" ref="CL8">IF(_xlfn.XLOOKUP($A8,data_i,_xlfn.XLOOKUP(CL$4,data_col,data_val)) &gt; 0,_xlfn.XLOOKUP($A8,data_i,_xlfn.XLOOKUP(CL$4,data_col,data_val))," ")</f>
        <v>189</v>
      </c>
      <c r="CM8" s="24" cm="1">
        <f t="array" ref="CM8">IF(_xlfn.XLOOKUP($A8,data_i,_xlfn.XLOOKUP(CM$4,data_col,data_val)) &gt; 0,_xlfn.XLOOKUP($A8,data_i,_xlfn.XLOOKUP(CM$4,data_col,data_val))," ")</f>
        <v>110</v>
      </c>
      <c r="CN8" s="24" cm="1">
        <f t="array" ref="CN8">IF(_xlfn.XLOOKUP($A8,data_i,_xlfn.XLOOKUP(CN$4,data_col,data_val)) &gt; 0,_xlfn.XLOOKUP($A8,data_i,_xlfn.XLOOKUP(CN$4,data_col,data_val))," ")</f>
        <v>220</v>
      </c>
      <c r="CO8" s="24" cm="1">
        <f t="array" ref="CO8">IF(_xlfn.XLOOKUP($A8,data_i,_xlfn.XLOOKUP(CO$4,data_col,data_val)) &gt; 0,_xlfn.XLOOKUP($A8,data_i,_xlfn.XLOOKUP(CO$4,data_col,data_val))," ")</f>
        <v>110</v>
      </c>
      <c r="CP8" s="24" cm="1">
        <f t="array" ref="CP8">IF(_xlfn.XLOOKUP($A8,data_i,_xlfn.XLOOKUP(CP$4,data_col,data_val)) &gt; 0,_xlfn.XLOOKUP($A8,data_i,_xlfn.XLOOKUP(CP$4,data_col,data_val))," ")</f>
        <v>126</v>
      </c>
      <c r="CQ8" s="24" cm="1">
        <f t="array" ref="CQ8">IF(_xlfn.XLOOKUP($A8,data_i,_xlfn.XLOOKUP(CQ$4,data_col,data_val)) &gt; 0,_xlfn.XLOOKUP($A8,data_i,_xlfn.XLOOKUP(CQ$4,data_col,data_val))," ")</f>
        <v>158</v>
      </c>
      <c r="CR8" s="24" cm="1">
        <f t="array" ref="CR8">IF(_xlfn.XLOOKUP($A8,data_i,_xlfn.XLOOKUP(CR$4,data_col,data_val)) &gt; 0,_xlfn.XLOOKUP($A8,data_i,_xlfn.XLOOKUP(CR$4,data_col,data_val))," ")</f>
        <v>126</v>
      </c>
      <c r="CS8" s="24" cm="1">
        <f t="array" ref="CS8">IF(_xlfn.XLOOKUP($A8,data_i,_xlfn.XLOOKUP(CS$4,data_col,data_val)) &gt; 0,_xlfn.XLOOKUP($A8,data_i,_xlfn.XLOOKUP(CS$4,data_col,data_val))," ")</f>
        <v>126</v>
      </c>
      <c r="CT8" s="24" cm="1">
        <f t="array" ref="CT8">IF(_xlfn.XLOOKUP($A8,data_i,_xlfn.XLOOKUP(CT$4,data_col,data_val)) &gt; 0,_xlfn.XLOOKUP($A8,data_i,_xlfn.XLOOKUP(CT$4,data_col,data_val))," ")</f>
        <v>237</v>
      </c>
      <c r="CU8" s="24" cm="1">
        <f t="array" ref="CU8">IF(_xlfn.XLOOKUP($A8,data_i,_xlfn.XLOOKUP(CU$4,data_col,data_val)) &gt; 0,_xlfn.XLOOKUP($A8,data_i,_xlfn.XLOOKUP(CU$4,data_col,data_val))," ")</f>
        <v>189</v>
      </c>
      <c r="CV8" s="24" cm="1">
        <f t="array" ref="CV8">IF(_xlfn.XLOOKUP($A8,data_i,_xlfn.XLOOKUP(CV$4,data_col,data_val)) &gt; 0,_xlfn.XLOOKUP($A8,data_i,_xlfn.XLOOKUP(CV$4,data_col,data_val))," ")</f>
        <v>174</v>
      </c>
      <c r="CW8" s="24" cm="1">
        <f t="array" ref="CW8">IF(_xlfn.XLOOKUP($A8,data_i,_xlfn.XLOOKUP(CW$4,data_col,data_val)) &gt; 0,_xlfn.XLOOKUP($A8,data_i,_xlfn.XLOOKUP(CW$4,data_col,data_val))," ")</f>
        <v>174</v>
      </c>
      <c r="CX8" s="24" cm="1">
        <f t="array" ref="CX8">IF(_xlfn.XLOOKUP($A8,data_i,_xlfn.XLOOKUP(CX$4,data_col,data_val)) &gt; 0,_xlfn.XLOOKUP($A8,data_i,_xlfn.XLOOKUP(CX$4,data_col,data_val))," ")</f>
        <v>174</v>
      </c>
      <c r="CY8" s="24" cm="1">
        <f t="array" ref="CY8">IF(_xlfn.XLOOKUP($A8,data_i,_xlfn.XLOOKUP(CY$4,data_col,data_val)) &gt; 0,_xlfn.XLOOKUP($A8,data_i,_xlfn.XLOOKUP(CY$4,data_col,data_val))," ")</f>
        <v>141</v>
      </c>
      <c r="CZ8" s="24" cm="1">
        <f t="array" ref="CZ8">IF(_xlfn.XLOOKUP($A8,data_i,_xlfn.XLOOKUP(CZ$4,data_col,data_val)) &gt; 0,_xlfn.XLOOKUP($A8,data_i,_xlfn.XLOOKUP(CZ$4,data_col,data_val))," ")</f>
        <v>158</v>
      </c>
      <c r="DA8" s="24" cm="1">
        <f t="array" ref="DA8">IF(_xlfn.XLOOKUP($A8,data_i,_xlfn.XLOOKUP(DA$4,data_col,data_val)) &gt; 0,_xlfn.XLOOKUP($A8,data_i,_xlfn.XLOOKUP(DA$4,data_col,data_val))," ")</f>
        <v>126</v>
      </c>
      <c r="DB8" s="24" cm="1">
        <f t="array" ref="DB8">IF(_xlfn.XLOOKUP($A8,data_i,_xlfn.XLOOKUP(DB$4,data_col,data_val)) &gt; 0,_xlfn.XLOOKUP($A8,data_i,_xlfn.XLOOKUP(DB$4,data_col,data_val))," ")</f>
        <v>141</v>
      </c>
      <c r="DC8" s="24" cm="1">
        <f t="array" ref="DC8">IF(_xlfn.XLOOKUP($A8,data_i,_xlfn.XLOOKUP(DC$4,data_col,data_val)) &gt; 0,_xlfn.XLOOKUP($A8,data_i,_xlfn.XLOOKUP(DC$4,data_col,data_val))," ")</f>
        <v>220</v>
      </c>
      <c r="DD8" s="24" cm="1">
        <f t="array" ref="DD8">IF(_xlfn.XLOOKUP($A8,data_i,_xlfn.XLOOKUP(DD$4,data_col,data_val)) &gt; 0,_xlfn.XLOOKUP($A8,data_i,_xlfn.XLOOKUP(DD$4,data_col,data_val))," ")</f>
        <v>158</v>
      </c>
      <c r="DE8" s="24" cm="1">
        <f t="array" ref="DE8">IF(_xlfn.XLOOKUP($A8,data_i,_xlfn.XLOOKUP(DE$4,data_col,data_val)) &gt; 0,_xlfn.XLOOKUP($A8,data_i,_xlfn.XLOOKUP(DE$4,data_col,data_val))," ")</f>
        <v>94</v>
      </c>
      <c r="DF8" s="110"/>
      <c r="DG8" s="24" cm="1">
        <f t="array" ref="DG8">IF(_xlfn.XLOOKUP($A8,data_i,_xlfn.XLOOKUP(DG$4,data_col,data_val)) &gt; 0,_xlfn.XLOOKUP($A8,data_i,_xlfn.XLOOKUP(DG$4,data_col,data_val))," ")</f>
        <v>415</v>
      </c>
      <c r="DH8" s="24" cm="1">
        <f t="array" ref="DH8">IF(_xlfn.XLOOKUP($A8,data_i,_xlfn.XLOOKUP(DH$4,data_col,data_val)) &gt; 0,_xlfn.XLOOKUP($A8,data_i,_xlfn.XLOOKUP(DH$4,data_col,data_val))," ")</f>
        <v>305</v>
      </c>
      <c r="DI8" s="24" cm="1">
        <f t="array" ref="DI8">IF(_xlfn.XLOOKUP($A8,data_i,_xlfn.XLOOKUP(DI$4,data_col,data_val)) &gt; 0,_xlfn.XLOOKUP($A8,data_i,_xlfn.XLOOKUP(DI$4,data_col,data_val))," ")</f>
        <v>354</v>
      </c>
      <c r="DJ8" s="24" cm="1">
        <f t="array" ref="DJ8">IF(_xlfn.XLOOKUP($A8,data_i,_xlfn.XLOOKUP(DJ$4,data_col,data_val)) &gt; 0,_xlfn.XLOOKUP($A8,data_i,_xlfn.XLOOKUP(DJ$4,data_col,data_val))," ")</f>
        <v>476</v>
      </c>
      <c r="DK8" s="24" cm="1">
        <f t="array" ref="DK8">IF(_xlfn.XLOOKUP($A8,data_i,_xlfn.XLOOKUP(DK$4,data_col,data_val)) &gt; 0,_xlfn.XLOOKUP($A8,data_i,_xlfn.XLOOKUP(DK$4,data_col,data_val))," ")</f>
        <v>305</v>
      </c>
      <c r="DL8" s="24" cm="1">
        <f t="array" ref="DL8">IF(_xlfn.XLOOKUP($A8,data_i,_xlfn.XLOOKUP(DL$4,data_col,data_val)) &gt; 0,_xlfn.XLOOKUP($A8,data_i,_xlfn.XLOOKUP(DL$4,data_col,data_val))," ")</f>
        <v>280</v>
      </c>
      <c r="DM8" s="24" cm="1">
        <f t="array" ref="DM8">IF(_xlfn.XLOOKUP($A8,data_i,_xlfn.XLOOKUP(DM$4,data_col,data_val)) &gt; 0,_xlfn.XLOOKUP($A8,data_i,_xlfn.XLOOKUP(DM$4,data_col,data_val))," ")</f>
        <v>256</v>
      </c>
      <c r="DN8" s="24" cm="1">
        <f t="array" ref="DN8">IF(_xlfn.XLOOKUP($A8,data_i,_xlfn.XLOOKUP(DN$4,data_col,data_val)) &gt; 0,_xlfn.XLOOKUP($A8,data_i,_xlfn.XLOOKUP(DN$4,data_col,data_val))," ")</f>
        <v>378</v>
      </c>
      <c r="DO8" s="24" cm="1">
        <f t="array" ref="DO8">IF(_xlfn.XLOOKUP($A8,data_i,_xlfn.XLOOKUP(DO$4,data_col,data_val)) &gt; 0,_xlfn.XLOOKUP($A8,data_i,_xlfn.XLOOKUP(DO$4,data_col,data_val))," ")</f>
        <v>268</v>
      </c>
      <c r="DP8" s="24" cm="1">
        <f t="array" ref="DP8">IF(_xlfn.XLOOKUP($A8,data_i,_xlfn.XLOOKUP(DP$4,data_col,data_val)) &gt; 0,_xlfn.XLOOKUP($A8,data_i,_xlfn.XLOOKUP(DP$4,data_col,data_val))," ")</f>
        <v>268</v>
      </c>
      <c r="DQ8" s="24" cm="1">
        <f t="array" ref="DQ8">IF(_xlfn.XLOOKUP($A8,data_i,_xlfn.XLOOKUP(DQ$4,data_col,data_val)) &gt; 0,_xlfn.XLOOKUP($A8,data_i,_xlfn.XLOOKUP(DQ$4,data_col,data_val))," ")</f>
        <v>219</v>
      </c>
      <c r="DR8" s="24" cm="1">
        <f t="array" ref="DR8">IF(_xlfn.XLOOKUP($A8,data_i,_xlfn.XLOOKUP(DR$4,data_col,data_val)) &gt; 0,_xlfn.XLOOKUP($A8,data_i,_xlfn.XLOOKUP(DR$4,data_col,data_val))," ")</f>
        <v>280</v>
      </c>
      <c r="DS8" s="24" cm="1">
        <f t="array" ref="DS8">IF(_xlfn.XLOOKUP($A8,data_i,_xlfn.XLOOKUP(DS$4,data_col,data_val)) &gt; 0,_xlfn.XLOOKUP($A8,data_i,_xlfn.XLOOKUP(DS$4,data_col,data_val))," ")</f>
        <v>354</v>
      </c>
      <c r="DT8" s="24" cm="1">
        <f t="array" ref="DT8">IF(_xlfn.XLOOKUP($A8,data_i,_xlfn.XLOOKUP(DT$4,data_col,data_val)) &gt; 0,_xlfn.XLOOKUP($A8,data_i,_xlfn.XLOOKUP(DT$4,data_col,data_val))," ")</f>
        <v>378</v>
      </c>
      <c r="DU8" s="24" cm="1">
        <f t="array" ref="DU8">IF(_xlfn.XLOOKUP($A8,data_i,_xlfn.XLOOKUP(DU$4,data_col,data_val)) &gt; 0,_xlfn.XLOOKUP($A8,data_i,_xlfn.XLOOKUP(DU$4,data_col,data_val))," ")</f>
        <v>341</v>
      </c>
      <c r="DV8" s="24" cm="1">
        <f t="array" ref="DV8">IF(_xlfn.XLOOKUP($A8,data_i,_xlfn.XLOOKUP(DV$4,data_col,data_val)) &gt; 0,_xlfn.XLOOKUP($A8,data_i,_xlfn.XLOOKUP(DV$4,data_col,data_val))," ")</f>
        <v>329</v>
      </c>
      <c r="DW8" s="24" cm="1">
        <f t="array" ref="DW8">IF(_xlfn.XLOOKUP($A8,data_i,_xlfn.XLOOKUP(DW$4,data_col,data_val)) &gt; 0,_xlfn.XLOOKUP($A8,data_i,_xlfn.XLOOKUP(DW$4,data_col,data_val))," ")</f>
        <v>305</v>
      </c>
      <c r="DX8" s="24" cm="1">
        <f t="array" ref="DX8">IF(_xlfn.XLOOKUP($A8,data_i,_xlfn.XLOOKUP(DX$4,data_col,data_val)) &gt; 0,_xlfn.XLOOKUP($A8,data_i,_xlfn.XLOOKUP(DX$4,data_col,data_val))," ")</f>
        <v>439</v>
      </c>
      <c r="DY8" s="24" cm="1">
        <f t="array" ref="DY8">IF(_xlfn.XLOOKUP($A8,data_i,_xlfn.XLOOKUP(DY$4,data_col,data_val)) &gt; 0,_xlfn.XLOOKUP($A8,data_i,_xlfn.XLOOKUP(DY$4,data_col,data_val))," ")</f>
        <v>329</v>
      </c>
      <c r="DZ8" s="24" cm="1">
        <f t="array" ref="DZ8">IF(_xlfn.XLOOKUP($A8,data_i,_xlfn.XLOOKUP(DZ$4,data_col,data_val)) &gt; 0,_xlfn.XLOOKUP($A8,data_i,_xlfn.XLOOKUP(DZ$4,data_col,data_val))," ")</f>
        <v>305</v>
      </c>
      <c r="EA8" s="24" cm="1">
        <f t="array" ref="EA8">IF(_xlfn.XLOOKUP($A8,data_i,_xlfn.XLOOKUP(EA$4,data_col,data_val)) &gt; 0,_xlfn.XLOOKUP($A8,data_i,_xlfn.XLOOKUP(EA$4,data_col,data_val))," ")</f>
        <v>329</v>
      </c>
      <c r="EB8" s="24" cm="1">
        <f t="array" ref="EB8">IF(_xlfn.XLOOKUP($A8,data_i,_xlfn.XLOOKUP(EB$4,data_col,data_val)) &gt; 0,_xlfn.XLOOKUP($A8,data_i,_xlfn.XLOOKUP(EB$4,data_col,data_val))," ")</f>
        <v>378</v>
      </c>
      <c r="EC8" s="24" cm="1">
        <f t="array" ref="EC8">IF(_xlfn.XLOOKUP($A8,data_i,_xlfn.XLOOKUP(EC$4,data_col,data_val)) &gt; 0,_xlfn.XLOOKUP($A8,data_i,_xlfn.XLOOKUP(EC$4,data_col,data_val))," ")</f>
        <v>317</v>
      </c>
      <c r="ED8" s="24" cm="1">
        <f t="array" ref="ED8">IF(_xlfn.XLOOKUP($A8,data_i,_xlfn.XLOOKUP(ED$4,data_col,data_val)) &gt; 0,_xlfn.XLOOKUP($A8,data_i,_xlfn.XLOOKUP(ED$4,data_col,data_val))," ")</f>
        <v>280</v>
      </c>
      <c r="EF8" s="24" cm="1">
        <f t="array" ref="EF8">IF(_xlfn.XLOOKUP($A8,data_i,_xlfn.XLOOKUP(EF$4,data_col,data_val)) &gt; 0,_xlfn.XLOOKUP($A8,data_i,_xlfn.XLOOKUP(EF$4,data_col,data_val))," ")</f>
        <v>371</v>
      </c>
      <c r="EG8" s="24" cm="1">
        <f t="array" ref="EG8">IF(_xlfn.XLOOKUP($A8,data_i,_xlfn.XLOOKUP(EG$4,data_col,data_val)) &gt; 0,_xlfn.XLOOKUP($A8,data_i,_xlfn.XLOOKUP(EG$4,data_col,data_val))," ")</f>
        <v>378</v>
      </c>
      <c r="EH8" s="24" cm="1">
        <f t="array" ref="EH8">IF(_xlfn.XLOOKUP($A8,data_i,_xlfn.XLOOKUP(EH$4,data_col,data_val)) &gt; 0,_xlfn.XLOOKUP($A8,data_i,_xlfn.XLOOKUP(EH$4,data_col,data_val))," ")</f>
        <v>370</v>
      </c>
      <c r="EI8" s="24" cm="1">
        <f t="array" ref="EI8">IF(_xlfn.XLOOKUP($A8,data_i,_xlfn.XLOOKUP(EI$4,data_col,data_val)) &gt; 0,_xlfn.XLOOKUP($A8,data_i,_xlfn.XLOOKUP(EI$4,data_col,data_val))," ")</f>
        <v>370</v>
      </c>
      <c r="EJ8" s="24" cm="1">
        <f t="array" ref="EJ8">IF(_xlfn.XLOOKUP($A8,data_i,_xlfn.XLOOKUP(EJ$4,data_col,data_val)) &gt; 0,_xlfn.XLOOKUP($A8,data_i,_xlfn.XLOOKUP(EJ$4,data_col,data_val))," ")</f>
        <v>372</v>
      </c>
      <c r="EK8" s="24" cm="1">
        <f t="array" ref="EK8">IF(_xlfn.XLOOKUP($A8,data_i,_xlfn.XLOOKUP(EK$4,data_col,data_val)) &gt; 0,_xlfn.XLOOKUP($A8,data_i,_xlfn.XLOOKUP(EK$4,data_col,data_val))," ")</f>
        <v>369</v>
      </c>
      <c r="EL8" s="24" cm="1">
        <f t="array" ref="EL8">IF(_xlfn.XLOOKUP($A8,data_i,_xlfn.XLOOKUP(EL$4,data_col,data_val)) &gt; 0,_xlfn.XLOOKUP($A8,data_i,_xlfn.XLOOKUP(EL$4,data_col,data_val))," ")</f>
        <v>370</v>
      </c>
      <c r="EM8" s="24" cm="1">
        <f t="array" ref="EM8">IF(_xlfn.XLOOKUP($A8,data_i,_xlfn.XLOOKUP(EM$4,data_col,data_val)) &gt; 0,_xlfn.XLOOKUP($A8,data_i,_xlfn.XLOOKUP(EM$4,data_col,data_val))," ")</f>
        <v>369</v>
      </c>
      <c r="EN8" s="24" cm="1">
        <f t="array" ref="EN8">IF(_xlfn.XLOOKUP($A8,data_i,_xlfn.XLOOKUP(EN$4,data_col,data_val)) &gt; 0,_xlfn.XLOOKUP($A8,data_i,_xlfn.XLOOKUP(EN$4,data_col,data_val))," ")</f>
        <v>369</v>
      </c>
      <c r="EO8" s="24" cm="1">
        <f t="array" ref="EO8">IF(_xlfn.XLOOKUP($A8,data_i,_xlfn.XLOOKUP(EO$4,data_col,data_val)) &gt; 0,_xlfn.XLOOKUP($A8,data_i,_xlfn.XLOOKUP(EO$4,data_col,data_val))," ")</f>
        <v>367</v>
      </c>
      <c r="EP8" s="24" cm="1">
        <f t="array" ref="EP8">IF(_xlfn.XLOOKUP($A8,data_i,_xlfn.XLOOKUP(EP$4,data_col,data_val)) &gt; 0,_xlfn.XLOOKUP($A8,data_i,_xlfn.XLOOKUP(EP$4,data_col,data_val))," ")</f>
        <v>369</v>
      </c>
      <c r="EQ8" s="24" cm="1">
        <f t="array" ref="EQ8">IF(_xlfn.XLOOKUP($A8,data_i,_xlfn.XLOOKUP(EQ$4,data_col,data_val)) &gt; 0,_xlfn.XLOOKUP($A8,data_i,_xlfn.XLOOKUP(EQ$4,data_col,data_val))," ")</f>
        <v>376</v>
      </c>
      <c r="ER8" s="24" cm="1">
        <f t="array" ref="ER8">IF(_xlfn.XLOOKUP($A8,data_i,_xlfn.XLOOKUP(ER$4,data_col,data_val)) &gt; 0,_xlfn.XLOOKUP($A8,data_i,_xlfn.XLOOKUP(ER$4,data_col,data_val))," ")</f>
        <v>382</v>
      </c>
      <c r="ES8" s="24" cm="1">
        <f t="array" ref="ES8">IF(_xlfn.XLOOKUP($A8,data_i,_xlfn.XLOOKUP(ES$4,data_col,data_val)) &gt; 0,_xlfn.XLOOKUP($A8,data_i,_xlfn.XLOOKUP(ES$4,data_col,data_val))," ")</f>
        <v>371</v>
      </c>
      <c r="ET8" s="24" cm="1">
        <f t="array" ref="ET8">IF(_xlfn.XLOOKUP($A8,data_i,_xlfn.XLOOKUP(ET$4,data_col,data_val)) &gt; 0,_xlfn.XLOOKUP($A8,data_i,_xlfn.XLOOKUP(ET$4,data_col,data_val))," ")</f>
        <v>370</v>
      </c>
      <c r="EU8" s="24" cm="1">
        <f t="array" ref="EU8">IF(_xlfn.XLOOKUP($A8,data_i,_xlfn.XLOOKUP(EU$4,data_col,data_val)) &gt; 0,_xlfn.XLOOKUP($A8,data_i,_xlfn.XLOOKUP(EU$4,data_col,data_val))," ")</f>
        <v>369</v>
      </c>
      <c r="EV8" s="24" cm="1">
        <f t="array" ref="EV8">IF(_xlfn.XLOOKUP($A8,data_i,_xlfn.XLOOKUP(EV$4,data_col,data_val)) &gt; 0,_xlfn.XLOOKUP($A8,data_i,_xlfn.XLOOKUP(EV$4,data_col,data_val))," ")</f>
        <v>367</v>
      </c>
      <c r="EW8" s="24" cm="1">
        <f t="array" ref="EW8">IF(_xlfn.XLOOKUP($A8,data_i,_xlfn.XLOOKUP(EW$4,data_col,data_val)) &gt; 0,_xlfn.XLOOKUP($A8,data_i,_xlfn.XLOOKUP(EW$4,data_col,data_val))," ")</f>
        <v>367</v>
      </c>
      <c r="EX8" s="24" cm="1">
        <f t="array" ref="EX8">IF(_xlfn.XLOOKUP($A8,data_i,_xlfn.XLOOKUP(EX$4,data_col,data_val)) &gt; 0,_xlfn.XLOOKUP($A8,data_i,_xlfn.XLOOKUP(EX$4,data_col,data_val))," ")</f>
        <v>377</v>
      </c>
      <c r="EY8" s="24" cm="1">
        <f t="array" ref="EY8">IF(_xlfn.XLOOKUP($A8,data_i,_xlfn.XLOOKUP(EY$4,data_col,data_val)) &gt; 0,_xlfn.XLOOKUP($A8,data_i,_xlfn.XLOOKUP(EY$4,data_col,data_val))," ")</f>
        <v>384</v>
      </c>
      <c r="EZ8" s="24" cm="1">
        <f t="array" ref="EZ8">IF(_xlfn.XLOOKUP($A8,data_i,_xlfn.XLOOKUP(EZ$4,data_col,data_val)) &gt; 0,_xlfn.XLOOKUP($A8,data_i,_xlfn.XLOOKUP(EZ$4,data_col,data_val))," ")</f>
        <v>371</v>
      </c>
      <c r="FA8" s="24" cm="1">
        <f t="array" ref="FA8">IF(_xlfn.XLOOKUP($A8,data_i,_xlfn.XLOOKUP(FA$4,data_col,data_val)) &gt; 0,_xlfn.XLOOKUP($A8,data_i,_xlfn.XLOOKUP(FA$4,data_col,data_val))," ")</f>
        <v>366</v>
      </c>
      <c r="FB8" s="24" cm="1">
        <f t="array" ref="FB8">IF(_xlfn.XLOOKUP($A8,data_i,_xlfn.XLOOKUP(FB$4,data_col,data_val)) &gt; 0,_xlfn.XLOOKUP($A8,data_i,_xlfn.XLOOKUP(FB$4,data_col,data_val))," ")</f>
        <v>367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cm="1">
        <f t="array" ref="FE8">IF(_xlfn.XLOOKUP($A8,data_i,_xlfn.XLOOKUP(FE$4,data_col,data_val)) &gt; 0,_xlfn.XLOOKUP($A8,data_i,_xlfn.XLOOKUP(FE$4,data_col,data_val))," ")</f>
        <v>496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cm="1">
        <f t="array" ref="FG8">IF(_xlfn.XLOOKUP($A8,data_i,_xlfn.XLOOKUP(FG$4,data_col,data_val)) &gt; 0,_xlfn.XLOOKUP($A8,data_i,_xlfn.XLOOKUP(FG$4,data_col,data_val))," ")</f>
        <v>497</v>
      </c>
      <c r="FH8" s="24" cm="1">
        <f t="array" ref="FH8">IF(_xlfn.XLOOKUP($A8,data_i,_xlfn.XLOOKUP(FH$4,data_col,data_val)) &gt; 0,_xlfn.XLOOKUP($A8,data_i,_xlfn.XLOOKUP(FH$4,data_col,data_val))," ")</f>
        <v>498</v>
      </c>
      <c r="FI8" s="24" t="str" cm="1">
        <f t="array" ref="FI8">IF(_xlfn.XLOOKUP($A8,data_i,_xlfn.XLOOKUP(FI$4,data_col,data_val)) &gt; 0,_xlfn.XLOOKUP($A8,data_i,_xlfn.XLOOKUP(FI$4,data_col,data_val))," ")</f>
        <v xml:space="preserve"> </v>
      </c>
      <c r="FJ8" s="24" t="str" cm="1">
        <f t="array" ref="FJ8">IF(_xlfn.XLOOKUP($A8,data_i,_xlfn.XLOOKUP(FJ$4,data_col,data_val)) &gt; 0,_xlfn.XLOOKUP($A8,data_i,_xlfn.XLOOKUP(FJ$4,data_col,data_val))," ")</f>
        <v xml:space="preserve"> </v>
      </c>
      <c r="FK8" s="24" cm="1">
        <f t="array" ref="FK8">IF(_xlfn.XLOOKUP($A8,data_i,_xlfn.XLOOKUP(FK$4,data_col,data_val)) &gt; 0,_xlfn.XLOOKUP($A8,data_i,_xlfn.XLOOKUP(FK$4,data_col,data_val))," ")</f>
        <v>486</v>
      </c>
      <c r="FL8" s="24" cm="1">
        <f t="array" ref="FL8">IF(_xlfn.XLOOKUP($A8,data_i,_xlfn.XLOOKUP(FL$4,data_col,data_val)) &gt; 0,_xlfn.XLOOKUP($A8,data_i,_xlfn.XLOOKUP(FL$4,data_col,data_val))," ")</f>
        <v>493</v>
      </c>
      <c r="FM8" s="24" cm="1">
        <f t="array" ref="FM8">IF(_xlfn.XLOOKUP($A8,data_i,_xlfn.XLOOKUP(FM$4,data_col,data_val)) &gt; 0,_xlfn.XLOOKUP($A8,data_i,_xlfn.XLOOKUP(FM$4,data_col,data_val))," ")</f>
        <v>495</v>
      </c>
      <c r="FN8" s="24" cm="1">
        <f t="array" ref="FN8">IF(_xlfn.XLOOKUP($A8,data_i,_xlfn.XLOOKUP(FN$4,data_col,data_val)) &gt; 0,_xlfn.XLOOKUP($A8,data_i,_xlfn.XLOOKUP(FN$4,data_col,data_val))," ")</f>
        <v>495</v>
      </c>
      <c r="FO8" s="24" cm="1">
        <f t="array" ref="FO8">IF(_xlfn.XLOOKUP($A8,data_i,_xlfn.XLOOKUP(FO$4,data_col,data_val)) &gt; 0,_xlfn.XLOOKUP($A8,data_i,_xlfn.XLOOKUP(FO$4,data_col,data_val))," ")</f>
        <v>495</v>
      </c>
      <c r="FP8" s="24" cm="1">
        <f t="array" ref="FP8">IF(_xlfn.XLOOKUP($A8,data_i,_xlfn.XLOOKUP(FP$4,data_col,data_val)) &gt; 0,_xlfn.XLOOKUP($A8,data_i,_xlfn.XLOOKUP(FP$4,data_col,data_val))," ")</f>
        <v>493</v>
      </c>
      <c r="FQ8" s="24" cm="1">
        <f t="array" ref="FQ8">IF(_xlfn.XLOOKUP($A8,data_i,_xlfn.XLOOKUP(FQ$4,data_col,data_val)) &gt; 0,_xlfn.XLOOKUP($A8,data_i,_xlfn.XLOOKUP(FQ$4,data_col,data_val))," ")</f>
        <v>486</v>
      </c>
      <c r="FR8" s="24" t="str" cm="1">
        <f t="array" ref="FR8">IF(_xlfn.XLOOKUP($A8,data_i,_xlfn.XLOOKUP(FR$4,data_col,data_val)) &gt; 0,_xlfn.XLOOKUP($A8,data_i,_xlfn.XLOOKUP(FR$4,data_col,data_val))," ")</f>
        <v xml:space="preserve"> </v>
      </c>
      <c r="FS8" s="24" cm="1">
        <f t="array" ref="FS8">IF(_xlfn.XLOOKUP($A8,data_i,_xlfn.XLOOKUP(FS$4,data_col,data_val)) &gt; 0,_xlfn.XLOOKUP($A8,data_i,_xlfn.XLOOKUP(FS$4,data_col,data_val))," ")</f>
        <v>505</v>
      </c>
      <c r="FT8" s="24" cm="1">
        <f t="array" ref="FT8">IF(_xlfn.XLOOKUP($A8,data_i,_xlfn.XLOOKUP(FT$4,data_col,data_val)) &gt; 0,_xlfn.XLOOKUP($A8,data_i,_xlfn.XLOOKUP(FT$4,data_col,data_val))," ")</f>
        <v>502</v>
      </c>
      <c r="FU8" s="24" cm="1">
        <f t="array" ref="FU8">IF(_xlfn.XLOOKUP($A8,data_i,_xlfn.XLOOKUP(FU$4,data_col,data_val)) &gt; 0,_xlfn.XLOOKUP($A8,data_i,_xlfn.XLOOKUP(FU$4,data_col,data_val))," ")</f>
        <v>499</v>
      </c>
      <c r="FV8" s="24" cm="1">
        <f t="array" ref="FV8">IF(_xlfn.XLOOKUP($A8,data_i,_xlfn.XLOOKUP(FV$4,data_col,data_val)) &gt; 0,_xlfn.XLOOKUP($A8,data_i,_xlfn.XLOOKUP(FV$4,data_col,data_val))," ")</f>
        <v>488</v>
      </c>
      <c r="FW8" s="24" cm="1">
        <f t="array" ref="FW8">IF(_xlfn.XLOOKUP($A8,data_i,_xlfn.XLOOKUP(FW$4,data_col,data_val)) &gt; 0,_xlfn.XLOOKUP($A8,data_i,_xlfn.XLOOKUP(FW$4,data_col,data_val))," ")</f>
        <v>502</v>
      </c>
      <c r="FX8" s="24" cm="1">
        <f t="array" ref="FX8">IF(_xlfn.XLOOKUP($A8,data_i,_xlfn.XLOOKUP(FX$4,data_col,data_val)) &gt; 0,_xlfn.XLOOKUP($A8,data_i,_xlfn.XLOOKUP(FX$4,data_col,data_val))," ")</f>
        <v>499</v>
      </c>
      <c r="FY8" s="24" cm="1">
        <f t="array" ref="FY8">IF(_xlfn.XLOOKUP($A8,data_i,_xlfn.XLOOKUP(FY$4,data_col,data_val)) &gt; 0,_xlfn.XLOOKUP($A8,data_i,_xlfn.XLOOKUP(FY$4,data_col,data_val))," ")</f>
        <v>508</v>
      </c>
      <c r="FZ8" s="24" cm="1">
        <f t="array" ref="FZ8">IF(_xlfn.XLOOKUP($A8,data_i,_xlfn.XLOOKUP(FZ$4,data_col,data_val)) &gt; 0,_xlfn.XLOOKUP($A8,data_i,_xlfn.XLOOKUP(FZ$4,data_col,data_val))," ")</f>
        <v>507</v>
      </c>
      <c r="GA8" s="24" cm="1">
        <f t="array" ref="GA8">IF(_xlfn.XLOOKUP($A8,data_i,_xlfn.XLOOKUP(GA$4,data_col,data_val)) &gt; 0,_xlfn.XLOOKUP($A8,data_i,_xlfn.XLOOKUP(GA$4,data_col,data_val))," ")</f>
        <v>499</v>
      </c>
      <c r="GB8" s="24" cm="1">
        <f t="array" ref="GB8">IF(_xlfn.XLOOKUP($A8,data_i,_xlfn.XLOOKUP(GB$4,data_col,data_val)) &gt; 0,_xlfn.XLOOKUP($A8,data_i,_xlfn.XLOOKUP(GB$4,data_col,data_val))," ")</f>
        <v>506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>
      <c r="A9" s="43">
        <v>22</v>
      </c>
      <c r="B9" s="212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12" t="str" cm="1">
        <f t="array" ref="C9">_xlfn.XLOOKUP($A9,prop_i,_xlfn.XLOOKUP(C$4,prop_col,prop_val))</f>
        <v>M06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X263</v>
      </c>
      <c r="F9" s="112" cm="1">
        <f t="array" ref="F9">_xlfn.XLOOKUP($A9,prop_i,_xlfn.XLOOKUP(F$4,prop_col,prop_val))</f>
        <v>624</v>
      </c>
      <c r="G9" s="112" t="str" cm="1">
        <f t="array" ref="G9">_xlfn.XLOOKUP($A9,prop_i,_xlfn.XLOOKUP(G$4,prop_col,prop_val))</f>
        <v>H01</v>
      </c>
      <c r="H9" s="43">
        <f t="shared" si="0"/>
        <v>24</v>
      </c>
      <c r="I9" s="112" cm="1">
        <f t="array" ref="I9">_xlfn.XLOOKUP($A9,prop_i,_xlfn.XLOOKUP(I$4,prop_col,prop_val))</f>
        <v>1352268</v>
      </c>
      <c r="J9" s="142" cm="1">
        <f t="array" ref="J9">_xlfn.XLOOKUP($A9,data_i,_xlfn.XLOOKUP(J$4,data_col,data_val))</f>
        <v>9509</v>
      </c>
      <c r="K9" s="142" cm="1">
        <f t="array" ref="K9">_xlfn.XLOOKUP($A9,data_i,_xlfn.XLOOKUP(K$4,data_col,data_val))</f>
        <v>643</v>
      </c>
      <c r="L9" s="24">
        <f t="shared" si="1"/>
        <v>14.788491446345256</v>
      </c>
      <c r="M9" s="201" cm="1">
        <f t="array" ref="M9">HYPERLINK(GM9,_xlfn.XLOOKUP($A9,val_i,_xlfn.XLOOKUP(M$4,val_col,val_val)))</f>
        <v>43955</v>
      </c>
      <c r="N9" s="203" cm="1">
        <f t="array" ref="N9">IF(_xlfn.XLOOKUP($A9,data_i,_xlfn.XLOOKUP(N$4,data_col,data_val)) &gt; 0,_xlfn.XLOOKUP($A9,data_i,_xlfn.XLOOKUP(N$4,data_col,data_val))," ")</f>
        <v>5.5999999999999994E-2</v>
      </c>
      <c r="O9" s="109" cm="1">
        <f t="array" ref="O9">$J9-_xlfn.XLOOKUP($A9,val_i,_xlfn.XLOOKUP("oph@start",val_col,val_val))</f>
        <v>3753</v>
      </c>
      <c r="P9" s="24" cm="1">
        <f t="array" ref="P9">K9-_xlfn.XLOOKUP($A9,val_i,_xlfn.XLOOKUP("Starts@Start",val_col,val_val))</f>
        <v>199</v>
      </c>
      <c r="Q9" s="109">
        <f t="shared" si="2"/>
        <v>18.859296482412059</v>
      </c>
      <c r="R9" s="110">
        <f t="shared" si="3"/>
        <v>15.835443037974683</v>
      </c>
      <c r="S9" s="97" t="str">
        <f t="shared" si="4"/>
        <v>done</v>
      </c>
      <c r="T9" s="97">
        <f t="shared" si="4"/>
        <v>44208.497018884897</v>
      </c>
      <c r="U9" s="97">
        <f t="shared" si="4"/>
        <v>44334.795979716226</v>
      </c>
      <c r="V9" s="147"/>
      <c r="W9" s="131" t="str" cm="1">
        <f t="array" ref="W9">_xlfn.XLOOKUP($A9,data_i,_xlfn.XLOOKUP(W$4,data_col,data_val))</f>
        <v>Running</v>
      </c>
      <c r="X9" s="131" cm="1">
        <f t="array" ref="X9">_xlfn.XLOOKUP($A9,data_i,_xlfn.XLOOKUP(X$4,data_col,data_val))</f>
        <v>9509</v>
      </c>
      <c r="Y9" s="131" cm="1">
        <f t="array" ref="Y9">_xlfn.XLOOKUP($A9,data_i,_xlfn.XLOOKUP(Y$4,data_col,data_val))</f>
        <v>643</v>
      </c>
      <c r="Z9" s="131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45</v>
      </c>
      <c r="AG9" s="131" cm="1">
        <f t="array" ref="AG9">_xlfn.XLOOKUP($A9,data_i,_xlfn.XLOOKUP(AG$4,data_col,data_val))</f>
        <v>11</v>
      </c>
      <c r="AH9" s="142" cm="1">
        <f t="array" ref="AH9">_xlfn.XLOOKUP($A9,data_i,_xlfn.XLOOKUP(AH$4,data_col,data_val))</f>
        <v>465.9</v>
      </c>
      <c r="AI9" s="142"/>
      <c r="AJ9" s="241" cm="1">
        <f t="array" ref="AJ9">_xlfn.XLOOKUP($A9,prop_i,_xlfn.XLOOKUP(AJ$4,prop_col,prop_val))</f>
        <v>43749</v>
      </c>
      <c r="AK9" s="142"/>
      <c r="AM9" s="142" cm="1">
        <f t="array" ref="AM9">_xlfn.XLOOKUP($A9,data_i,_xlfn.XLOOKUP(AM$4,data_col,data_val))</f>
        <v>4500</v>
      </c>
      <c r="AN9" s="142" cm="1">
        <f t="array" ref="AN9">_xlfn.XLOOKUP($A9,prop_i,_xlfn.XLOOKUP(AN$4,data_col,data_val))</f>
        <v>1501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24.497008585163748</v>
      </c>
      <c r="AQ9" s="142" cm="1">
        <f t="array" ref="AQ9">_xlfn.XLOOKUP($A9,data_i,_xlfn.XLOOKUP(AQ$4,data_col,data_val))</f>
        <v>4500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4299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 t="shared" si="5"/>
        <v>3753</v>
      </c>
      <c r="BB9" s="203" cm="1">
        <f t="array" ref="BB9">IF(_xlfn.XLOOKUP($A9,data_i,_xlfn.XLOOKUP(BB$4,data_col,data_val)) &gt; 0,_xlfn.XLOOKUP($A9,data_i,_xlfn.XLOOKUP(BB$4,data_col,data_val))," ")</f>
        <v>5.5999999999999994E-2</v>
      </c>
      <c r="BC9" s="110" cm="1">
        <f t="array" ref="BC9">_xlfn.XLOOKUP($A9,data_i,_xlfn.XLOOKUP(BC$4,data_col,data_val))</f>
        <v>-44.850000000000009</v>
      </c>
      <c r="BD9" s="139" cm="1">
        <f t="array" ref="BD9">_xlfn.XLOOKUP($A9,data_i,_xlfn.XLOOKUP(BD$4,data_col,data_val))</f>
        <v>3.9099999999999993</v>
      </c>
      <c r="BE9" s="139" cm="1">
        <f t="array" ref="BE9">_xlfn.XLOOKUP($A9,data_i,_xlfn.XLOOKUP(BE$4,data_col,data_val))</f>
        <v>0.73409090909090924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2.0539999999999998</v>
      </c>
      <c r="BI9" s="139" cm="1">
        <f t="array" ref="BI9">_xlfn.XLOOKUP($A9,data_i,_xlfn.XLOOKUP(BI$4,data_col,data_val))</f>
        <v>1</v>
      </c>
      <c r="BJ9" s="146">
        <f t="shared" si="6"/>
        <v>100</v>
      </c>
      <c r="BK9" s="139"/>
      <c r="BL9" s="139" cm="1">
        <f t="array" ref="BL9">_xlfn.XLOOKUP($A9,data_i,_xlfn.XLOOKUP(BL$4,data_col,data_val))</f>
        <v>0.57999999999999996</v>
      </c>
      <c r="BM9" s="24" cm="1">
        <f t="array" ref="BM9">_xlfn.XLOOKUP($A9,data_i,_xlfn.XLOOKUP(BM$4,data_col,data_val))</f>
        <v>8.4</v>
      </c>
      <c r="BN9" s="24" cm="1">
        <f t="array" ref="BN9">_xlfn.XLOOKUP($A9,data_i,_xlfn.XLOOKUP(BN$4,data_col,data_val))</f>
        <v>100</v>
      </c>
      <c r="BO9" s="110" cm="1">
        <f t="array" ref="BO9">_xlfn.XLOOKUP($A9,data_i,_xlfn.XLOOKUP(BO$4,data_col,data_val))</f>
        <v>32.700000000000003</v>
      </c>
      <c r="BP9" s="110" cm="1">
        <f t="array" ref="BP9">_xlfn.XLOOKUP($A9,data_i,_xlfn.XLOOKUP(BP$4,data_col,data_val))</f>
        <v>267.10000000000002</v>
      </c>
      <c r="BQ9" s="110" cm="1">
        <f t="array" ref="BQ9">_xlfn.XLOOKUP($A9,data_i,_xlfn.XLOOKUP(BQ$4,data_col,data_val))</f>
        <v>1.4</v>
      </c>
      <c r="BR9" s="24" cm="1">
        <f t="array" ref="BR9">_xlfn.XLOOKUP($A9,data_i,_xlfn.XLOOKUP(BR$4,data_col,data_val))</f>
        <v>1002</v>
      </c>
      <c r="BS9" s="24" cm="1">
        <f t="array" ref="BS9">_xlfn.XLOOKUP($A9,data_i,_xlfn.XLOOKUP(BS$4,data_col,data_val))</f>
        <v>64</v>
      </c>
      <c r="BT9" s="109">
        <f t="shared" si="7"/>
        <v>946.26858390729308</v>
      </c>
      <c r="BU9" s="162">
        <f>IFERROR((AX9*_xlfn.XLOOKUP(F9,summary!$S$3:$S$6,summary!$W$31:$W$34))/(BT9*$BS$1)," ")</f>
        <v>0.45477434291694546</v>
      </c>
      <c r="BV9" s="24" cm="1">
        <f t="array" ref="BV9">_xlfn.XLOOKUP($A9,data_i,_xlfn.XLOOKUP(BV$4,data_col,data_val))</f>
        <v>921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cm="1">
        <f t="array" ref="CA9">IF(_xlfn.XLOOKUP($A9,data_i,_xlfn.XLOOKUP(CA$4,data_col,data_val)) &gt; 0,_xlfn.XLOOKUP($A9,data_i,_xlfn.XLOOKUP(CA$4,data_col,data_val))," ")</f>
        <v>71.900000000000006</v>
      </c>
      <c r="CB9" s="202" cm="1">
        <f t="array" ref="CB9">IF(_xlfn.XLOOKUP($A9,data_i,_xlfn.XLOOKUP(CB$4,data_col,data_val)) &gt; 0,_xlfn.XLOOKUP($A9,data_i,_xlfn.XLOOKUP(CB$4,data_col,data_val))," ")</f>
        <v>2.69</v>
      </c>
      <c r="CC9" s="202" cm="1">
        <f t="array" ref="CC9">IF(_xlfn.XLOOKUP($A9,data_i,_xlfn.XLOOKUP(CC$4,data_col,data_val)) &gt; 0,_xlfn.XLOOKUP($A9,data_i,_xlfn.XLOOKUP(CC$4,data_col,data_val))," ")</f>
        <v>71.8</v>
      </c>
      <c r="CD9" s="202" cm="1">
        <f t="array" ref="CD9">IF(_xlfn.XLOOKUP($A9,data_i,_xlfn.XLOOKUP(CD$4,data_col,data_val)) &gt; 0,_xlfn.XLOOKUP($A9,data_i,_xlfn.XLOOKUP(CD$4,data_col,data_val))," ")</f>
        <v>2.7</v>
      </c>
      <c r="CF9" s="24" cm="1">
        <f t="array" ref="CF9">_xlfn.XLOOKUP($A9,data_i,_xlfn.XLOOKUP(CF$4,data_col,data_val))</f>
        <v>76.91</v>
      </c>
      <c r="CG9" s="110"/>
      <c r="CH9" s="24" cm="1">
        <f t="array" ref="CH9">IF(_xlfn.XLOOKUP($A9,data_i,_xlfn.XLOOKUP(CH$4,data_col,data_val)) &gt; 0,_xlfn.XLOOKUP($A9,data_i,_xlfn.XLOOKUP(CH$4,data_col,data_val))," ")</f>
        <v>158</v>
      </c>
      <c r="CI9" s="24" cm="1">
        <f t="array" ref="CI9">IF(_xlfn.XLOOKUP($A9,data_i,_xlfn.XLOOKUP(CI$4,data_col,data_val)) &gt; 0,_xlfn.XLOOKUP($A9,data_i,_xlfn.XLOOKUP(CI$4,data_col,data_val))," ")</f>
        <v>284</v>
      </c>
      <c r="CJ9" s="24" cm="1">
        <f t="array" ref="CJ9">IF(_xlfn.XLOOKUP($A9,data_i,_xlfn.XLOOKUP(CJ$4,data_col,data_val)) &gt; 0,_xlfn.XLOOKUP($A9,data_i,_xlfn.XLOOKUP(CJ$4,data_col,data_val))," ")</f>
        <v>110</v>
      </c>
      <c r="CK9" s="24" cm="1">
        <f t="array" ref="CK9">IF(_xlfn.XLOOKUP($A9,data_i,_xlfn.XLOOKUP(CK$4,data_col,data_val)) &gt; 0,_xlfn.XLOOKUP($A9,data_i,_xlfn.XLOOKUP(CK$4,data_col,data_val))," ")</f>
        <v>300</v>
      </c>
      <c r="CL9" s="24" cm="1">
        <f t="array" ref="CL9">IF(_xlfn.XLOOKUP($A9,data_i,_xlfn.XLOOKUP(CL$4,data_col,data_val)) &gt; 0,_xlfn.XLOOKUP($A9,data_i,_xlfn.XLOOKUP(CL$4,data_col,data_val))," ")</f>
        <v>110</v>
      </c>
      <c r="CM9" s="24" cm="1">
        <f t="array" ref="CM9">IF(_xlfn.XLOOKUP($A9,data_i,_xlfn.XLOOKUP(CM$4,data_col,data_val)) &gt; 0,_xlfn.XLOOKUP($A9,data_i,_xlfn.XLOOKUP(CM$4,data_col,data_val))," ")</f>
        <v>174</v>
      </c>
      <c r="CN9" s="24" cm="1">
        <f t="array" ref="CN9">IF(_xlfn.XLOOKUP($A9,data_i,_xlfn.XLOOKUP(CN$4,data_col,data_val)) &gt; 0,_xlfn.XLOOKUP($A9,data_i,_xlfn.XLOOKUP(CN$4,data_col,data_val))," ")</f>
        <v>174</v>
      </c>
      <c r="CO9" s="24" cm="1">
        <f t="array" ref="CO9">IF(_xlfn.XLOOKUP($A9,data_i,_xlfn.XLOOKUP(CO$4,data_col,data_val)) &gt; 0,_xlfn.XLOOKUP($A9,data_i,_xlfn.XLOOKUP(CO$4,data_col,data_val))," ")</f>
        <v>126</v>
      </c>
      <c r="CP9" s="24" cm="1">
        <f t="array" ref="CP9">IF(_xlfn.XLOOKUP($A9,data_i,_xlfn.XLOOKUP(CP$4,data_col,data_val)) &gt; 0,_xlfn.XLOOKUP($A9,data_i,_xlfn.XLOOKUP(CP$4,data_col,data_val))," ")</f>
        <v>220</v>
      </c>
      <c r="CQ9" s="24" cm="1">
        <f t="array" ref="CQ9">IF(_xlfn.XLOOKUP($A9,data_i,_xlfn.XLOOKUP(CQ$4,data_col,data_val)) &gt; 0,_xlfn.XLOOKUP($A9,data_i,_xlfn.XLOOKUP(CQ$4,data_col,data_val))," ")</f>
        <v>94</v>
      </c>
      <c r="CR9" s="24" cm="1">
        <f t="array" ref="CR9">IF(_xlfn.XLOOKUP($A9,data_i,_xlfn.XLOOKUP(CR$4,data_col,data_val)) &gt; 0,_xlfn.XLOOKUP($A9,data_i,_xlfn.XLOOKUP(CR$4,data_col,data_val))," ")</f>
        <v>141</v>
      </c>
      <c r="CS9" s="24" cm="1">
        <f t="array" ref="CS9">IF(_xlfn.XLOOKUP($A9,data_i,_xlfn.XLOOKUP(CS$4,data_col,data_val)) &gt; 0,_xlfn.XLOOKUP($A9,data_i,_xlfn.XLOOKUP(CS$4,data_col,data_val))," ")</f>
        <v>174</v>
      </c>
      <c r="CT9" s="24" cm="1">
        <f t="array" ref="CT9">IF(_xlfn.XLOOKUP($A9,data_i,_xlfn.XLOOKUP(CT$4,data_col,data_val)) &gt; 0,_xlfn.XLOOKUP($A9,data_i,_xlfn.XLOOKUP(CT$4,data_col,data_val))," ")</f>
        <v>174</v>
      </c>
      <c r="CU9" s="24" cm="1">
        <f t="array" ref="CU9">IF(_xlfn.XLOOKUP($A9,data_i,_xlfn.XLOOKUP(CU$4,data_col,data_val)) &gt; 0,_xlfn.XLOOKUP($A9,data_i,_xlfn.XLOOKUP(CU$4,data_col,data_val))," ")</f>
        <v>189</v>
      </c>
      <c r="CV9" s="24" cm="1">
        <f t="array" ref="CV9">IF(_xlfn.XLOOKUP($A9,data_i,_xlfn.XLOOKUP(CV$4,data_col,data_val)) &gt; 0,_xlfn.XLOOKUP($A9,data_i,_xlfn.XLOOKUP(CV$4,data_col,data_val))," ")</f>
        <v>126</v>
      </c>
      <c r="CW9" s="24" cm="1">
        <f t="array" ref="CW9">IF(_xlfn.XLOOKUP($A9,data_i,_xlfn.XLOOKUP(CW$4,data_col,data_val)) &gt; 0,_xlfn.XLOOKUP($A9,data_i,_xlfn.XLOOKUP(CW$4,data_col,data_val))," ")</f>
        <v>348</v>
      </c>
      <c r="CX9" s="24" cm="1">
        <f t="array" ref="CX9">IF(_xlfn.XLOOKUP($A9,data_i,_xlfn.XLOOKUP(CX$4,data_col,data_val)) &gt; 0,_xlfn.XLOOKUP($A9,data_i,_xlfn.XLOOKUP(CX$4,data_col,data_val))," ")</f>
        <v>237</v>
      </c>
      <c r="CY9" s="24" cm="1">
        <f t="array" ref="CY9">IF(_xlfn.XLOOKUP($A9,data_i,_xlfn.XLOOKUP(CY$4,data_col,data_val)) &gt; 0,_xlfn.XLOOKUP($A9,data_i,_xlfn.XLOOKUP(CY$4,data_col,data_val))," ")</f>
        <v>110</v>
      </c>
      <c r="CZ9" s="24" cm="1">
        <f t="array" ref="CZ9">IF(_xlfn.XLOOKUP($A9,data_i,_xlfn.XLOOKUP(CZ$4,data_col,data_val)) &gt; 0,_xlfn.XLOOKUP($A9,data_i,_xlfn.XLOOKUP(CZ$4,data_col,data_val))," ")</f>
        <v>189</v>
      </c>
      <c r="DA9" s="24" cm="1">
        <f t="array" ref="DA9">IF(_xlfn.XLOOKUP($A9,data_i,_xlfn.XLOOKUP(DA$4,data_col,data_val)) &gt; 0,_xlfn.XLOOKUP($A9,data_i,_xlfn.XLOOKUP(DA$4,data_col,data_val))," ")</f>
        <v>189</v>
      </c>
      <c r="DB9" s="24" cm="1">
        <f t="array" ref="DB9">IF(_xlfn.XLOOKUP($A9,data_i,_xlfn.XLOOKUP(DB$4,data_col,data_val)) &gt; 0,_xlfn.XLOOKUP($A9,data_i,_xlfn.XLOOKUP(DB$4,data_col,data_val))," ")</f>
        <v>284</v>
      </c>
      <c r="DC9" s="24" cm="1">
        <f t="array" ref="DC9">IF(_xlfn.XLOOKUP($A9,data_i,_xlfn.XLOOKUP(DC$4,data_col,data_val)) &gt; 0,_xlfn.XLOOKUP($A9,data_i,_xlfn.XLOOKUP(DC$4,data_col,data_val))," ")</f>
        <v>205</v>
      </c>
      <c r="DD9" s="24" cm="1">
        <f t="array" ref="DD9">IF(_xlfn.XLOOKUP($A9,data_i,_xlfn.XLOOKUP(DD$4,data_col,data_val)) &gt; 0,_xlfn.XLOOKUP($A9,data_i,_xlfn.XLOOKUP(DD$4,data_col,data_val))," ")</f>
        <v>126</v>
      </c>
      <c r="DE9" s="24" cm="1">
        <f t="array" ref="DE9">IF(_xlfn.XLOOKUP($A9,data_i,_xlfn.XLOOKUP(DE$4,data_col,data_val)) &gt; 0,_xlfn.XLOOKUP($A9,data_i,_xlfn.XLOOKUP(DE$4,data_col,data_val))," ")</f>
        <v>189</v>
      </c>
      <c r="DF9" s="110"/>
      <c r="DG9" s="24" cm="1">
        <f t="array" ref="DG9">IF(_xlfn.XLOOKUP($A9,data_i,_xlfn.XLOOKUP(DG$4,data_col,data_val)) &gt; 0,_xlfn.XLOOKUP($A9,data_i,_xlfn.XLOOKUP(DG$4,data_col,data_val))," ")</f>
        <v>341</v>
      </c>
      <c r="DH9" s="24" cm="1">
        <f t="array" ref="DH9">IF(_xlfn.XLOOKUP($A9,data_i,_xlfn.XLOOKUP(DH$4,data_col,data_val)) &gt; 0,_xlfn.XLOOKUP($A9,data_i,_xlfn.XLOOKUP(DH$4,data_col,data_val))," ")</f>
        <v>451</v>
      </c>
      <c r="DI9" s="24" cm="1">
        <f t="array" ref="DI9">IF(_xlfn.XLOOKUP($A9,data_i,_xlfn.XLOOKUP(DI$4,data_col,data_val)) &gt; 0,_xlfn.XLOOKUP($A9,data_i,_xlfn.XLOOKUP(DI$4,data_col,data_val))," ")</f>
        <v>366</v>
      </c>
      <c r="DJ9" s="24" cm="1">
        <f t="array" ref="DJ9">IF(_xlfn.XLOOKUP($A9,data_i,_xlfn.XLOOKUP(DJ$4,data_col,data_val)) &gt; 0,_xlfn.XLOOKUP($A9,data_i,_xlfn.XLOOKUP(DJ$4,data_col,data_val))," ")</f>
        <v>366</v>
      </c>
      <c r="DK9" s="24" cm="1">
        <f t="array" ref="DK9">IF(_xlfn.XLOOKUP($A9,data_i,_xlfn.XLOOKUP(DK$4,data_col,data_val)) &gt; 0,_xlfn.XLOOKUP($A9,data_i,_xlfn.XLOOKUP(DK$4,data_col,data_val))," ")</f>
        <v>415</v>
      </c>
      <c r="DL9" s="24" cm="1">
        <f t="array" ref="DL9">IF(_xlfn.XLOOKUP($A9,data_i,_xlfn.XLOOKUP(DL$4,data_col,data_val)) &gt; 0,_xlfn.XLOOKUP($A9,data_i,_xlfn.XLOOKUP(DL$4,data_col,data_val))," ")</f>
        <v>293</v>
      </c>
      <c r="DM9" s="24" cm="1">
        <f t="array" ref="DM9">IF(_xlfn.XLOOKUP($A9,data_i,_xlfn.XLOOKUP(DM$4,data_col,data_val)) &gt; 0,_xlfn.XLOOKUP($A9,data_i,_xlfn.XLOOKUP(DM$4,data_col,data_val))," ")</f>
        <v>378</v>
      </c>
      <c r="DN9" s="24" cm="1">
        <f t="array" ref="DN9">IF(_xlfn.XLOOKUP($A9,data_i,_xlfn.XLOOKUP(DN$4,data_col,data_val)) &gt; 0,_xlfn.XLOOKUP($A9,data_i,_xlfn.XLOOKUP(DN$4,data_col,data_val))," ")</f>
        <v>366</v>
      </c>
      <c r="DO9" s="24" cm="1">
        <f t="array" ref="DO9">IF(_xlfn.XLOOKUP($A9,data_i,_xlfn.XLOOKUP(DO$4,data_col,data_val)) &gt; 0,_xlfn.XLOOKUP($A9,data_i,_xlfn.XLOOKUP(DO$4,data_col,data_val))," ")</f>
        <v>293</v>
      </c>
      <c r="DP9" s="24" cm="1">
        <f t="array" ref="DP9">IF(_xlfn.XLOOKUP($A9,data_i,_xlfn.XLOOKUP(DP$4,data_col,data_val)) &gt; 0,_xlfn.XLOOKUP($A9,data_i,_xlfn.XLOOKUP(DP$4,data_col,data_val))," ")</f>
        <v>390</v>
      </c>
      <c r="DQ9" s="24" cm="1">
        <f t="array" ref="DQ9">IF(_xlfn.XLOOKUP($A9,data_i,_xlfn.XLOOKUP(DQ$4,data_col,data_val)) &gt; 0,_xlfn.XLOOKUP($A9,data_i,_xlfn.XLOOKUP(DQ$4,data_col,data_val))," ")</f>
        <v>378</v>
      </c>
      <c r="DR9" s="24" cm="1">
        <f t="array" ref="DR9">IF(_xlfn.XLOOKUP($A9,data_i,_xlfn.XLOOKUP(DR$4,data_col,data_val)) &gt; 0,_xlfn.XLOOKUP($A9,data_i,_xlfn.XLOOKUP(DR$4,data_col,data_val))," ")</f>
        <v>366</v>
      </c>
      <c r="DS9" s="24" cm="1">
        <f t="array" ref="DS9">IF(_xlfn.XLOOKUP($A9,data_i,_xlfn.XLOOKUP(DS$4,data_col,data_val)) &gt; 0,_xlfn.XLOOKUP($A9,data_i,_xlfn.XLOOKUP(DS$4,data_col,data_val))," ")</f>
        <v>329</v>
      </c>
      <c r="DT9" s="24" cm="1">
        <f t="array" ref="DT9">IF(_xlfn.XLOOKUP($A9,data_i,_xlfn.XLOOKUP(DT$4,data_col,data_val)) &gt; 0,_xlfn.XLOOKUP($A9,data_i,_xlfn.XLOOKUP(DT$4,data_col,data_val))," ")</f>
        <v>451</v>
      </c>
      <c r="DU9" s="24" cm="1">
        <f t="array" ref="DU9">IF(_xlfn.XLOOKUP($A9,data_i,_xlfn.XLOOKUP(DU$4,data_col,data_val)) &gt; 0,_xlfn.XLOOKUP($A9,data_i,_xlfn.XLOOKUP(DU$4,data_col,data_val))," ")</f>
        <v>463</v>
      </c>
      <c r="DV9" s="24" cm="1">
        <f t="array" ref="DV9">IF(_xlfn.XLOOKUP($A9,data_i,_xlfn.XLOOKUP(DV$4,data_col,data_val)) &gt; 0,_xlfn.XLOOKUP($A9,data_i,_xlfn.XLOOKUP(DV$4,data_col,data_val))," ")</f>
        <v>512</v>
      </c>
      <c r="DW9" s="24" cm="1">
        <f t="array" ref="DW9">IF(_xlfn.XLOOKUP($A9,data_i,_xlfn.XLOOKUP(DW$4,data_col,data_val)) &gt; 0,_xlfn.XLOOKUP($A9,data_i,_xlfn.XLOOKUP(DW$4,data_col,data_val))," ")</f>
        <v>305</v>
      </c>
      <c r="DX9" s="24" cm="1">
        <f t="array" ref="DX9">IF(_xlfn.XLOOKUP($A9,data_i,_xlfn.XLOOKUP(DX$4,data_col,data_val)) &gt; 0,_xlfn.XLOOKUP($A9,data_i,_xlfn.XLOOKUP(DX$4,data_col,data_val))," ")</f>
        <v>463</v>
      </c>
      <c r="DY9" s="24" cm="1">
        <f t="array" ref="DY9">IF(_xlfn.XLOOKUP($A9,data_i,_xlfn.XLOOKUP(DY$4,data_col,data_val)) &gt; 0,_xlfn.XLOOKUP($A9,data_i,_xlfn.XLOOKUP(DY$4,data_col,data_val))," ")</f>
        <v>402</v>
      </c>
      <c r="DZ9" s="24" cm="1">
        <f t="array" ref="DZ9">IF(_xlfn.XLOOKUP($A9,data_i,_xlfn.XLOOKUP(DZ$4,data_col,data_val)) &gt; 0,_xlfn.XLOOKUP($A9,data_i,_xlfn.XLOOKUP(DZ$4,data_col,data_val))," ")</f>
        <v>451</v>
      </c>
      <c r="EA9" s="24" cm="1">
        <f t="array" ref="EA9">IF(_xlfn.XLOOKUP($A9,data_i,_xlfn.XLOOKUP(EA$4,data_col,data_val)) &gt; 0,_xlfn.XLOOKUP($A9,data_i,_xlfn.XLOOKUP(EA$4,data_col,data_val))," ")</f>
        <v>488</v>
      </c>
      <c r="EB9" s="24" cm="1">
        <f t="array" ref="EB9">IF(_xlfn.XLOOKUP($A9,data_i,_xlfn.XLOOKUP(EB$4,data_col,data_val)) &gt; 0,_xlfn.XLOOKUP($A9,data_i,_xlfn.XLOOKUP(EB$4,data_col,data_val))," ")</f>
        <v>439</v>
      </c>
      <c r="EC9" s="24" cm="1">
        <f t="array" ref="EC9">IF(_xlfn.XLOOKUP($A9,data_i,_xlfn.XLOOKUP(EC$4,data_col,data_val)) &gt; 0,_xlfn.XLOOKUP($A9,data_i,_xlfn.XLOOKUP(EC$4,data_col,data_val))," ")</f>
        <v>402</v>
      </c>
      <c r="ED9" s="24" cm="1">
        <f t="array" ref="ED9">IF(_xlfn.XLOOKUP($A9,data_i,_xlfn.XLOOKUP(ED$4,data_col,data_val)) &gt; 0,_xlfn.XLOOKUP($A9,data_i,_xlfn.XLOOKUP(ED$4,data_col,data_val))," ")</f>
        <v>390</v>
      </c>
      <c r="EF9" s="24" cm="1">
        <f t="array" ref="EF9">IF(_xlfn.XLOOKUP($A9,data_i,_xlfn.XLOOKUP(EF$4,data_col,data_val)) &gt; 0,_xlfn.XLOOKUP($A9,data_i,_xlfn.XLOOKUP(EF$4,data_col,data_val))," ")</f>
        <v>365</v>
      </c>
      <c r="EG9" s="24" cm="1">
        <f t="array" ref="EG9">IF(_xlfn.XLOOKUP($A9,data_i,_xlfn.XLOOKUP(EG$4,data_col,data_val)) &gt; 0,_xlfn.XLOOKUP($A9,data_i,_xlfn.XLOOKUP(EG$4,data_col,data_val))," ")</f>
        <v>367</v>
      </c>
      <c r="EH9" s="24" cm="1">
        <f t="array" ref="EH9">IF(_xlfn.XLOOKUP($A9,data_i,_xlfn.XLOOKUP(EH$4,data_col,data_val)) &gt; 0,_xlfn.XLOOKUP($A9,data_i,_xlfn.XLOOKUP(EH$4,data_col,data_val))," ")</f>
        <v>367</v>
      </c>
      <c r="EI9" s="24" cm="1">
        <f t="array" ref="EI9">IF(_xlfn.XLOOKUP($A9,data_i,_xlfn.XLOOKUP(EI$4,data_col,data_val)) &gt; 0,_xlfn.XLOOKUP($A9,data_i,_xlfn.XLOOKUP(EI$4,data_col,data_val))," ")</f>
        <v>368</v>
      </c>
      <c r="EJ9" s="24" cm="1">
        <f t="array" ref="EJ9">IF(_xlfn.XLOOKUP($A9,data_i,_xlfn.XLOOKUP(EJ$4,data_col,data_val)) &gt; 0,_xlfn.XLOOKUP($A9,data_i,_xlfn.XLOOKUP(EJ$4,data_col,data_val))," ")</f>
        <v>370</v>
      </c>
      <c r="EK9" s="24" cm="1">
        <f t="array" ref="EK9">IF(_xlfn.XLOOKUP($A9,data_i,_xlfn.XLOOKUP(EK$4,data_col,data_val)) &gt; 0,_xlfn.XLOOKUP($A9,data_i,_xlfn.XLOOKUP(EK$4,data_col,data_val))," ")</f>
        <v>368</v>
      </c>
      <c r="EL9" s="24" cm="1">
        <f t="array" ref="EL9">IF(_xlfn.XLOOKUP($A9,data_i,_xlfn.XLOOKUP(EL$4,data_col,data_val)) &gt; 0,_xlfn.XLOOKUP($A9,data_i,_xlfn.XLOOKUP(EL$4,data_col,data_val))," ")</f>
        <v>368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366</v>
      </c>
      <c r="EO9" s="24" cm="1">
        <f t="array" ref="EO9">IF(_xlfn.XLOOKUP($A9,data_i,_xlfn.XLOOKUP(EO$4,data_col,data_val)) &gt; 0,_xlfn.XLOOKUP($A9,data_i,_xlfn.XLOOKUP(EO$4,data_col,data_val))," ")</f>
        <v>366</v>
      </c>
      <c r="EP9" s="24" cm="1">
        <f t="array" ref="EP9">IF(_xlfn.XLOOKUP($A9,data_i,_xlfn.XLOOKUP(EP$4,data_col,data_val)) &gt; 0,_xlfn.XLOOKUP($A9,data_i,_xlfn.XLOOKUP(EP$4,data_col,data_val))," ")</f>
        <v>365</v>
      </c>
      <c r="EQ9" s="24" cm="1">
        <f t="array" ref="EQ9">IF(_xlfn.XLOOKUP($A9,data_i,_xlfn.XLOOKUP(EQ$4,data_col,data_val)) &gt; 0,_xlfn.XLOOKUP($A9,data_i,_xlfn.XLOOKUP(EQ$4,data_col,data_val))," ")</f>
        <v>368</v>
      </c>
      <c r="ER9" s="24" cm="1">
        <f t="array" ref="ER9">IF(_xlfn.XLOOKUP($A9,data_i,_xlfn.XLOOKUP(ER$4,data_col,data_val)) &gt; 0,_xlfn.XLOOKUP($A9,data_i,_xlfn.XLOOKUP(ER$4,data_col,data_val))," ")</f>
        <v>368</v>
      </c>
      <c r="ES9" s="24" cm="1">
        <f t="array" ref="ES9">IF(_xlfn.XLOOKUP($A9,data_i,_xlfn.XLOOKUP(ES$4,data_col,data_val)) &gt; 0,_xlfn.XLOOKUP($A9,data_i,_xlfn.XLOOKUP(ES$4,data_col,data_val))," ")</f>
        <v>365</v>
      </c>
      <c r="ET9" s="24" cm="1">
        <f t="array" ref="ET9">IF(_xlfn.XLOOKUP($A9,data_i,_xlfn.XLOOKUP(ET$4,data_col,data_val)) &gt; 0,_xlfn.XLOOKUP($A9,data_i,_xlfn.XLOOKUP(ET$4,data_col,data_val))," ")</f>
        <v>362</v>
      </c>
      <c r="EU9" s="24" cm="1">
        <f t="array" ref="EU9">IF(_xlfn.XLOOKUP($A9,data_i,_xlfn.XLOOKUP(EU$4,data_col,data_val)) &gt; 0,_xlfn.XLOOKUP($A9,data_i,_xlfn.XLOOKUP(EU$4,data_col,data_val))," ")</f>
        <v>366</v>
      </c>
      <c r="EV9" s="24" cm="1">
        <f t="array" ref="EV9">IF(_xlfn.XLOOKUP($A9,data_i,_xlfn.XLOOKUP(EV$4,data_col,data_val)) &gt; 0,_xlfn.XLOOKUP($A9,data_i,_xlfn.XLOOKUP(EV$4,data_col,data_val))," ")</f>
        <v>362</v>
      </c>
      <c r="EW9" s="24" cm="1">
        <f t="array" ref="EW9">IF(_xlfn.XLOOKUP($A9,data_i,_xlfn.XLOOKUP(EW$4,data_col,data_val)) &gt; 0,_xlfn.XLOOKUP($A9,data_i,_xlfn.XLOOKUP(EW$4,data_col,data_val))," ")</f>
        <v>368</v>
      </c>
      <c r="EX9" s="24" cm="1">
        <f t="array" ref="EX9">IF(_xlfn.XLOOKUP($A9,data_i,_xlfn.XLOOKUP(EX$4,data_col,data_val)) &gt; 0,_xlfn.XLOOKUP($A9,data_i,_xlfn.XLOOKUP(EX$4,data_col,data_val))," ")</f>
        <v>366</v>
      </c>
      <c r="EY9" s="24" cm="1">
        <f t="array" ref="EY9">IF(_xlfn.XLOOKUP($A9,data_i,_xlfn.XLOOKUP(EY$4,data_col,data_val)) &gt; 0,_xlfn.XLOOKUP($A9,data_i,_xlfn.XLOOKUP(EY$4,data_col,data_val))," ")</f>
        <v>365</v>
      </c>
      <c r="EZ9" s="24" cm="1">
        <f t="array" ref="EZ9">IF(_xlfn.XLOOKUP($A9,data_i,_xlfn.XLOOKUP(EZ$4,data_col,data_val)) &gt; 0,_xlfn.XLOOKUP($A9,data_i,_xlfn.XLOOKUP(EZ$4,data_col,data_val))," ")</f>
        <v>366</v>
      </c>
      <c r="FA9" s="24" cm="1">
        <f t="array" ref="FA9">IF(_xlfn.XLOOKUP($A9,data_i,_xlfn.XLOOKUP(FA$4,data_col,data_val)) &gt; 0,_xlfn.XLOOKUP($A9,data_i,_xlfn.XLOOKUP(FA$4,data_col,data_val))," ")</f>
        <v>365</v>
      </c>
      <c r="FB9" s="24" cm="1">
        <f t="array" ref="FB9">IF(_xlfn.XLOOKUP($A9,data_i,_xlfn.XLOOKUP(FB$4,data_col,data_val)) &gt; 0,_xlfn.XLOOKUP($A9,data_i,_xlfn.XLOOKUP(FB$4,data_col,data_val))," ")</f>
        <v>364</v>
      </c>
      <c r="FC9" s="24" cm="1">
        <f t="array" ref="FC9">IF(_xlfn.XLOOKUP($A9,data_i,_xlfn.XLOOKUP(FC$4,data_col,data_val)) &gt; 0,_xlfn.XLOOKUP($A9,data_i,_xlfn.XLOOKUP(FC$4,data_col,data_val))," ")</f>
        <v>365</v>
      </c>
      <c r="FE9" s="24" cm="1">
        <f t="array" ref="FE9">IF(_xlfn.XLOOKUP($A9,data_i,_xlfn.XLOOKUP(FE$4,data_col,data_val)) &gt; 0,_xlfn.XLOOKUP($A9,data_i,_xlfn.XLOOKUP(FE$4,data_col,data_val))," ")</f>
        <v>494</v>
      </c>
      <c r="FF9" s="24" cm="1">
        <f t="array" ref="FF9">IF(_xlfn.XLOOKUP($A9,data_i,_xlfn.XLOOKUP(FF$4,data_col,data_val)) &gt; 0,_xlfn.XLOOKUP($A9,data_i,_xlfn.XLOOKUP(FF$4,data_col,data_val))," ")</f>
        <v>495</v>
      </c>
      <c r="FG9" s="24" cm="1">
        <f t="array" ref="FG9">IF(_xlfn.XLOOKUP($A9,data_i,_xlfn.XLOOKUP(FG$4,data_col,data_val)) &gt; 0,_xlfn.XLOOKUP($A9,data_i,_xlfn.XLOOKUP(FG$4,data_col,data_val))," ")</f>
        <v>496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496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497</v>
      </c>
      <c r="FL9" s="24" cm="1">
        <f t="array" ref="FL9">IF(_xlfn.XLOOKUP($A9,data_i,_xlfn.XLOOKUP(FL$4,data_col,data_val)) &gt; 0,_xlfn.XLOOKUP($A9,data_i,_xlfn.XLOOKUP(FL$4,data_col,data_val))," ")</f>
        <v>492</v>
      </c>
      <c r="FM9" s="24" cm="1">
        <f t="array" ref="FM9">IF(_xlfn.XLOOKUP($A9,data_i,_xlfn.XLOOKUP(FM$4,data_col,data_val)) &gt; 0,_xlfn.XLOOKUP($A9,data_i,_xlfn.XLOOKUP(FM$4,data_col,data_val))," ")</f>
        <v>495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494</v>
      </c>
      <c r="FP9" s="24" cm="1">
        <f t="array" ref="FP9">IF(_xlfn.XLOOKUP($A9,data_i,_xlfn.XLOOKUP(FP$4,data_col,data_val)) &gt; 0,_xlfn.XLOOKUP($A9,data_i,_xlfn.XLOOKUP(FP$4,data_col,data_val))," ")</f>
        <v>496</v>
      </c>
      <c r="FQ9" s="24" cm="1">
        <f t="array" ref="FQ9">IF(_xlfn.XLOOKUP($A9,data_i,_xlfn.XLOOKUP(FQ$4,data_col,data_val)) &gt; 0,_xlfn.XLOOKUP($A9,data_i,_xlfn.XLOOKUP(FQ$4,data_col,data_val))," ")</f>
        <v>495</v>
      </c>
      <c r="FR9" s="24" cm="1">
        <f t="array" ref="FR9">IF(_xlfn.XLOOKUP($A9,data_i,_xlfn.XLOOKUP(FR$4,data_col,data_val)) &gt; 0,_xlfn.XLOOKUP($A9,data_i,_xlfn.XLOOKUP(FR$4,data_col,data_val))," ")</f>
        <v>495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496</v>
      </c>
      <c r="FU9" s="24" cm="1">
        <f t="array" ref="FU9">IF(_xlfn.XLOOKUP($A9,data_i,_xlfn.XLOOKUP(FU$4,data_col,data_val)) &gt; 0,_xlfn.XLOOKUP($A9,data_i,_xlfn.XLOOKUP(FU$4,data_col,data_val))," ")</f>
        <v>496</v>
      </c>
      <c r="FV9" s="24" cm="1">
        <f t="array" ref="FV9">IF(_xlfn.XLOOKUP($A9,data_i,_xlfn.XLOOKUP(FV$4,data_col,data_val)) &gt; 0,_xlfn.XLOOKUP($A9,data_i,_xlfn.XLOOKUP(FV$4,data_col,data_val))," ")</f>
        <v>497</v>
      </c>
      <c r="FW9" s="24" cm="1">
        <f t="array" ref="FW9">IF(_xlfn.XLOOKUP($A9,data_i,_xlfn.XLOOKUP(FW$4,data_col,data_val)) &gt; 0,_xlfn.XLOOKUP($A9,data_i,_xlfn.XLOOKUP(FW$4,data_col,data_val))," ")</f>
        <v>495</v>
      </c>
      <c r="FX9" s="24" cm="1">
        <f t="array" ref="FX9">IF(_xlfn.XLOOKUP($A9,data_i,_xlfn.XLOOKUP(FX$4,data_col,data_val)) &gt; 0,_xlfn.XLOOKUP($A9,data_i,_xlfn.XLOOKUP(FX$4,data_col,data_val))," ")</f>
        <v>494</v>
      </c>
      <c r="FY9" s="24" cm="1">
        <f t="array" ref="FY9">IF(_xlfn.XLOOKUP($A9,data_i,_xlfn.XLOOKUP(FY$4,data_col,data_val)) &gt; 0,_xlfn.XLOOKUP($A9,data_i,_xlfn.XLOOKUP(FY$4,data_col,data_val))," ")</f>
        <v>496</v>
      </c>
      <c r="FZ9" s="24" cm="1">
        <f t="array" ref="FZ9">IF(_xlfn.XLOOKUP($A9,data_i,_xlfn.XLOOKUP(FZ$4,data_col,data_val)) &gt; 0,_xlfn.XLOOKUP($A9,data_i,_xlfn.XLOOKUP(FZ$4,data_col,data_val))," ")</f>
        <v>496</v>
      </c>
      <c r="GA9" s="24" cm="1">
        <f t="array" ref="GA9">IF(_xlfn.XLOOKUP($A9,data_i,_xlfn.XLOOKUP(GA$4,data_col,data_val)) &gt; 0,_xlfn.XLOOKUP($A9,data_i,_xlfn.XLOOKUP(GA$4,data_col,data_val))," ")</f>
        <v>495</v>
      </c>
      <c r="GB9" s="24" cm="1">
        <f t="array" ref="GB9">IF(_xlfn.XLOOKUP($A9,data_i,_xlfn.XLOOKUP(GB$4,data_col,data_val)) &gt; 0,_xlfn.XLOOKUP($A9,data_i,_xlfn.XLOOKUP(GB$4,data_col,data_val))," ")</f>
        <v>493</v>
      </c>
      <c r="GD9" s="114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</row>
    <row r="10" spans="1:234">
      <c r="A10" s="43">
        <v>14</v>
      </c>
      <c r="B10" s="212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12" t="str" cm="1">
        <f t="array" ref="C10">_xlfn.XLOOKUP($A10,prop_i,_xlfn.XLOOKUP(C$4,prop_col,prop_val))</f>
        <v>M01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U779</v>
      </c>
      <c r="F10" s="112" cm="1">
        <f t="array" ref="F10">_xlfn.XLOOKUP($A10,prop_i,_xlfn.XLOOKUP(F$4,prop_col,prop_val))</f>
        <v>624</v>
      </c>
      <c r="G10" s="112" t="str" cm="1">
        <f t="array" ref="G10">_xlfn.XLOOKUP($A10,prop_i,_xlfn.XLOOKUP(G$4,prop_col,prop_val))</f>
        <v>H01</v>
      </c>
      <c r="H10" s="43">
        <f t="shared" si="0"/>
        <v>24</v>
      </c>
      <c r="I10" s="112" cm="1">
        <f t="array" ref="I10">_xlfn.XLOOKUP($A10,prop_i,_xlfn.XLOOKUP(I$4,prop_col,prop_val))</f>
        <v>1320022</v>
      </c>
      <c r="J10" s="142" cm="1">
        <f t="array" ref="J10">_xlfn.XLOOKUP($A10,data_i,_xlfn.XLOOKUP(J$4,data_col,data_val))</f>
        <v>7535</v>
      </c>
      <c r="K10" s="142" cm="1">
        <f t="array" ref="K10">_xlfn.XLOOKUP($A10,data_i,_xlfn.XLOOKUP(K$4,data_col,data_val))</f>
        <v>1700</v>
      </c>
      <c r="L10" s="24">
        <f t="shared" si="1"/>
        <v>4.4323529411764708</v>
      </c>
      <c r="M10" s="201" cm="1">
        <f t="array" ref="M10">HYPERLINK(GM10,_xlfn.XLOOKUP($A10,val_i,_xlfn.XLOOKUP(M$4,val_col,val_val)))</f>
        <v>43990</v>
      </c>
      <c r="N10" s="203" cm="1">
        <f t="array" ref="N10">IF(_xlfn.XLOOKUP($A10,data_i,_xlfn.XLOOKUP(N$4,data_col,data_val)) &gt; 0,_xlfn.XLOOKUP($A10,data_i,_xlfn.XLOOKUP(N$4,data_col,data_val))," ")</f>
        <v>3.6499999999999998E-2</v>
      </c>
      <c r="O10" s="109" cm="1">
        <f t="array" ref="O10">$J10-_xlfn.XLOOKUP($A10,val_i,_xlfn.XLOOKUP("oph@start",val_col,val_val))</f>
        <v>3550</v>
      </c>
      <c r="P10" s="24" cm="1">
        <f t="array" ref="P10">K10-_xlfn.XLOOKUP($A10,val_i,_xlfn.XLOOKUP("Starts@Start",val_col,val_val))</f>
        <v>836</v>
      </c>
      <c r="Q10" s="109">
        <f t="shared" si="2"/>
        <v>4.2464114832535884</v>
      </c>
      <c r="R10" s="110">
        <f t="shared" si="3"/>
        <v>17.574257425742573</v>
      </c>
      <c r="S10" s="97" t="str">
        <f t="shared" si="4"/>
        <v>done</v>
      </c>
      <c r="T10" s="97">
        <f t="shared" si="4"/>
        <v>44218.504731025037</v>
      </c>
      <c r="U10" s="97">
        <f t="shared" si="4"/>
        <v>44332.307547926452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7535</v>
      </c>
      <c r="Y10" s="131" cm="1">
        <f t="array" ref="Y10">_xlfn.XLOOKUP($A10,data_i,_xlfn.XLOOKUP(Y$4,data_col,data_val))</f>
        <v>1700</v>
      </c>
      <c r="Z10" s="131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47</v>
      </c>
      <c r="AG10" s="131" cm="1">
        <f t="array" ref="AG10">_xlfn.XLOOKUP($A10,data_i,_xlfn.XLOOKUP(AG$4,data_col,data_val))</f>
        <v>7.6</v>
      </c>
      <c r="AH10" s="142" cm="1">
        <f t="array" ref="AH10">_xlfn.XLOOKUP($A10,data_i,_xlfn.XLOOKUP(AH$4,data_col,data_val))</f>
        <v>1096.3</v>
      </c>
      <c r="AI10" s="142"/>
      <c r="AJ10" s="241" cm="1">
        <f t="array" ref="AJ10">_xlfn.XLOOKUP($A10,prop_i,_xlfn.XLOOKUP(AJ$4,prop_col,prop_val))</f>
        <v>43724</v>
      </c>
      <c r="AK10" s="142"/>
      <c r="AM10" s="142" cm="1">
        <f t="array" ref="AM10">_xlfn.XLOOKUP($A10,data_i,_xlfn.XLOOKUP(AM$4,data_col,data_val))</f>
        <v>4500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24.513339924220528</v>
      </c>
      <c r="AQ10" s="142" cm="1">
        <f t="array" ref="AQ10">_xlfn.XLOOKUP($A10,data_i,_xlfn.XLOOKUP(AQ$4,data_col,data_val))</f>
        <v>4500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4497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 t="shared" si="5"/>
        <v>3550</v>
      </c>
      <c r="BB10" s="203" cm="1">
        <f t="array" ref="BB10">IF(_xlfn.XLOOKUP($A10,data_i,_xlfn.XLOOKUP(BB$4,data_col,data_val)) &gt; 0,_xlfn.XLOOKUP($A10,data_i,_xlfn.XLOOKUP(BB$4,data_col,data_val))," ")</f>
        <v>3.6499999999999998E-2</v>
      </c>
      <c r="BC10" s="110" cm="1">
        <f t="array" ref="BC10">_xlfn.XLOOKUP($A10,data_i,_xlfn.XLOOKUP(BC$4,data_col,data_val))</f>
        <v>-45.019999999999996</v>
      </c>
      <c r="BD10" s="139" cm="1">
        <f t="array" ref="BD10">_xlfn.XLOOKUP($A10,data_i,_xlfn.XLOOKUP(BD$4,data_col,data_val))</f>
        <v>4.1150000000000002</v>
      </c>
      <c r="BE10" s="139" cm="1">
        <f t="array" ref="BE10">_xlfn.XLOOKUP($A10,data_i,_xlfn.XLOOKUP(BE$4,data_col,data_val))</f>
        <v>0.76218181818181818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2.0390000000000001</v>
      </c>
      <c r="BI10" s="139" cm="1">
        <f t="array" ref="BI10">_xlfn.XLOOKUP($A10,data_i,_xlfn.XLOOKUP(BI$4,data_col,data_val))</f>
        <v>0.72</v>
      </c>
      <c r="BJ10" s="146">
        <f t="shared" si="6"/>
        <v>138.88888888888889</v>
      </c>
      <c r="BK10" s="139"/>
      <c r="BL10" s="139" cm="1">
        <f t="array" ref="BL10">_xlfn.XLOOKUP($A10,data_i,_xlfn.XLOOKUP(BL$4,data_col,data_val))</f>
        <v>0.59</v>
      </c>
      <c r="BM10" s="24" cm="1">
        <f t="array" ref="BM10">_xlfn.XLOOKUP($A10,data_i,_xlfn.XLOOKUP(BM$4,data_col,data_val))</f>
        <v>7.3</v>
      </c>
      <c r="BN10" s="24" cm="1">
        <f t="array" ref="BN10">_xlfn.XLOOKUP($A10,data_i,_xlfn.XLOOKUP(BN$4,data_col,data_val))</f>
        <v>100</v>
      </c>
      <c r="BO10" s="110" cm="1">
        <f t="array" ref="BO10">_xlfn.XLOOKUP($A10,data_i,_xlfn.XLOOKUP(BO$4,data_col,data_val))</f>
        <v>38.700000000000003</v>
      </c>
      <c r="BP10" s="110" cm="1">
        <f t="array" ref="BP10">_xlfn.XLOOKUP($A10,data_i,_xlfn.XLOOKUP(BP$4,data_col,data_val))</f>
        <v>286.89999999999998</v>
      </c>
      <c r="BQ10" s="110" cm="1">
        <f t="array" ref="BQ10">_xlfn.XLOOKUP($A10,data_i,_xlfn.XLOOKUP(BQ$4,data_col,data_val))</f>
        <v>6.1</v>
      </c>
      <c r="BR10" s="24" cm="1">
        <f t="array" ref="BR10">_xlfn.XLOOKUP($A10,data_i,_xlfn.XLOOKUP(BR$4,data_col,data_val))</f>
        <v>981</v>
      </c>
      <c r="BS10" s="24" cm="1">
        <f t="array" ref="BS10">_xlfn.XLOOKUP($A10,data_i,_xlfn.XLOOKUP(BS$4,data_col,data_val))</f>
        <v>53</v>
      </c>
      <c r="BT10" s="109">
        <f t="shared" si="7"/>
        <v>978.36438325404447</v>
      </c>
      <c r="BU10" s="162">
        <f>IFERROR((AX10*_xlfn.XLOOKUP(F10,summary!$S$3:$S$6,summary!$W$31:$W$34))/(BT10*$BS$1)," ")</f>
        <v>0.46011372169312814</v>
      </c>
      <c r="BV10" s="24" cm="1">
        <f t="array" ref="BV10">_xlfn.XLOOKUP($A10,data_i,_xlfn.XLOOKUP(BV$4,data_col,data_val))</f>
        <v>964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cm="1">
        <f t="array" ref="CA10">IF(_xlfn.XLOOKUP($A10,data_i,_xlfn.XLOOKUP(CA$4,data_col,data_val)) &gt; 0,_xlfn.XLOOKUP($A10,data_i,_xlfn.XLOOKUP(CA$4,data_col,data_val))," ")</f>
        <v>65.5</v>
      </c>
      <c r="CB10" s="202" cm="1">
        <f t="array" ref="CB10">IF(_xlfn.XLOOKUP($A10,data_i,_xlfn.XLOOKUP(CB$4,data_col,data_val)) &gt; 0,_xlfn.XLOOKUP($A10,data_i,_xlfn.XLOOKUP(CB$4,data_col,data_val))," ")</f>
        <v>2.97</v>
      </c>
      <c r="CC10" s="202" cm="1">
        <f t="array" ref="CC10">IF(_xlfn.XLOOKUP($A10,data_i,_xlfn.XLOOKUP(CC$4,data_col,data_val)) &gt; 0,_xlfn.XLOOKUP($A10,data_i,_xlfn.XLOOKUP(CC$4,data_col,data_val))," ")</f>
        <v>65.3</v>
      </c>
      <c r="CD10" s="202" cm="1">
        <f t="array" ref="CD10">IF(_xlfn.XLOOKUP($A10,data_i,_xlfn.XLOOKUP(CD$4,data_col,data_val)) &gt; 0,_xlfn.XLOOKUP($A10,data_i,_xlfn.XLOOKUP(CD$4,data_col,data_val))," ")</f>
        <v>2.97</v>
      </c>
      <c r="CF10" s="24" cm="1">
        <f t="array" ref="CF10">_xlfn.XLOOKUP($A10,data_i,_xlfn.XLOOKUP(CF$4,data_col,data_val))</f>
        <v>66.36</v>
      </c>
      <c r="CG10" s="110"/>
      <c r="CH10" s="24" cm="1">
        <f t="array" ref="CH10">IF(_xlfn.XLOOKUP($A10,data_i,_xlfn.XLOOKUP(CH$4,data_col,data_val)) &gt; 0,_xlfn.XLOOKUP($A10,data_i,_xlfn.XLOOKUP(CH$4,data_col,data_val))," ")</f>
        <v>237</v>
      </c>
      <c r="CI10" s="24" cm="1">
        <f t="array" ref="CI10">IF(_xlfn.XLOOKUP($A10,data_i,_xlfn.XLOOKUP(CI$4,data_col,data_val)) &gt; 0,_xlfn.XLOOKUP($A10,data_i,_xlfn.XLOOKUP(CI$4,data_col,data_val))," ")</f>
        <v>189</v>
      </c>
      <c r="CJ10" s="24" cm="1">
        <f t="array" ref="CJ10">IF(_xlfn.XLOOKUP($A10,data_i,_xlfn.XLOOKUP(CJ$4,data_col,data_val)) &gt; 0,_xlfn.XLOOKUP($A10,data_i,_xlfn.XLOOKUP(CJ$4,data_col,data_val))," ")</f>
        <v>220</v>
      </c>
      <c r="CK10" s="24" cm="1">
        <f t="array" ref="CK10">IF(_xlfn.XLOOKUP($A10,data_i,_xlfn.XLOOKUP(CK$4,data_col,data_val)) &gt; 0,_xlfn.XLOOKUP($A10,data_i,_xlfn.XLOOKUP(CK$4,data_col,data_val))," ")</f>
        <v>174</v>
      </c>
      <c r="CL10" s="24" cm="1">
        <f t="array" ref="CL10">IF(_xlfn.XLOOKUP($A10,data_i,_xlfn.XLOOKUP(CL$4,data_col,data_val)) &gt; 0,_xlfn.XLOOKUP($A10,data_i,_xlfn.XLOOKUP(CL$4,data_col,data_val))," ")</f>
        <v>220</v>
      </c>
      <c r="CM10" s="24" cm="1">
        <f t="array" ref="CM10">IF(_xlfn.XLOOKUP($A10,data_i,_xlfn.XLOOKUP(CM$4,data_col,data_val)) &gt; 0,_xlfn.XLOOKUP($A10,data_i,_xlfn.XLOOKUP(CM$4,data_col,data_val))," ")</f>
        <v>126</v>
      </c>
      <c r="CN10" s="24" cm="1">
        <f t="array" ref="CN10">IF(_xlfn.XLOOKUP($A10,data_i,_xlfn.XLOOKUP(CN$4,data_col,data_val)) &gt; 0,_xlfn.XLOOKUP($A10,data_i,_xlfn.XLOOKUP(CN$4,data_col,data_val))," ")</f>
        <v>141</v>
      </c>
      <c r="CO10" s="24" cm="1">
        <f t="array" ref="CO10">IF(_xlfn.XLOOKUP($A10,data_i,_xlfn.XLOOKUP(CO$4,data_col,data_val)) &gt; 0,_xlfn.XLOOKUP($A10,data_i,_xlfn.XLOOKUP(CO$4,data_col,data_val))," ")</f>
        <v>189</v>
      </c>
      <c r="CP10" s="24" cm="1">
        <f t="array" ref="CP10">IF(_xlfn.XLOOKUP($A10,data_i,_xlfn.XLOOKUP(CP$4,data_col,data_val)) &gt; 0,_xlfn.XLOOKUP($A10,data_i,_xlfn.XLOOKUP(CP$4,data_col,data_val))," ")</f>
        <v>79</v>
      </c>
      <c r="CQ10" s="24" cm="1">
        <f t="array" ref="CQ10">IF(_xlfn.XLOOKUP($A10,data_i,_xlfn.XLOOKUP(CQ$4,data_col,data_val)) &gt; 0,_xlfn.XLOOKUP($A10,data_i,_xlfn.XLOOKUP(CQ$4,data_col,data_val))," ")</f>
        <v>141</v>
      </c>
      <c r="CR10" s="24" cm="1">
        <f t="array" ref="CR10">IF(_xlfn.XLOOKUP($A10,data_i,_xlfn.XLOOKUP(CR$4,data_col,data_val)) &gt; 0,_xlfn.XLOOKUP($A10,data_i,_xlfn.XLOOKUP(CR$4,data_col,data_val))," ")</f>
        <v>174</v>
      </c>
      <c r="CS10" s="24" cm="1">
        <f t="array" ref="CS10">IF(_xlfn.XLOOKUP($A10,data_i,_xlfn.XLOOKUP(CS$4,data_col,data_val)) &gt; 0,_xlfn.XLOOKUP($A10,data_i,_xlfn.XLOOKUP(CS$4,data_col,data_val))," ")</f>
        <v>110</v>
      </c>
      <c r="CT10" s="24" cm="1">
        <f t="array" ref="CT10">IF(_xlfn.XLOOKUP($A10,data_i,_xlfn.XLOOKUP(CT$4,data_col,data_val)) &gt; 0,_xlfn.XLOOKUP($A10,data_i,_xlfn.XLOOKUP(CT$4,data_col,data_val))," ")</f>
        <v>158</v>
      </c>
      <c r="CU10" s="24" cm="1">
        <f t="array" ref="CU10">IF(_xlfn.XLOOKUP($A10,data_i,_xlfn.XLOOKUP(CU$4,data_col,data_val)) &gt; 0,_xlfn.XLOOKUP($A10,data_i,_xlfn.XLOOKUP(CU$4,data_col,data_val))," ")</f>
        <v>205</v>
      </c>
      <c r="CV10" s="24" cm="1">
        <f t="array" ref="CV10">IF(_xlfn.XLOOKUP($A10,data_i,_xlfn.XLOOKUP(CV$4,data_col,data_val)) &gt; 0,_xlfn.XLOOKUP($A10,data_i,_xlfn.XLOOKUP(CV$4,data_col,data_val))," ")</f>
        <v>141</v>
      </c>
      <c r="CW10" s="24" cm="1">
        <f t="array" ref="CW10">IF(_xlfn.XLOOKUP($A10,data_i,_xlfn.XLOOKUP(CW$4,data_col,data_val)) &gt; 0,_xlfn.XLOOKUP($A10,data_i,_xlfn.XLOOKUP(CW$4,data_col,data_val))," ")</f>
        <v>205</v>
      </c>
      <c r="CX10" s="24" cm="1">
        <f t="array" ref="CX10">IF(_xlfn.XLOOKUP($A10,data_i,_xlfn.XLOOKUP(CX$4,data_col,data_val)) &gt; 0,_xlfn.XLOOKUP($A10,data_i,_xlfn.XLOOKUP(CX$4,data_col,data_val))," ")</f>
        <v>189</v>
      </c>
      <c r="CY10" s="24" cm="1">
        <f t="array" ref="CY10">IF(_xlfn.XLOOKUP($A10,data_i,_xlfn.XLOOKUP(CY$4,data_col,data_val)) &gt; 0,_xlfn.XLOOKUP($A10,data_i,_xlfn.XLOOKUP(CY$4,data_col,data_val))," ")</f>
        <v>110</v>
      </c>
      <c r="CZ10" s="24" cm="1">
        <f t="array" ref="CZ10">IF(_xlfn.XLOOKUP($A10,data_i,_xlfn.XLOOKUP(CZ$4,data_col,data_val)) &gt; 0,_xlfn.XLOOKUP($A10,data_i,_xlfn.XLOOKUP(CZ$4,data_col,data_val))," ")</f>
        <v>141</v>
      </c>
      <c r="DA10" s="24" cm="1">
        <f t="array" ref="DA10">IF(_xlfn.XLOOKUP($A10,data_i,_xlfn.XLOOKUP(DA$4,data_col,data_val)) &gt; 0,_xlfn.XLOOKUP($A10,data_i,_xlfn.XLOOKUP(DA$4,data_col,data_val))," ")</f>
        <v>158</v>
      </c>
      <c r="DB10" s="24" cm="1">
        <f t="array" ref="DB10">IF(_xlfn.XLOOKUP($A10,data_i,_xlfn.XLOOKUP(DB$4,data_col,data_val)) &gt; 0,_xlfn.XLOOKUP($A10,data_i,_xlfn.XLOOKUP(DB$4,data_col,data_val))," ")</f>
        <v>174</v>
      </c>
      <c r="DC10" s="24" cm="1">
        <f t="array" ref="DC10">IF(_xlfn.XLOOKUP($A10,data_i,_xlfn.XLOOKUP(DC$4,data_col,data_val)) &gt; 0,_xlfn.XLOOKUP($A10,data_i,_xlfn.XLOOKUP(DC$4,data_col,data_val))," ")</f>
        <v>126</v>
      </c>
      <c r="DD10" s="24" cm="1">
        <f t="array" ref="DD10">IF(_xlfn.XLOOKUP($A10,data_i,_xlfn.XLOOKUP(DD$4,data_col,data_val)) &gt; 0,_xlfn.XLOOKUP($A10,data_i,_xlfn.XLOOKUP(DD$4,data_col,data_val))," ")</f>
        <v>237</v>
      </c>
      <c r="DE10" s="24" cm="1">
        <f t="array" ref="DE10">IF(_xlfn.XLOOKUP($A10,data_i,_xlfn.XLOOKUP(DE$4,data_col,data_val)) &gt; 0,_xlfn.XLOOKUP($A10,data_i,_xlfn.XLOOKUP(DE$4,data_col,data_val))," ")</f>
        <v>189</v>
      </c>
      <c r="DF10" s="110"/>
      <c r="DG10" s="24" cm="1">
        <f t="array" ref="DG10">IF(_xlfn.XLOOKUP($A10,data_i,_xlfn.XLOOKUP(DG$4,data_col,data_val)) &gt; 0,_xlfn.XLOOKUP($A10,data_i,_xlfn.XLOOKUP(DG$4,data_col,data_val))," ")</f>
        <v>512</v>
      </c>
      <c r="DH10" s="24" cm="1">
        <f t="array" ref="DH10">IF(_xlfn.XLOOKUP($A10,data_i,_xlfn.XLOOKUP(DH$4,data_col,data_val)) &gt; 0,_xlfn.XLOOKUP($A10,data_i,_xlfn.XLOOKUP(DH$4,data_col,data_val))," ")</f>
        <v>512</v>
      </c>
      <c r="DI10" s="24" cm="1">
        <f t="array" ref="DI10">IF(_xlfn.XLOOKUP($A10,data_i,_xlfn.XLOOKUP(DI$4,data_col,data_val)) &gt; 0,_xlfn.XLOOKUP($A10,data_i,_xlfn.XLOOKUP(DI$4,data_col,data_val))," ")</f>
        <v>439</v>
      </c>
      <c r="DJ10" s="24" cm="1">
        <f t="array" ref="DJ10">IF(_xlfn.XLOOKUP($A10,data_i,_xlfn.XLOOKUP(DJ$4,data_col,data_val)) &gt; 0,_xlfn.XLOOKUP($A10,data_i,_xlfn.XLOOKUP(DJ$4,data_col,data_val))," ")</f>
        <v>402</v>
      </c>
      <c r="DK10" s="24" cm="1">
        <f t="array" ref="DK10">IF(_xlfn.XLOOKUP($A10,data_i,_xlfn.XLOOKUP(DK$4,data_col,data_val)) &gt; 0,_xlfn.XLOOKUP($A10,data_i,_xlfn.XLOOKUP(DK$4,data_col,data_val))," ")</f>
        <v>402</v>
      </c>
      <c r="DL10" s="24" cm="1">
        <f t="array" ref="DL10">IF(_xlfn.XLOOKUP($A10,data_i,_xlfn.XLOOKUP(DL$4,data_col,data_val)) &gt; 0,_xlfn.XLOOKUP($A10,data_i,_xlfn.XLOOKUP(DL$4,data_col,data_val))," ")</f>
        <v>390</v>
      </c>
      <c r="DM10" s="24" cm="1">
        <f t="array" ref="DM10">IF(_xlfn.XLOOKUP($A10,data_i,_xlfn.XLOOKUP(DM$4,data_col,data_val)) &gt; 0,_xlfn.XLOOKUP($A10,data_i,_xlfn.XLOOKUP(DM$4,data_col,data_val))," ")</f>
        <v>512</v>
      </c>
      <c r="DN10" s="24" cm="1">
        <f t="array" ref="DN10">IF(_xlfn.XLOOKUP($A10,data_i,_xlfn.XLOOKUP(DN$4,data_col,data_val)) &gt; 0,_xlfn.XLOOKUP($A10,data_i,_xlfn.XLOOKUP(DN$4,data_col,data_val))," ")</f>
        <v>390</v>
      </c>
      <c r="DO10" s="24" cm="1">
        <f t="array" ref="DO10">IF(_xlfn.XLOOKUP($A10,data_i,_xlfn.XLOOKUP(DO$4,data_col,data_val)) &gt; 0,_xlfn.XLOOKUP($A10,data_i,_xlfn.XLOOKUP(DO$4,data_col,data_val))," ")</f>
        <v>378</v>
      </c>
      <c r="DP10" s="24" cm="1">
        <f t="array" ref="DP10">IF(_xlfn.XLOOKUP($A10,data_i,_xlfn.XLOOKUP(DP$4,data_col,data_val)) &gt; 0,_xlfn.XLOOKUP($A10,data_i,_xlfn.XLOOKUP(DP$4,data_col,data_val))," ")</f>
        <v>354</v>
      </c>
      <c r="DQ10" s="24" cm="1">
        <f t="array" ref="DQ10">IF(_xlfn.XLOOKUP($A10,data_i,_xlfn.XLOOKUP(DQ$4,data_col,data_val)) &gt; 0,_xlfn.XLOOKUP($A10,data_i,_xlfn.XLOOKUP(DQ$4,data_col,data_val))," ")</f>
        <v>415</v>
      </c>
      <c r="DR10" s="24" cm="1">
        <f t="array" ref="DR10">IF(_xlfn.XLOOKUP($A10,data_i,_xlfn.XLOOKUP(DR$4,data_col,data_val)) &gt; 0,_xlfn.XLOOKUP($A10,data_i,_xlfn.XLOOKUP(DR$4,data_col,data_val))," ")</f>
        <v>439</v>
      </c>
      <c r="DS10" s="24" cm="1">
        <f t="array" ref="DS10">IF(_xlfn.XLOOKUP($A10,data_i,_xlfn.XLOOKUP(DS$4,data_col,data_val)) &gt; 0,_xlfn.XLOOKUP($A10,data_i,_xlfn.XLOOKUP(DS$4,data_col,data_val))," ")</f>
        <v>439</v>
      </c>
      <c r="DT10" s="24" cm="1">
        <f t="array" ref="DT10">IF(_xlfn.XLOOKUP($A10,data_i,_xlfn.XLOOKUP(DT$4,data_col,data_val)) &gt; 0,_xlfn.XLOOKUP($A10,data_i,_xlfn.XLOOKUP(DT$4,data_col,data_val))," ")</f>
        <v>390</v>
      </c>
      <c r="DU10" s="24" cm="1">
        <f t="array" ref="DU10">IF(_xlfn.XLOOKUP($A10,data_i,_xlfn.XLOOKUP(DU$4,data_col,data_val)) &gt; 0,_xlfn.XLOOKUP($A10,data_i,_xlfn.XLOOKUP(DU$4,data_col,data_val))," ")</f>
        <v>415</v>
      </c>
      <c r="DV10" s="24" cm="1">
        <f t="array" ref="DV10">IF(_xlfn.XLOOKUP($A10,data_i,_xlfn.XLOOKUP(DV$4,data_col,data_val)) &gt; 0,_xlfn.XLOOKUP($A10,data_i,_xlfn.XLOOKUP(DV$4,data_col,data_val))," ")</f>
        <v>488</v>
      </c>
      <c r="DW10" s="24" cm="1">
        <f t="array" ref="DW10">IF(_xlfn.XLOOKUP($A10,data_i,_xlfn.XLOOKUP(DW$4,data_col,data_val)) &gt; 0,_xlfn.XLOOKUP($A10,data_i,_xlfn.XLOOKUP(DW$4,data_col,data_val))," ")</f>
        <v>512</v>
      </c>
      <c r="DX10" s="24" cm="1">
        <f t="array" ref="DX10">IF(_xlfn.XLOOKUP($A10,data_i,_xlfn.XLOOKUP(DX$4,data_col,data_val)) &gt; 0,_xlfn.XLOOKUP($A10,data_i,_xlfn.XLOOKUP(DX$4,data_col,data_val))," ")</f>
        <v>622</v>
      </c>
      <c r="DY10" s="24" cm="1">
        <f t="array" ref="DY10">IF(_xlfn.XLOOKUP($A10,data_i,_xlfn.XLOOKUP(DY$4,data_col,data_val)) &gt; 0,_xlfn.XLOOKUP($A10,data_i,_xlfn.XLOOKUP(DY$4,data_col,data_val))," ")</f>
        <v>512</v>
      </c>
      <c r="DZ10" s="24" cm="1">
        <f t="array" ref="DZ10">IF(_xlfn.XLOOKUP($A10,data_i,_xlfn.XLOOKUP(DZ$4,data_col,data_val)) &gt; 0,_xlfn.XLOOKUP($A10,data_i,_xlfn.XLOOKUP(DZ$4,data_col,data_val))," ")</f>
        <v>512</v>
      </c>
      <c r="EA10" s="24" cm="1">
        <f t="array" ref="EA10">IF(_xlfn.XLOOKUP($A10,data_i,_xlfn.XLOOKUP(EA$4,data_col,data_val)) &gt; 0,_xlfn.XLOOKUP($A10,data_i,_xlfn.XLOOKUP(EA$4,data_col,data_val))," ")</f>
        <v>402</v>
      </c>
      <c r="EB10" s="24" cm="1">
        <f t="array" ref="EB10">IF(_xlfn.XLOOKUP($A10,data_i,_xlfn.XLOOKUP(EB$4,data_col,data_val)) &gt; 0,_xlfn.XLOOKUP($A10,data_i,_xlfn.XLOOKUP(EB$4,data_col,data_val))," ")</f>
        <v>439</v>
      </c>
      <c r="EC10" s="24" cm="1">
        <f t="array" ref="EC10">IF(_xlfn.XLOOKUP($A10,data_i,_xlfn.XLOOKUP(EC$4,data_col,data_val)) &gt; 0,_xlfn.XLOOKUP($A10,data_i,_xlfn.XLOOKUP(EC$4,data_col,data_val))," ")</f>
        <v>512</v>
      </c>
      <c r="ED10" s="24" cm="1">
        <f t="array" ref="ED10">IF(_xlfn.XLOOKUP($A10,data_i,_xlfn.XLOOKUP(ED$4,data_col,data_val)) &gt; 0,_xlfn.XLOOKUP($A10,data_i,_xlfn.XLOOKUP(ED$4,data_col,data_val))," ")</f>
        <v>402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366</v>
      </c>
      <c r="EH10" s="24" cm="1">
        <f t="array" ref="EH10">IF(_xlfn.XLOOKUP($A10,data_i,_xlfn.XLOOKUP(EH$4,data_col,data_val)) &gt; 0,_xlfn.XLOOKUP($A10,data_i,_xlfn.XLOOKUP(EH$4,data_col,data_val))," ")</f>
        <v>367</v>
      </c>
      <c r="EI10" s="24" cm="1">
        <f t="array" ref="EI10">IF(_xlfn.XLOOKUP($A10,data_i,_xlfn.XLOOKUP(EI$4,data_col,data_val)) &gt; 0,_xlfn.XLOOKUP($A10,data_i,_xlfn.XLOOKUP(EI$4,data_col,data_val))," ")</f>
        <v>365</v>
      </c>
      <c r="EJ10" s="24" cm="1">
        <f t="array" ref="EJ10">IF(_xlfn.XLOOKUP($A10,data_i,_xlfn.XLOOKUP(EJ$4,data_col,data_val)) &gt; 0,_xlfn.XLOOKUP($A10,data_i,_xlfn.XLOOKUP(EJ$4,data_col,data_val))," ")</f>
        <v>369</v>
      </c>
      <c r="EK10" s="24" cm="1">
        <f t="array" ref="EK10">IF(_xlfn.XLOOKUP($A10,data_i,_xlfn.XLOOKUP(EK$4,data_col,data_val)) &gt; 0,_xlfn.XLOOKUP($A10,data_i,_xlfn.XLOOKUP(EK$4,data_col,data_val))," ")</f>
        <v>367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365</v>
      </c>
      <c r="EN10" s="24" cm="1">
        <f t="array" ref="EN10">IF(_xlfn.XLOOKUP($A10,data_i,_xlfn.XLOOKUP(EN$4,data_col,data_val)) &gt; 0,_xlfn.XLOOKUP($A10,data_i,_xlfn.XLOOKUP(EN$4,data_col,data_val))," ")</f>
        <v>365</v>
      </c>
      <c r="EO10" s="24" cm="1">
        <f t="array" ref="EO10">IF(_xlfn.XLOOKUP($A10,data_i,_xlfn.XLOOKUP(EO$4,data_col,data_val)) &gt; 0,_xlfn.XLOOKUP($A10,data_i,_xlfn.XLOOKUP(EO$4,data_col,data_val))," ")</f>
        <v>367</v>
      </c>
      <c r="EP10" s="24" cm="1">
        <f t="array" ref="EP10">IF(_xlfn.XLOOKUP($A10,data_i,_xlfn.XLOOKUP(EP$4,data_col,data_val)) &gt; 0,_xlfn.XLOOKUP($A10,data_i,_xlfn.XLOOKUP(EP$4,data_col,data_val))," ")</f>
        <v>365</v>
      </c>
      <c r="EQ10" s="24" cm="1">
        <f t="array" ref="EQ10">IF(_xlfn.XLOOKUP($A10,data_i,_xlfn.XLOOKUP(EQ$4,data_col,data_val)) &gt; 0,_xlfn.XLOOKUP($A10,data_i,_xlfn.XLOOKUP(EQ$4,data_col,data_val))," ")</f>
        <v>366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367</v>
      </c>
      <c r="ET10" s="24" cm="1">
        <f t="array" ref="ET10">IF(_xlfn.XLOOKUP($A10,data_i,_xlfn.XLOOKUP(ET$4,data_col,data_val)) &gt; 0,_xlfn.XLOOKUP($A10,data_i,_xlfn.XLOOKUP(ET$4,data_col,data_val))," ")</f>
        <v>365</v>
      </c>
      <c r="EU10" s="24" cm="1">
        <f t="array" ref="EU10">IF(_xlfn.XLOOKUP($A10,data_i,_xlfn.XLOOKUP(EU$4,data_col,data_val)) &gt; 0,_xlfn.XLOOKUP($A10,data_i,_xlfn.XLOOKUP(EU$4,data_col,data_val))," ")</f>
        <v>366</v>
      </c>
      <c r="EV10" s="24" cm="1">
        <f t="array" ref="EV10">IF(_xlfn.XLOOKUP($A10,data_i,_xlfn.XLOOKUP(EV$4,data_col,data_val)) &gt; 0,_xlfn.XLOOKUP($A10,data_i,_xlfn.XLOOKUP(EV$4,data_col,data_val))," ")</f>
        <v>366</v>
      </c>
      <c r="EW10" s="24" cm="1">
        <f t="array" ref="EW10">IF(_xlfn.XLOOKUP($A10,data_i,_xlfn.XLOOKUP(EW$4,data_col,data_val)) &gt; 0,_xlfn.XLOOKUP($A10,data_i,_xlfn.XLOOKUP(EW$4,data_col,data_val))," ")</f>
        <v>366</v>
      </c>
      <c r="EX10" s="24" cm="1">
        <f t="array" ref="EX10">IF(_xlfn.XLOOKUP($A10,data_i,_xlfn.XLOOKUP(EX$4,data_col,data_val)) &gt; 0,_xlfn.XLOOKUP($A10,data_i,_xlfn.XLOOKUP(EX$4,data_col,data_val))," ")</f>
        <v>367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366</v>
      </c>
      <c r="FA10" s="24" cm="1">
        <f t="array" ref="FA10">IF(_xlfn.XLOOKUP($A10,data_i,_xlfn.XLOOKUP(FA$4,data_col,data_val)) &gt; 0,_xlfn.XLOOKUP($A10,data_i,_xlfn.XLOOKUP(FA$4,data_col,data_val)),"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365</v>
      </c>
      <c r="FC10" s="24" cm="1">
        <f t="array" ref="FC10">IF(_xlfn.XLOOKUP($A10,data_i,_xlfn.XLOOKUP(FC$4,data_col,data_val)) &gt; 0,_xlfn.XLOOKUP($A10,data_i,_xlfn.XLOOKUP(FC$4,data_col,data_val))," ")</f>
        <v>367</v>
      </c>
      <c r="FE10" s="24" cm="1">
        <f t="array" ref="FE10">IF(_xlfn.XLOOKUP($A10,data_i,_xlfn.XLOOKUP(FE$4,data_col,data_val)) &gt; 0,_xlfn.XLOOKUP($A10,data_i,_xlfn.XLOOKUP(FE$4,data_col,data_val))," ")</f>
        <v>495</v>
      </c>
      <c r="FF10" s="24" cm="1">
        <f t="array" ref="FF10">IF(_xlfn.XLOOKUP($A10,data_i,_xlfn.XLOOKUP(FF$4,data_col,data_val)) &gt; 0,_xlfn.XLOOKUP($A10,data_i,_xlfn.XLOOKUP(FF$4,data_col,data_val))," ")</f>
        <v>494</v>
      </c>
      <c r="FG10" s="24" cm="1">
        <f t="array" ref="FG10">IF(_xlfn.XLOOKUP($A10,data_i,_xlfn.XLOOKUP(FG$4,data_col,data_val)) &gt; 0,_xlfn.XLOOKUP($A10,data_i,_xlfn.XLOOKUP(FG$4,data_col,data_val))," ")</f>
        <v>495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494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493</v>
      </c>
      <c r="FL10" s="24" cm="1">
        <f t="array" ref="FL10">IF(_xlfn.XLOOKUP($A10,data_i,_xlfn.XLOOKUP(FL$4,data_col,data_val)) &gt; 0,_xlfn.XLOOKUP($A10,data_i,_xlfn.XLOOKUP(FL$4,data_col,data_val))," ")</f>
        <v>495</v>
      </c>
      <c r="FM10" s="24" cm="1">
        <f t="array" ref="FM10">IF(_xlfn.XLOOKUP($A10,data_i,_xlfn.XLOOKUP(FM$4,data_col,data_val)) &gt; 0,_xlfn.XLOOKUP($A10,data_i,_xlfn.XLOOKUP(FM$4,data_col,data_val))," ")</f>
        <v>494</v>
      </c>
      <c r="FN10" s="24" cm="1">
        <f t="array" ref="FN10">IF(_xlfn.XLOOKUP($A10,data_i,_xlfn.XLOOKUP(FN$4,data_col,data_val)) &gt; 0,_xlfn.XLOOKUP($A10,data_i,_xlfn.XLOOKUP(FN$4,data_col,data_val))," ")</f>
        <v>496</v>
      </c>
      <c r="FO10" s="24" cm="1">
        <f t="array" ref="FO10">IF(_xlfn.XLOOKUP($A10,data_i,_xlfn.XLOOKUP(FO$4,data_col,data_val)) &gt; 0,_xlfn.XLOOKUP($A10,data_i,_xlfn.XLOOKUP(FO$4,data_col,data_val))," ")</f>
        <v>495</v>
      </c>
      <c r="FP10" s="24" cm="1">
        <f t="array" ref="FP10">IF(_xlfn.XLOOKUP($A10,data_i,_xlfn.XLOOKUP(FP$4,data_col,data_val)) &gt; 0,_xlfn.XLOOKUP($A10,data_i,_xlfn.XLOOKUP(FP$4,data_col,data_val))," ")</f>
        <v>496</v>
      </c>
      <c r="FQ10" s="24" cm="1">
        <f t="array" ref="FQ10">IF(_xlfn.XLOOKUP($A10,data_i,_xlfn.XLOOKUP(FQ$4,data_col,data_val)) &gt; 0,_xlfn.XLOOKUP($A10,data_i,_xlfn.XLOOKUP(FQ$4,data_col,data_val))," ")</f>
        <v>493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492</v>
      </c>
      <c r="FT10" s="24" cm="1">
        <f t="array" ref="FT10">IF(_xlfn.XLOOKUP($A10,data_i,_xlfn.XLOOKUP(FT$4,data_col,data_val)) &gt; 0,_xlfn.XLOOKUP($A10,data_i,_xlfn.XLOOKUP(FT$4,data_col,data_val))," ")</f>
        <v>495</v>
      </c>
      <c r="FU10" s="24" cm="1">
        <f t="array" ref="FU10">IF(_xlfn.XLOOKUP($A10,data_i,_xlfn.XLOOKUP(FU$4,data_col,data_val)) &gt; 0,_xlfn.XLOOKUP($A10,data_i,_xlfn.XLOOKUP(FU$4,data_col,data_val))," ")</f>
        <v>494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494</v>
      </c>
      <c r="FZ10" s="24" cm="1">
        <f t="array" ref="FZ10">IF(_xlfn.XLOOKUP($A10,data_i,_xlfn.XLOOKUP(FZ$4,data_col,data_val)) &gt; 0,_xlfn.XLOOKUP($A10,data_i,_xlfn.XLOOKUP(FZ$4,data_col,data_val))," ")</f>
        <v>494</v>
      </c>
      <c r="GA10" s="24" cm="1">
        <f t="array" ref="GA10">IF(_xlfn.XLOOKUP($A10,data_i,_xlfn.XLOOKUP(GA$4,data_col,data_val)) &gt; 0,_xlfn.XLOOKUP($A10,data_i,_xlfn.XLOOKUP(GA$4,data_col,data_val))," ")</f>
        <v>495</v>
      </c>
      <c r="GB10" s="24" cm="1">
        <f t="array" ref="GB10">IF(_xlfn.XLOOKUP($A10,data_i,_xlfn.XLOOKUP(GB$4,data_col,data_val)) &gt; 0,_xlfn.XLOOKUP($A10,data_i,_xlfn.XLOOKUP(GB$4,data_col,data_val))," ")</f>
        <v>495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4147</v>
      </c>
      <c r="K11" s="142" cm="1">
        <f t="array" ref="K11">_xlfn.XLOOKUP($A11,data_i,_xlfn.XLOOKUP(K$4,data_col,data_val))</f>
        <v>147</v>
      </c>
      <c r="L11" s="113">
        <f t="shared" si="1"/>
        <v>28.210884353741495</v>
      </c>
      <c r="M11" s="201" cm="1">
        <f t="array" ref="M11">HYPERLINK(GM11,_xlfn.XLOOKUP($A11,val_i,_xlfn.XLOOKUP(M$4,val_col,val_val)))</f>
        <v>43997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3389</v>
      </c>
      <c r="P11" s="24" cm="1">
        <f t="array" ref="P11">K11-_xlfn.XLOOKUP($A11,val_i,_xlfn.XLOOKUP("Starts@Start",val_col,val_val))</f>
        <v>147</v>
      </c>
      <c r="Q11" s="109">
        <f t="shared" si="2"/>
        <v>23.054421768707481</v>
      </c>
      <c r="R11" s="110">
        <f t="shared" si="3"/>
        <v>17.379487179487178</v>
      </c>
      <c r="S11" s="97" t="str">
        <f t="shared" si="4"/>
        <v>done</v>
      </c>
      <c r="T11" s="97">
        <f t="shared" si="4"/>
        <v>44228.055485537363</v>
      </c>
      <c r="U11" s="97">
        <f t="shared" si="4"/>
        <v>44343.133679694933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4147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10.6</v>
      </c>
      <c r="AH11" s="142" cm="1">
        <f t="array" ref="AH11">_xlfn.XLOOKUP($A11,data_i,_xlfn.XLOOKUP(AH$4,data_col,data_val))</f>
        <v>237.5</v>
      </c>
      <c r="AI11" s="142"/>
      <c r="AJ11" s="241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4397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4194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 t="shared" si="5"/>
        <v>3389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-44.2</v>
      </c>
      <c r="BD11" s="139" cm="1">
        <f t="array" ref="BD11">_xlfn.XLOOKUP($A11,data_i,_xlfn.XLOOKUP(BD$4,data_col,data_val))</f>
        <v>4.0260000000000007</v>
      </c>
      <c r="BE11" s="139" cm="1">
        <f t="array" ref="BE11">_xlfn.XLOOKUP($A11,data_i,_xlfn.XLOOKUP(BE$4,data_col,data_val))</f>
        <v>0.84745454545454535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1.9279999999999999</v>
      </c>
      <c r="BI11" s="139" cm="1">
        <f t="array" ref="BI11">_xlfn.XLOOKUP($A11,data_i,_xlfn.XLOOKUP(BI$4,data_col,data_val))</f>
        <v>0.56000000000000005</v>
      </c>
      <c r="BJ11" s="146">
        <f t="shared" si="6"/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17.5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29.7</v>
      </c>
      <c r="BP11" s="110" cm="1">
        <f t="array" ref="BP11">_xlfn.XLOOKUP($A11,data_i,_xlfn.XLOOKUP(BP$4,data_col,data_val))</f>
        <v>242.6</v>
      </c>
      <c r="BQ11" s="110" cm="1">
        <f t="array" ref="BQ11">_xlfn.XLOOKUP($A11,data_i,_xlfn.XLOOKUP(BQ$4,data_col,data_val))</f>
        <v>9.3000000000000007</v>
      </c>
      <c r="BR11" s="24" cm="1">
        <f t="array" ref="BR11">_xlfn.XLOOKUP($A11,data_i,_xlfn.XLOOKUP(BR$4,data_col,data_val))</f>
        <v>1090</v>
      </c>
      <c r="BS11" s="24" cm="1">
        <f t="array" ref="BS11">_xlfn.XLOOKUP($A11,data_i,_xlfn.XLOOKUP(BS$4,data_col,data_val))</f>
        <v>69</v>
      </c>
      <c r="BT11" s="109">
        <f t="shared" si="7"/>
        <v>908.80346803293764</v>
      </c>
      <c r="BU11" s="162">
        <f>IFERROR((AX11*_xlfn.XLOOKUP(F11,summary!$S$3:$S$6,summary!$W$31:$W$34))/(BT11*$BS$1)," ")</f>
        <v>0.46195681899450858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66.8</v>
      </c>
      <c r="CB11" s="202" cm="1">
        <f t="array" ref="CB11">IF(_xlfn.XLOOKUP($A11,data_i,_xlfn.XLOOKUP(CB$4,data_col,data_val)) &gt; 0,_xlfn.XLOOKUP($A11,data_i,_xlfn.XLOOKUP(CB$4,data_col,data_val))," ")</f>
        <v>2.63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68.42</v>
      </c>
      <c r="CG11" s="110"/>
      <c r="CH11" s="24" cm="1">
        <f t="array" ref="CH11">IF(_xlfn.XLOOKUP($A11,data_i,_xlfn.XLOOKUP(CH$4,data_col,data_val)) &gt; 0,_xlfn.XLOOKUP($A11,data_i,_xlfn.XLOOKUP(CH$4,data_col,data_val))," ")</f>
        <v>253</v>
      </c>
      <c r="CI11" s="24" cm="1">
        <f t="array" ref="CI11">IF(_xlfn.XLOOKUP($A11,data_i,_xlfn.XLOOKUP(CI$4,data_col,data_val)) &gt; 0,_xlfn.XLOOKUP($A11,data_i,_xlfn.XLOOKUP(CI$4,data_col,data_val))," ")</f>
        <v>205</v>
      </c>
      <c r="CJ11" s="24" cm="1">
        <f t="array" ref="CJ11">IF(_xlfn.XLOOKUP($A11,data_i,_xlfn.XLOOKUP(CJ$4,data_col,data_val)) &gt; 0,_xlfn.XLOOKUP($A11,data_i,_xlfn.XLOOKUP(CJ$4,data_col,data_val))," ")</f>
        <v>94</v>
      </c>
      <c r="CK11" s="24" cm="1">
        <f t="array" ref="CK11">IF(_xlfn.XLOOKUP($A11,data_i,_xlfn.XLOOKUP(CK$4,data_col,data_val)) &gt; 0,_xlfn.XLOOKUP($A11,data_i,_xlfn.XLOOKUP(CK$4,data_col,data_val))," ")</f>
        <v>62</v>
      </c>
      <c r="CL11" s="24" cm="1">
        <f t="array" ref="CL11">IF(_xlfn.XLOOKUP($A11,data_i,_xlfn.XLOOKUP(CL$4,data_col,data_val)) &gt; 0,_xlfn.XLOOKUP($A11,data_i,_xlfn.XLOOKUP(CL$4,data_col,data_val))," ")</f>
        <v>158</v>
      </c>
      <c r="CM11" s="24" cm="1">
        <f t="array" ref="CM11">IF(_xlfn.XLOOKUP($A11,data_i,_xlfn.XLOOKUP(CM$4,data_col,data_val)) &gt; 0,_xlfn.XLOOKUP($A11,data_i,_xlfn.XLOOKUP(CM$4,data_col,data_val))," ")</f>
        <v>205</v>
      </c>
      <c r="CN11" s="24" cm="1">
        <f t="array" ref="CN11">IF(_xlfn.XLOOKUP($A11,data_i,_xlfn.XLOOKUP(CN$4,data_col,data_val)) &gt; 0,_xlfn.XLOOKUP($A11,data_i,_xlfn.XLOOKUP(CN$4,data_col,data_val))," ")</f>
        <v>126</v>
      </c>
      <c r="CO11" s="24" cm="1">
        <f t="array" ref="CO11">IF(_xlfn.XLOOKUP($A11,data_i,_xlfn.XLOOKUP(CO$4,data_col,data_val)) &gt; 0,_xlfn.XLOOKUP($A11,data_i,_xlfn.XLOOKUP(CO$4,data_col,data_val))," ")</f>
        <v>158</v>
      </c>
      <c r="CP11" s="24" cm="1">
        <f t="array" ref="CP11">IF(_xlfn.XLOOKUP($A11,data_i,_xlfn.XLOOKUP(CP$4,data_col,data_val)) &gt; 0,_xlfn.XLOOKUP($A11,data_i,_xlfn.XLOOKUP(CP$4,data_col,data_val))," ")</f>
        <v>158</v>
      </c>
      <c r="CQ11" s="24" cm="1">
        <f t="array" ref="CQ11">IF(_xlfn.XLOOKUP($A11,data_i,_xlfn.XLOOKUP(CQ$4,data_col,data_val)) &gt; 0,_xlfn.XLOOKUP($A11,data_i,_xlfn.XLOOKUP(CQ$4,data_col,data_val))," ")</f>
        <v>110</v>
      </c>
      <c r="CR11" s="24" cm="1">
        <f t="array" ref="CR11">IF(_xlfn.XLOOKUP($A11,data_i,_xlfn.XLOOKUP(CR$4,data_col,data_val)) &gt; 0,_xlfn.XLOOKUP($A11,data_i,_xlfn.XLOOKUP(CR$4,data_col,data_val))," ")</f>
        <v>269</v>
      </c>
      <c r="CS11" s="24" cm="1">
        <f t="array" ref="CS11">IF(_xlfn.XLOOKUP($A11,data_i,_xlfn.XLOOKUP(CS$4,data_col,data_val)) &gt; 0,_xlfn.XLOOKUP($A11,data_i,_xlfn.XLOOKUP(CS$4,data_col,data_val))," ")</f>
        <v>158</v>
      </c>
      <c r="CT11" s="24" cm="1">
        <f t="array" ref="CT11">IF(_xlfn.XLOOKUP($A11,data_i,_xlfn.XLOOKUP(CT$4,data_col,data_val)) &gt; 0,_xlfn.XLOOKUP($A11,data_i,_xlfn.XLOOKUP(CT$4,data_col,data_val))," ")</f>
        <v>141</v>
      </c>
      <c r="CU11" s="24" cm="1">
        <f t="array" ref="CU11">IF(_xlfn.XLOOKUP($A11,data_i,_xlfn.XLOOKUP(CU$4,data_col,data_val)) &gt; 0,_xlfn.XLOOKUP($A11,data_i,_xlfn.XLOOKUP(CU$4,data_col,data_val))," ")</f>
        <v>141</v>
      </c>
      <c r="CV11" s="24" cm="1">
        <f t="array" ref="CV11">IF(_xlfn.XLOOKUP($A11,data_i,_xlfn.XLOOKUP(CV$4,data_col,data_val)) &gt; 0,_xlfn.XLOOKUP($A11,data_i,_xlfn.XLOOKUP(CV$4,data_col,data_val))," ")</f>
        <v>141</v>
      </c>
      <c r="CW11" s="24" cm="1">
        <f t="array" ref="CW11">IF(_xlfn.XLOOKUP($A11,data_i,_xlfn.XLOOKUP(CW$4,data_col,data_val)) &gt; 0,_xlfn.XLOOKUP($A11,data_i,_xlfn.XLOOKUP(CW$4,data_col,data_val))," ")</f>
        <v>220</v>
      </c>
      <c r="CX11" s="24" cm="1">
        <f t="array" ref="CX11">IF(_xlfn.XLOOKUP($A11,data_i,_xlfn.XLOOKUP(CX$4,data_col,data_val)) &gt; 0,_xlfn.XLOOKUP($A11,data_i,_xlfn.XLOOKUP(CX$4,data_col,data_val))," ")</f>
        <v>220</v>
      </c>
      <c r="CY11" s="24" cm="1">
        <f t="array" ref="CY11">IF(_xlfn.XLOOKUP($A11,data_i,_xlfn.XLOOKUP(CY$4,data_col,data_val)) &gt; 0,_xlfn.XLOOKUP($A11,data_i,_xlfn.XLOOKUP(CY$4,data_col,data_val))," ")</f>
        <v>237</v>
      </c>
      <c r="CZ11" s="24" cm="1">
        <f t="array" ref="CZ11">IF(_xlfn.XLOOKUP($A11,data_i,_xlfn.XLOOKUP(CZ$4,data_col,data_val)) &gt; 0,_xlfn.XLOOKUP($A11,data_i,_xlfn.XLOOKUP(CZ$4,data_col,data_val))," ")</f>
        <v>205</v>
      </c>
      <c r="DA11" s="24" cm="1">
        <f t="array" ref="DA11">IF(_xlfn.XLOOKUP($A11,data_i,_xlfn.XLOOKUP(DA$4,data_col,data_val)) &gt; 0,_xlfn.XLOOKUP($A11,data_i,_xlfn.XLOOKUP(DA$4,data_col,data_val))," ")</f>
        <v>126</v>
      </c>
      <c r="DB11" s="24" cm="1">
        <f t="array" ref="DB11">IF(_xlfn.XLOOKUP($A11,data_i,_xlfn.XLOOKUP(DB$4,data_col,data_val)) &gt; 0,_xlfn.XLOOKUP($A11,data_i,_xlfn.XLOOKUP(DB$4,data_col,data_val))," ")</f>
        <v>126</v>
      </c>
      <c r="DC11" s="24" cm="1">
        <f t="array" ref="DC11">IF(_xlfn.XLOOKUP($A11,data_i,_xlfn.XLOOKUP(DC$4,data_col,data_val)) &gt; 0,_xlfn.XLOOKUP($A11,data_i,_xlfn.XLOOKUP(DC$4,data_col,data_val))," ")</f>
        <v>174</v>
      </c>
      <c r="DD11" s="24" cm="1">
        <f t="array" ref="DD11">IF(_xlfn.XLOOKUP($A11,data_i,_xlfn.XLOOKUP(DD$4,data_col,data_val)) &gt; 0,_xlfn.XLOOKUP($A11,data_i,_xlfn.XLOOKUP(DD$4,data_col,data_val))," ")</f>
        <v>126</v>
      </c>
      <c r="DE11" s="24" cm="1">
        <f t="array" ref="DE11">IF(_xlfn.XLOOKUP($A11,data_i,_xlfn.XLOOKUP(DE$4,data_col,data_val)) &gt; 0,_xlfn.XLOOKUP($A11,data_i,_xlfn.XLOOKUP(DE$4,data_col,data_val))," ")</f>
        <v>141</v>
      </c>
      <c r="DF11" s="110"/>
      <c r="DG11" s="24" cm="1">
        <f t="array" ref="DG11">IF(_xlfn.XLOOKUP($A11,data_i,_xlfn.XLOOKUP(DG$4,data_col,data_val)) &gt; 0,_xlfn.XLOOKUP($A11,data_i,_xlfn.XLOOKUP(DG$4,data_col,data_val))," ")</f>
        <v>183</v>
      </c>
      <c r="DH11" s="24" cm="1">
        <f t="array" ref="DH11">IF(_xlfn.XLOOKUP($A11,data_i,_xlfn.XLOOKUP(DH$4,data_col,data_val)) &gt; 0,_xlfn.XLOOKUP($A11,data_i,_xlfn.XLOOKUP(DH$4,data_col,data_val))," ")</f>
        <v>366</v>
      </c>
      <c r="DI11" s="24" cm="1">
        <f t="array" ref="DI11">IF(_xlfn.XLOOKUP($A11,data_i,_xlfn.XLOOKUP(DI$4,data_col,data_val)) &gt; 0,_xlfn.XLOOKUP($A11,data_i,_xlfn.XLOOKUP(DI$4,data_col,data_val))," ")</f>
        <v>439</v>
      </c>
      <c r="DJ11" s="24" cm="1">
        <f t="array" ref="DJ11">IF(_xlfn.XLOOKUP($A11,data_i,_xlfn.XLOOKUP(DJ$4,data_col,data_val)) &gt; 0,_xlfn.XLOOKUP($A11,data_i,_xlfn.XLOOKUP(DJ$4,data_col,data_val))," ")</f>
        <v>244</v>
      </c>
      <c r="DK11" s="24" cm="1">
        <f t="array" ref="DK11">IF(_xlfn.XLOOKUP($A11,data_i,_xlfn.XLOOKUP(DK$4,data_col,data_val)) &gt; 0,_xlfn.XLOOKUP($A11,data_i,_xlfn.XLOOKUP(DK$4,data_col,data_val))," ")</f>
        <v>305</v>
      </c>
      <c r="DL11" s="24" cm="1">
        <f t="array" ref="DL11">IF(_xlfn.XLOOKUP($A11,data_i,_xlfn.XLOOKUP(DL$4,data_col,data_val)) &gt; 0,_xlfn.XLOOKUP($A11,data_i,_xlfn.XLOOKUP(DL$4,data_col,data_val))," ")</f>
        <v>268</v>
      </c>
      <c r="DM11" s="24" cm="1">
        <f t="array" ref="DM11">IF(_xlfn.XLOOKUP($A11,data_i,_xlfn.XLOOKUP(DM$4,data_col,data_val)) &gt; 0,_xlfn.XLOOKUP($A11,data_i,_xlfn.XLOOKUP(DM$4,data_col,data_val))," ")</f>
        <v>268</v>
      </c>
      <c r="DN11" s="24" cm="1">
        <f t="array" ref="DN11">IF(_xlfn.XLOOKUP($A11,data_i,_xlfn.XLOOKUP(DN$4,data_col,data_val)) &gt; 0,_xlfn.XLOOKUP($A11,data_i,_xlfn.XLOOKUP(DN$4,data_col,data_val))," ")</f>
        <v>341</v>
      </c>
      <c r="DO11" s="24" cm="1">
        <f t="array" ref="DO11">IF(_xlfn.XLOOKUP($A11,data_i,_xlfn.XLOOKUP(DO$4,data_col,data_val)) &gt; 0,_xlfn.XLOOKUP($A11,data_i,_xlfn.XLOOKUP(DO$4,data_col,data_val))," ")</f>
        <v>280</v>
      </c>
      <c r="DP11" s="24" cm="1">
        <f t="array" ref="DP11">IF(_xlfn.XLOOKUP($A11,data_i,_xlfn.XLOOKUP(DP$4,data_col,data_val)) &gt; 0,_xlfn.XLOOKUP($A11,data_i,_xlfn.XLOOKUP(DP$4,data_col,data_val))," ")</f>
        <v>341</v>
      </c>
      <c r="DQ11" s="24" cm="1">
        <f t="array" ref="DQ11">IF(_xlfn.XLOOKUP($A11,data_i,_xlfn.XLOOKUP(DQ$4,data_col,data_val)) &gt; 0,_xlfn.XLOOKUP($A11,data_i,_xlfn.XLOOKUP(DQ$4,data_col,data_val))," ")</f>
        <v>341</v>
      </c>
      <c r="DR11" s="24" cm="1">
        <f t="array" ref="DR11">IF(_xlfn.XLOOKUP($A11,data_i,_xlfn.XLOOKUP(DR$4,data_col,data_val)) &gt; 0,_xlfn.XLOOKUP($A11,data_i,_xlfn.XLOOKUP(DR$4,data_col,data_val))," ")</f>
        <v>305</v>
      </c>
      <c r="DS11" s="24" cm="1">
        <f t="array" ref="DS11">IF(_xlfn.XLOOKUP($A11,data_i,_xlfn.XLOOKUP(DS$4,data_col,data_val)) &gt; 0,_xlfn.XLOOKUP($A11,data_i,_xlfn.XLOOKUP(DS$4,data_col,data_val))," ")</f>
        <v>268</v>
      </c>
      <c r="DT11" s="24" cm="1">
        <f t="array" ref="DT11">IF(_xlfn.XLOOKUP($A11,data_i,_xlfn.XLOOKUP(DT$4,data_col,data_val)) &gt; 0,_xlfn.XLOOKUP($A11,data_i,_xlfn.XLOOKUP(DT$4,data_col,data_val))," ")</f>
        <v>341</v>
      </c>
      <c r="DU11" s="24" cm="1">
        <f t="array" ref="DU11">IF(_xlfn.XLOOKUP($A11,data_i,_xlfn.XLOOKUP(DU$4,data_col,data_val)) &gt; 0,_xlfn.XLOOKUP($A11,data_i,_xlfn.XLOOKUP(DU$4,data_col,data_val))," ")</f>
        <v>354</v>
      </c>
      <c r="DV11" s="24" cm="1">
        <f t="array" ref="DV11">IF(_xlfn.XLOOKUP($A11,data_i,_xlfn.XLOOKUP(DV$4,data_col,data_val)) &gt; 0,_xlfn.XLOOKUP($A11,data_i,_xlfn.XLOOKUP(DV$4,data_col,data_val))," ")</f>
        <v>451</v>
      </c>
      <c r="DW11" s="24" cm="1">
        <f t="array" ref="DW11">IF(_xlfn.XLOOKUP($A11,data_i,_xlfn.XLOOKUP(DW$4,data_col,data_val)) &gt; 0,_xlfn.XLOOKUP($A11,data_i,_xlfn.XLOOKUP(DW$4,data_col,data_val))," ")</f>
        <v>293</v>
      </c>
      <c r="DX11" s="24" cm="1">
        <f t="array" ref="DX11">IF(_xlfn.XLOOKUP($A11,data_i,_xlfn.XLOOKUP(DX$4,data_col,data_val)) &gt; 0,_xlfn.XLOOKUP($A11,data_i,_xlfn.XLOOKUP(DX$4,data_col,data_val))," ")</f>
        <v>415</v>
      </c>
      <c r="DY11" s="24" cm="1">
        <f t="array" ref="DY11">IF(_xlfn.XLOOKUP($A11,data_i,_xlfn.XLOOKUP(DY$4,data_col,data_val)) &gt; 0,_xlfn.XLOOKUP($A11,data_i,_xlfn.XLOOKUP(DY$4,data_col,data_val))," ")</f>
        <v>317</v>
      </c>
      <c r="DZ11" s="24" cm="1">
        <f t="array" ref="DZ11">IF(_xlfn.XLOOKUP($A11,data_i,_xlfn.XLOOKUP(DZ$4,data_col,data_val)) &gt; 0,_xlfn.XLOOKUP($A11,data_i,_xlfn.XLOOKUP(DZ$4,data_col,data_val))," ")</f>
        <v>512</v>
      </c>
      <c r="EA11" s="24" cm="1">
        <f t="array" ref="EA11">IF(_xlfn.XLOOKUP($A11,data_i,_xlfn.XLOOKUP(EA$4,data_col,data_val)) &gt; 0,_xlfn.XLOOKUP($A11,data_i,_xlfn.XLOOKUP(EA$4,data_col,data_val))," ")</f>
        <v>402</v>
      </c>
      <c r="EB11" s="24" cm="1">
        <f t="array" ref="EB11">IF(_xlfn.XLOOKUP($A11,data_i,_xlfn.XLOOKUP(EB$4,data_col,data_val)) &gt; 0,_xlfn.XLOOKUP($A11,data_i,_xlfn.XLOOKUP(EB$4,data_col,data_val))," ")</f>
        <v>280</v>
      </c>
      <c r="EC11" s="24" cm="1">
        <f t="array" ref="EC11">IF(_xlfn.XLOOKUP($A11,data_i,_xlfn.XLOOKUP(EC$4,data_col,data_val)) &gt; 0,_xlfn.XLOOKUP($A11,data_i,_xlfn.XLOOKUP(EC$4,data_col,data_val))," ")</f>
        <v>402</v>
      </c>
      <c r="ED11" s="24" cm="1">
        <f t="array" ref="ED11">IF(_xlfn.XLOOKUP($A11,data_i,_xlfn.XLOOKUP(ED$4,data_col,data_val)) &gt; 0,_xlfn.XLOOKUP($A11,data_i,_xlfn.XLOOKUP(ED$4,data_col,data_val))," ")</f>
        <v>317</v>
      </c>
      <c r="EE11" s="25"/>
      <c r="EF11" s="24" cm="1">
        <f t="array" ref="EF11">IF(_xlfn.XLOOKUP($A11,data_i,_xlfn.XLOOKUP(EF$4,data_col,data_val)) &gt; 0,_xlfn.XLOOKUP($A11,data_i,_xlfn.XLOOKUP(EF$4,data_col,data_val))," ")</f>
        <v>383</v>
      </c>
      <c r="EG11" s="24" cm="1">
        <f t="array" ref="EG11">IF(_xlfn.XLOOKUP($A11,data_i,_xlfn.XLOOKUP(EG$4,data_col,data_val)) &gt; 0,_xlfn.XLOOKUP($A11,data_i,_xlfn.XLOOKUP(EG$4,data_col,data_val))," ")</f>
        <v>384</v>
      </c>
      <c r="EH11" s="24" cm="1">
        <f t="array" ref="EH11">IF(_xlfn.XLOOKUP($A11,data_i,_xlfn.XLOOKUP(EH$4,data_col,data_val)) &gt; 0,_xlfn.XLOOKUP($A11,data_i,_xlfn.XLOOKUP(EH$4,data_col,data_val))," ")</f>
        <v>382</v>
      </c>
      <c r="EI11" s="24" cm="1">
        <f t="array" ref="EI11">IF(_xlfn.XLOOKUP($A11,data_i,_xlfn.XLOOKUP(EI$4,data_col,data_val)) &gt; 0,_xlfn.XLOOKUP($A11,data_i,_xlfn.XLOOKUP(EI$4,data_col,data_val))," ")</f>
        <v>369</v>
      </c>
      <c r="EJ11" s="24" t="str" cm="1">
        <f t="array" ref="EJ11">IF(_xlfn.XLOOKUP($A11,data_i,_xlfn.XLOOKUP(EJ$4,data_col,data_val)) &gt; 0,_xlfn.XLOOKUP($A11,data_i,_xlfn.XLOOKUP(EJ$4,data_col,data_val))," ")</f>
        <v xml:space="preserve"> </v>
      </c>
      <c r="EK11" s="24" cm="1">
        <f t="array" ref="EK11">IF(_xlfn.XLOOKUP($A11,data_i,_xlfn.XLOOKUP(EK$4,data_col,data_val)) &gt; 0,_xlfn.XLOOKUP($A11,data_i,_xlfn.XLOOKUP(EK$4,data_col,data_val))," ")</f>
        <v>384</v>
      </c>
      <c r="EL11" s="24" cm="1">
        <f t="array" ref="EL11">IF(_xlfn.XLOOKUP($A11,data_i,_xlfn.XLOOKUP(EL$4,data_col,data_val)) &gt; 0,_xlfn.XLOOKUP($A11,data_i,_xlfn.XLOOKUP(EL$4,data_col,data_val))," ")</f>
        <v>372</v>
      </c>
      <c r="EM11" s="24" cm="1">
        <f t="array" ref="EM11">IF(_xlfn.XLOOKUP($A11,data_i,_xlfn.XLOOKUP(EM$4,data_col,data_val)) &gt; 0,_xlfn.XLOOKUP($A11,data_i,_xlfn.XLOOKUP(EM$4,data_col,data_val))," ")</f>
        <v>369</v>
      </c>
      <c r="EN11" s="24" cm="1">
        <f t="array" ref="EN11">IF(_xlfn.XLOOKUP($A11,data_i,_xlfn.XLOOKUP(EN$4,data_col,data_val)) &gt; 0,_xlfn.XLOOKUP($A11,data_i,_xlfn.XLOOKUP(EN$4,data_col,data_val))," ")</f>
        <v>365</v>
      </c>
      <c r="EO11" s="24" cm="1">
        <f t="array" ref="EO11">IF(_xlfn.XLOOKUP($A11,data_i,_xlfn.XLOOKUP(EO$4,data_col,data_val)) &gt; 0,_xlfn.XLOOKUP($A11,data_i,_xlfn.XLOOKUP(EO$4,data_col,data_val))," ")</f>
        <v>374</v>
      </c>
      <c r="EP11" s="24" cm="1">
        <f t="array" ref="EP11">IF(_xlfn.XLOOKUP($A11,data_i,_xlfn.XLOOKUP(EP$4,data_col,data_val)) &gt; 0,_xlfn.XLOOKUP($A11,data_i,_xlfn.XLOOKUP(EP$4,data_col,data_val))," ")</f>
        <v>371</v>
      </c>
      <c r="EQ11" s="24" cm="1">
        <f t="array" ref="EQ11">IF(_xlfn.XLOOKUP($A11,data_i,_xlfn.XLOOKUP(EQ$4,data_col,data_val)) &gt; 0,_xlfn.XLOOKUP($A11,data_i,_xlfn.XLOOKUP(EQ$4,data_col,data_val))," ")</f>
        <v>381</v>
      </c>
      <c r="ER11" s="24" cm="1">
        <f t="array" ref="ER11">IF(_xlfn.XLOOKUP($A11,data_i,_xlfn.XLOOKUP(ER$4,data_col,data_val)) &gt; 0,_xlfn.XLOOKUP($A11,data_i,_xlfn.XLOOKUP(ER$4,data_col,data_val))," ")</f>
        <v>384</v>
      </c>
      <c r="ES11" s="24" t="str" cm="1">
        <f t="array" ref="ES11">IF(_xlfn.XLOOKUP($A11,data_i,_xlfn.XLOOKUP(ES$4,data_col,data_val)) &gt; 0,_xlfn.XLOOKUP($A11,data_i,_xlfn.XLOOKUP(ES$4,data_col,data_val))," ")</f>
        <v xml:space="preserve"> 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t="str" cm="1">
        <f t="array" ref="EU11">IF(_xlfn.XLOOKUP($A11,data_i,_xlfn.XLOOKUP(EU$4,data_col,data_val)) &gt; 0,_xlfn.XLOOKUP($A11,data_i,_xlfn.XLOOKUP(EU$4,data_col,data_val))," ")</f>
        <v xml:space="preserve"> </v>
      </c>
      <c r="EV11" s="24" cm="1">
        <f t="array" ref="EV11">IF(_xlfn.XLOOKUP($A11,data_i,_xlfn.XLOOKUP(EV$4,data_col,data_val)) &gt; 0,_xlfn.XLOOKUP($A11,data_i,_xlfn.XLOOKUP(EV$4,data_col,data_val))," ")</f>
        <v>383</v>
      </c>
      <c r="EW11" s="24" cm="1">
        <f t="array" ref="EW11">IF(_xlfn.XLOOKUP($A11,data_i,_xlfn.XLOOKUP(EW$4,data_col,data_val)) &gt; 0,_xlfn.XLOOKUP($A11,data_i,_xlfn.XLOOKUP(EW$4,data_col,data_val))," ")</f>
        <v>386</v>
      </c>
      <c r="EX11" s="24" t="str" cm="1">
        <f t="array" ref="EX11">IF(_xlfn.XLOOKUP($A11,data_i,_xlfn.XLOOKUP(EX$4,data_col,data_val)) &gt; 0,_xlfn.XLOOKUP($A11,data_i,_xlfn.XLOOKUP(EX$4,data_col,data_val))," ")</f>
        <v xml:space="preserve"> 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cm="1">
        <f t="array" ref="EZ11">IF(_xlfn.XLOOKUP($A11,data_i,_xlfn.XLOOKUP(EZ$4,data_col,data_val)) &gt; 0,_xlfn.XLOOKUP($A11,data_i,_xlfn.XLOOKUP(EZ$4,data_col,data_val))," ")</f>
        <v>373</v>
      </c>
      <c r="FA11" s="24" cm="1">
        <f t="array" ref="FA11">IF(_xlfn.XLOOKUP($A11,data_i,_xlfn.XLOOKUP(FA$4,data_col,data_val)) &gt; 0,_xlfn.XLOOKUP($A11,data_i,_xlfn.XLOOKUP(FA$4,data_col,data_val))," ")</f>
        <v>371</v>
      </c>
      <c r="FB11" s="24" cm="1">
        <f t="array" ref="FB11">IF(_xlfn.XLOOKUP($A11,data_i,_xlfn.XLOOKUP(FB$4,data_col,data_val)) &gt; 0,_xlfn.XLOOKUP($A11,data_i,_xlfn.XLOOKUP(FB$4,data_col,data_val))," ")</f>
        <v>382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t="str" cm="1">
        <f t="array" ref="FE11">IF(_xlfn.XLOOKUP($A11,data_i,_xlfn.XLOOKUP(FE$4,data_col,data_val)) &gt; 0,_xlfn.XLOOKUP($A11,data_i,_xlfn.XLOOKUP(FE$4,data_col,data_val))," ")</f>
        <v xml:space="preserve"> 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t="str" cm="1">
        <f t="array" ref="FG11">IF(_xlfn.XLOOKUP($A11,data_i,_xlfn.XLOOKUP(FG$4,data_col,data_val)) &gt; 0,_xlfn.XLOOKUP($A11,data_i,_xlfn.XLOOKUP(FG$4,data_col,data_val))," ")</f>
        <v xml:space="preserve"> </v>
      </c>
      <c r="FH11" s="24" cm="1">
        <f t="array" ref="FH11">IF(_xlfn.XLOOKUP($A11,data_i,_xlfn.XLOOKUP(FH$4,data_col,data_val)) &gt; 0,_xlfn.XLOOKUP($A11,data_i,_xlfn.XLOOKUP(FH$4,data_col,data_val))," ")</f>
        <v>504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cm="1">
        <f t="array" ref="FJ11">IF(_xlfn.XLOOKUP($A11,data_i,_xlfn.XLOOKUP(FJ$4,data_col,data_val)) &gt; 0,_xlfn.XLOOKUP($A11,data_i,_xlfn.XLOOKUP(FJ$4,data_col,data_val))," ")</f>
        <v>490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494</v>
      </c>
      <c r="FM11" s="24" cm="1">
        <f t="array" ref="FM11">IF(_xlfn.XLOOKUP($A11,data_i,_xlfn.XLOOKUP(FM$4,data_col,data_val)) &gt; 0,_xlfn.XLOOKUP($A11,data_i,_xlfn.XLOOKUP(FM$4,data_col,data_val))," ")</f>
        <v>499</v>
      </c>
      <c r="FN11" s="24" cm="1">
        <f t="array" ref="FN11">IF(_xlfn.XLOOKUP($A11,data_i,_xlfn.XLOOKUP(FN$4,data_col,data_val)) &gt; 0,_xlfn.XLOOKUP($A11,data_i,_xlfn.XLOOKUP(FN$4,data_col,data_val))," ")</f>
        <v>501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486</v>
      </c>
      <c r="FQ11" s="24" t="str" cm="1">
        <f t="array" ref="FQ11">IF(_xlfn.XLOOKUP($A11,data_i,_xlfn.XLOOKUP(FQ$4,data_col,data_val)) &gt; 0,_xlfn.XLOOKUP($A11,data_i,_xlfn.XLOOKUP(FQ$4,data_col,data_val))," ")</f>
        <v xml:space="preserve"> </v>
      </c>
      <c r="FR11" s="24" cm="1">
        <f t="array" ref="FR11">IF(_xlfn.XLOOKUP($A11,data_i,_xlfn.XLOOKUP(FR$4,data_col,data_val)) &gt; 0,_xlfn.XLOOKUP($A11,data_i,_xlfn.XLOOKUP(FR$4,data_col,data_val))," ")</f>
        <v>493</v>
      </c>
      <c r="FS11" s="24" cm="1">
        <f t="array" ref="FS11">IF(_xlfn.XLOOKUP($A11,data_i,_xlfn.XLOOKUP(FS$4,data_col,data_val)) &gt; 0,_xlfn.XLOOKUP($A11,data_i,_xlfn.XLOOKUP(FS$4,data_col,data_val))," ")</f>
        <v>496</v>
      </c>
      <c r="FT11" s="24" cm="1">
        <f t="array" ref="FT11">IF(_xlfn.XLOOKUP($A11,data_i,_xlfn.XLOOKUP(FT$4,data_col,data_val)) &gt; 0,_xlfn.XLOOKUP($A11,data_i,_xlfn.XLOOKUP(FT$4,data_col,data_val))," ")</f>
        <v>498</v>
      </c>
      <c r="FU11" s="24" t="str" cm="1">
        <f t="array" ref="FU11">IF(_xlfn.XLOOKUP($A11,data_i,_xlfn.XLOOKUP(FU$4,data_col,data_val)) &gt; 0,_xlfn.XLOOKUP($A11,data_i,_xlfn.XLOOKUP(FU$4,data_col,data_val))," ")</f>
        <v xml:space="preserve"> </v>
      </c>
      <c r="FV11" s="24" t="str" cm="1">
        <f t="array" ref="FV11">IF(_xlfn.XLOOKUP($A11,data_i,_xlfn.XLOOKUP(FV$4,data_col,data_val)) &gt; 0,_xlfn.XLOOKUP($A11,data_i,_xlfn.XLOOKUP(FV$4,data_col,data_val))," ")</f>
        <v xml:space="preserve"> </v>
      </c>
      <c r="FW11" s="24" cm="1">
        <f t="array" ref="FW11">IF(_xlfn.XLOOKUP($A11,data_i,_xlfn.XLOOKUP(FW$4,data_col,data_val)) &gt; 0,_xlfn.XLOOKUP($A11,data_i,_xlfn.XLOOKUP(FW$4,data_col,data_val))," ")</f>
        <v>495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496</v>
      </c>
      <c r="FZ11" s="24" cm="1">
        <f t="array" ref="FZ11">IF(_xlfn.XLOOKUP($A11,data_i,_xlfn.XLOOKUP(FZ$4,data_col,data_val)) &gt; 0,_xlfn.XLOOKUP($A11,data_i,_xlfn.XLOOKUP(FZ$4,data_col,data_val))," ")</f>
        <v>494</v>
      </c>
      <c r="GA11" s="24" cm="1">
        <f t="array" ref="GA11">IF(_xlfn.XLOOKUP($A11,data_i,_xlfn.XLOOKUP(GA$4,data_col,data_val)) &gt; 0,_xlfn.XLOOKUP($A11,data_i,_xlfn.XLOOKUP(GA$4,data_col,data_val))," ")</f>
        <v>492</v>
      </c>
      <c r="GB11" s="24" cm="1">
        <f t="array" ref="GB11">IF(_xlfn.XLOOKUP($A11,data_i,_xlfn.XLOOKUP(GB$4,data_col,data_val)) &gt; 0,_xlfn.XLOOKUP($A11,data_i,_xlfn.XLOOKUP(GB$4,data_col,data_val))," ")</f>
        <v>494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>
      <c r="A12" s="43">
        <v>28</v>
      </c>
      <c r="B12" s="212" t="str" cm="1">
        <f t="array" ref="B12">HYPERLINK(_xlfn.TEXTJOIN(,,"https://myplant.io/#/fleet/overview/assets/dashboard/J-Engine/",TEXT($I12,"#")),_xlfn.XLOOKUP($A12,val_i,_xlfn.XLOOKUP(B$4,val_col,val_val)))</f>
        <v>ABINSK</v>
      </c>
      <c r="C12" s="112" t="str" cm="1">
        <f t="array" ref="C12">_xlfn.XLOOKUP($A12,prop_i,_xlfn.XLOOKUP(C$4,prop_col,prop_val))</f>
        <v>M10</v>
      </c>
      <c r="D12" s="112" t="str" cm="1">
        <f t="array" ref="D12">_xlfn.XLOOKUP($A12,prop_i,_xlfn.XLOOKUP(D$4,prop_col,prop_val))</f>
        <v>CH</v>
      </c>
      <c r="E12" s="112" t="str" cm="1">
        <f t="array" ref="E12">_xlfn.XLOOKUP($A12,prop_i,_xlfn.XLOOKUP(E$4,prop_col,prop_val))</f>
        <v>Y204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H01</v>
      </c>
      <c r="H12" s="43">
        <f t="shared" si="0"/>
        <v>24</v>
      </c>
      <c r="I12" s="112" cm="1">
        <f t="array" ref="I12">_xlfn.XLOOKUP($A12,prop_i,_xlfn.XLOOKUP(I$4,prop_col,prop_val))</f>
        <v>1386260</v>
      </c>
      <c r="J12" s="142" cm="1">
        <f t="array" ref="J12">_xlfn.XLOOKUP($A12,data_i,_xlfn.XLOOKUP(J$4,data_col,data_val))</f>
        <v>9573</v>
      </c>
      <c r="K12" s="142" cm="1">
        <f t="array" ref="K12">_xlfn.XLOOKUP($A12,data_i,_xlfn.XLOOKUP(K$4,data_col,data_val))</f>
        <v>253</v>
      </c>
      <c r="L12" s="24">
        <f t="shared" si="1"/>
        <v>37.837944664031617</v>
      </c>
      <c r="M12" s="201" cm="1">
        <f t="array" ref="M12">HYPERLINK(GM12,_xlfn.XLOOKUP($A12,val_i,_xlfn.XLOOKUP(M$4,val_col,val_val)))</f>
        <v>44025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3333</v>
      </c>
      <c r="P12" s="24" cm="1">
        <f t="array" ref="P12">K12-_xlfn.XLOOKUP($A12,val_i,_xlfn.XLOOKUP("Starts@Start",val_col,val_val))</f>
        <v>61</v>
      </c>
      <c r="Q12" s="109">
        <f t="shared" si="2"/>
        <v>54.639344262295083</v>
      </c>
      <c r="R12" s="110">
        <f t="shared" si="3"/>
        <v>19.95808383233533</v>
      </c>
      <c r="S12" s="97" t="str">
        <f t="shared" si="4"/>
        <v>done</v>
      </c>
      <c r="T12" s="97">
        <f t="shared" si="4"/>
        <v>44226.319139226427</v>
      </c>
      <c r="U12" s="97">
        <f t="shared" si="4"/>
        <v>44326.529160228522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9573</v>
      </c>
      <c r="Y12" s="131" cm="1">
        <f t="array" ref="Y12">_xlfn.XLOOKUP($A12,data_i,_xlfn.XLOOKUP(Y$4,data_col,data_val))</f>
        <v>253</v>
      </c>
      <c r="Z12" s="131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42</v>
      </c>
      <c r="AG12" s="131" cm="1">
        <f t="array" ref="AG12">_xlfn.XLOOKUP($A12,data_i,_xlfn.XLOOKUP(AG$4,data_col,data_val))</f>
        <v>10.3</v>
      </c>
      <c r="AH12" s="142" cm="1">
        <f t="array" ref="AH12">_xlfn.XLOOKUP($A12,data_i,_xlfn.XLOOKUP(AH$4,data_col,data_val))</f>
        <v>236.2</v>
      </c>
      <c r="AI12" s="142"/>
      <c r="AJ12" s="241" cm="1">
        <f t="array" ref="AJ12">_xlfn.XLOOKUP($A12,prop_i,_xlfn.XLOOKUP(AJ$4,prop_col,prop_val))</f>
        <v>43711</v>
      </c>
      <c r="AK12" s="142"/>
      <c r="AM12" s="142" cm="1">
        <f t="array" ref="AM12">_xlfn.XLOOKUP($A12,data_i,_xlfn.XLOOKUP(AM$4,data_col,data_val))</f>
        <v>4397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23.952256810399479</v>
      </c>
      <c r="AQ12" s="142" cm="1">
        <f t="array" ref="AQ12">_xlfn.XLOOKUP($A12,data_i,_xlfn.XLOOKUP(AQ$4,data_col,data_val))</f>
        <v>4397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4197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 t="shared" si="5"/>
        <v>3333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-37.530000000000008</v>
      </c>
      <c r="BD12" s="139" cm="1">
        <f t="array" ref="BD12">_xlfn.XLOOKUP($A12,data_i,_xlfn.XLOOKUP(BD$4,data_col,data_val))</f>
        <v>4.0059999999999993</v>
      </c>
      <c r="BE12" s="139" cm="1">
        <f t="array" ref="BE12">_xlfn.XLOOKUP($A12,data_i,_xlfn.XLOOKUP(BE$4,data_col,data_val))</f>
        <v>0.74154545454545473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1.9119999999999999</v>
      </c>
      <c r="BI12" s="139" cm="1">
        <f t="array" ref="BI12">_xlfn.XLOOKUP($A12,data_i,_xlfn.XLOOKUP(BI$4,data_col,data_val))</f>
        <v>0.56000000000000005</v>
      </c>
      <c r="BJ12" s="146">
        <f t="shared" si="6"/>
        <v>178.57142857142856</v>
      </c>
      <c r="BK12" s="139"/>
      <c r="BL12" s="139" cm="1">
        <f t="array" ref="BL12">_xlfn.XLOOKUP($A12,data_i,_xlfn.XLOOKUP(BL$4,data_col,data_val))</f>
        <v>0.57999999999999996</v>
      </c>
      <c r="BM12" s="24" cm="1">
        <f t="array" ref="BM12">_xlfn.XLOOKUP($A12,data_i,_xlfn.XLOOKUP(BM$4,data_col,data_val))</f>
        <v>12.4</v>
      </c>
      <c r="BN12" s="24" cm="1">
        <f t="array" ref="BN12">_xlfn.XLOOKUP($A12,data_i,_xlfn.XLOOKUP(BN$4,data_col,data_val))</f>
        <v>98</v>
      </c>
      <c r="BO12" s="110" cm="1">
        <f t="array" ref="BO12">_xlfn.XLOOKUP($A12,data_i,_xlfn.XLOOKUP(BO$4,data_col,data_val))</f>
        <v>28.7</v>
      </c>
      <c r="BP12" s="110" cm="1">
        <f t="array" ref="BP12">_xlfn.XLOOKUP($A12,data_i,_xlfn.XLOOKUP(BP$4,data_col,data_val))</f>
        <v>251.5</v>
      </c>
      <c r="BQ12" s="110" cm="1">
        <f t="array" ref="BQ12">_xlfn.XLOOKUP($A12,data_i,_xlfn.XLOOKUP(BQ$4,data_col,data_val))</f>
        <v>15.7</v>
      </c>
      <c r="BR12" s="24" cm="1">
        <f t="array" ref="BR12">_xlfn.XLOOKUP($A12,data_i,_xlfn.XLOOKUP(BR$4,data_col,data_val))</f>
        <v>1100</v>
      </c>
      <c r="BS12" s="24" cm="1">
        <f t="array" ref="BS12">_xlfn.XLOOKUP($A12,data_i,_xlfn.XLOOKUP(BS$4,data_col,data_val))</f>
        <v>74</v>
      </c>
      <c r="BT12" s="109">
        <f t="shared" si="7"/>
        <v>929.72083359463568</v>
      </c>
      <c r="BU12" s="162">
        <f>IFERROR((AX12*_xlfn.XLOOKUP(F12,summary!$S$3:$S$6,summary!$W$31:$W$34))/(BT12*$BS$1)," ")</f>
        <v>0.45188646970699275</v>
      </c>
      <c r="BV12" s="24" cm="1">
        <f t="array" ref="BV12">_xlfn.XLOOKUP($A12,data_i,_xlfn.XLOOKUP(BV$4,data_col,data_val))</f>
        <v>0</v>
      </c>
      <c r="BW12" s="24" cm="1">
        <f t="array" ref="BW12">_xlfn.XLOOKUP($A12,data_i,_xlfn.XLOOKUP(BW$4,data_col,data_val))</f>
        <v>0</v>
      </c>
      <c r="BX12" s="110" cm="1">
        <f t="array" ref="BX12">_xlfn.XLOOKUP($A12,data_i,_xlfn.XLOOKUP(BX$4,data_col,data_val))</f>
        <v>0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68</v>
      </c>
      <c r="CB12" s="202" cm="1">
        <f t="array" ref="CB12">IF(_xlfn.XLOOKUP($A12,data_i,_xlfn.XLOOKUP(CB$4,data_col,data_val)) &gt; 0,_xlfn.XLOOKUP($A12,data_i,_xlfn.XLOOKUP(CB$4,data_col,data_val))," ")</f>
        <v>2.6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25"/>
      <c r="CF12" s="24" cm="1">
        <f t="array" ref="CF12">_xlfn.XLOOKUP($A12,data_i,_xlfn.XLOOKUP(CF$4,data_col,data_val))</f>
        <v>68.39</v>
      </c>
      <c r="CG12" s="110"/>
      <c r="CH12" s="24" cm="1">
        <f t="array" ref="CH12">IF(_xlfn.XLOOKUP($A12,data_i,_xlfn.XLOOKUP(CH$4,data_col,data_val)) &gt; 0,_xlfn.XLOOKUP($A12,data_i,_xlfn.XLOOKUP(CH$4,data_col,data_val))," ")</f>
        <v>189</v>
      </c>
      <c r="CI12" s="24" cm="1">
        <f t="array" ref="CI12">IF(_xlfn.XLOOKUP($A12,data_i,_xlfn.XLOOKUP(CI$4,data_col,data_val)) &gt; 0,_xlfn.XLOOKUP($A12,data_i,_xlfn.XLOOKUP(CI$4,data_col,data_val))," ")</f>
        <v>174</v>
      </c>
      <c r="CJ12" s="24" cm="1">
        <f t="array" ref="CJ12">IF(_xlfn.XLOOKUP($A12,data_i,_xlfn.XLOOKUP(CJ$4,data_col,data_val)) &gt; 0,_xlfn.XLOOKUP($A12,data_i,_xlfn.XLOOKUP(CJ$4,data_col,data_val))," ")</f>
        <v>158</v>
      </c>
      <c r="CK12" s="24" cm="1">
        <f t="array" ref="CK12">IF(_xlfn.XLOOKUP($A12,data_i,_xlfn.XLOOKUP(CK$4,data_col,data_val)) &gt; 0,_xlfn.XLOOKUP($A12,data_i,_xlfn.XLOOKUP(CK$4,data_col,data_val))," ")</f>
        <v>126</v>
      </c>
      <c r="CL12" s="24" cm="1">
        <f t="array" ref="CL12">IF(_xlfn.XLOOKUP($A12,data_i,_xlfn.XLOOKUP(CL$4,data_col,data_val)) &gt; 0,_xlfn.XLOOKUP($A12,data_i,_xlfn.XLOOKUP(CL$4,data_col,data_val))," ")</f>
        <v>94</v>
      </c>
      <c r="CM12" s="24" cm="1">
        <f t="array" ref="CM12">IF(_xlfn.XLOOKUP($A12,data_i,_xlfn.XLOOKUP(CM$4,data_col,data_val)) &gt; 0,_xlfn.XLOOKUP($A12,data_i,_xlfn.XLOOKUP(CM$4,data_col,data_val))," ")</f>
        <v>158</v>
      </c>
      <c r="CN12" s="24" cm="1">
        <f t="array" ref="CN12">IF(_xlfn.XLOOKUP($A12,data_i,_xlfn.XLOOKUP(CN$4,data_col,data_val)) &gt; 0,_xlfn.XLOOKUP($A12,data_i,_xlfn.XLOOKUP(CN$4,data_col,data_val))," ")</f>
        <v>110</v>
      </c>
      <c r="CO12" s="24" cm="1">
        <f t="array" ref="CO12">IF(_xlfn.XLOOKUP($A12,data_i,_xlfn.XLOOKUP(CO$4,data_col,data_val)) &gt; 0,_xlfn.XLOOKUP($A12,data_i,_xlfn.XLOOKUP(CO$4,data_col,data_val))," ")</f>
        <v>475</v>
      </c>
      <c r="CP12" s="24" cm="1">
        <f t="array" ref="CP12">IF(_xlfn.XLOOKUP($A12,data_i,_xlfn.XLOOKUP(CP$4,data_col,data_val)) &gt; 0,_xlfn.XLOOKUP($A12,data_i,_xlfn.XLOOKUP(CP$4,data_col,data_val))," ")</f>
        <v>174</v>
      </c>
      <c r="CQ12" s="24" cm="1">
        <f t="array" ref="CQ12">IF(_xlfn.XLOOKUP($A12,data_i,_xlfn.XLOOKUP(CQ$4,data_col,data_val)) &gt; 0,_xlfn.XLOOKUP($A12,data_i,_xlfn.XLOOKUP(CQ$4,data_col,data_val))," ")</f>
        <v>189</v>
      </c>
      <c r="CR12" s="24" cm="1">
        <f t="array" ref="CR12">IF(_xlfn.XLOOKUP($A12,data_i,_xlfn.XLOOKUP(CR$4,data_col,data_val)) &gt; 0,_xlfn.XLOOKUP($A12,data_i,_xlfn.XLOOKUP(CR$4,data_col,data_val))," ")</f>
        <v>158</v>
      </c>
      <c r="CS12" s="24" cm="1">
        <f t="array" ref="CS12">IF(_xlfn.XLOOKUP($A12,data_i,_xlfn.XLOOKUP(CS$4,data_col,data_val)) &gt; 0,_xlfn.XLOOKUP($A12,data_i,_xlfn.XLOOKUP(CS$4,data_col,data_val))," ")</f>
        <v>110</v>
      </c>
      <c r="CT12" s="24" cm="1">
        <f t="array" ref="CT12">IF(_xlfn.XLOOKUP($A12,data_i,_xlfn.XLOOKUP(CT$4,data_col,data_val)) &gt; 0,_xlfn.XLOOKUP($A12,data_i,_xlfn.XLOOKUP(CT$4,data_col,data_val))," ")</f>
        <v>141</v>
      </c>
      <c r="CU12" s="24" cm="1">
        <f t="array" ref="CU12">IF(_xlfn.XLOOKUP($A12,data_i,_xlfn.XLOOKUP(CU$4,data_col,data_val)) &gt; 0,_xlfn.XLOOKUP($A12,data_i,_xlfn.XLOOKUP(CU$4,data_col,data_val))," ")</f>
        <v>220</v>
      </c>
      <c r="CV12" s="24" cm="1">
        <f t="array" ref="CV12">IF(_xlfn.XLOOKUP($A12,data_i,_xlfn.XLOOKUP(CV$4,data_col,data_val)) &gt; 0,_xlfn.XLOOKUP($A12,data_i,_xlfn.XLOOKUP(CV$4,data_col,data_val))," ")</f>
        <v>141</v>
      </c>
      <c r="CW12" s="24" cm="1">
        <f t="array" ref="CW12">IF(_xlfn.XLOOKUP($A12,data_i,_xlfn.XLOOKUP(CW$4,data_col,data_val)) &gt; 0,_xlfn.XLOOKUP($A12,data_i,_xlfn.XLOOKUP(CW$4,data_col,data_val))," ")</f>
        <v>174</v>
      </c>
      <c r="CX12" s="24" cm="1">
        <f t="array" ref="CX12">IF(_xlfn.XLOOKUP($A12,data_i,_xlfn.XLOOKUP(CX$4,data_col,data_val)) &gt; 0,_xlfn.XLOOKUP($A12,data_i,_xlfn.XLOOKUP(CX$4,data_col,data_val))," ")</f>
        <v>300</v>
      </c>
      <c r="CY12" s="24" cm="1">
        <f t="array" ref="CY12">IF(_xlfn.XLOOKUP($A12,data_i,_xlfn.XLOOKUP(CY$4,data_col,data_val)) &gt; 0,_xlfn.XLOOKUP($A12,data_i,_xlfn.XLOOKUP(CY$4,data_col,data_val))," ")</f>
        <v>237</v>
      </c>
      <c r="CZ12" s="24" cm="1">
        <f t="array" ref="CZ12">IF(_xlfn.XLOOKUP($A12,data_i,_xlfn.XLOOKUP(CZ$4,data_col,data_val)) &gt; 0,_xlfn.XLOOKUP($A12,data_i,_xlfn.XLOOKUP(CZ$4,data_col,data_val))," ")</f>
        <v>141</v>
      </c>
      <c r="DA12" s="24" cm="1">
        <f t="array" ref="DA12">IF(_xlfn.XLOOKUP($A12,data_i,_xlfn.XLOOKUP(DA$4,data_col,data_val)) &gt; 0,_xlfn.XLOOKUP($A12,data_i,_xlfn.XLOOKUP(DA$4,data_col,data_val))," ")</f>
        <v>110</v>
      </c>
      <c r="DB12" s="24" cm="1">
        <f t="array" ref="DB12">IF(_xlfn.XLOOKUP($A12,data_i,_xlfn.XLOOKUP(DB$4,data_col,data_val)) &gt; 0,_xlfn.XLOOKUP($A12,data_i,_xlfn.XLOOKUP(DB$4,data_col,data_val))," ")</f>
        <v>220</v>
      </c>
      <c r="DC12" s="24" cm="1">
        <f t="array" ref="DC12">IF(_xlfn.XLOOKUP($A12,data_i,_xlfn.XLOOKUP(DC$4,data_col,data_val)) &gt; 0,_xlfn.XLOOKUP($A12,data_i,_xlfn.XLOOKUP(DC$4,data_col,data_val))," ")</f>
        <v>158</v>
      </c>
      <c r="DD12" s="24" cm="1">
        <f t="array" ref="DD12">IF(_xlfn.XLOOKUP($A12,data_i,_xlfn.XLOOKUP(DD$4,data_col,data_val)) &gt; 0,_xlfn.XLOOKUP($A12,data_i,_xlfn.XLOOKUP(DD$4,data_col,data_val))," ")</f>
        <v>94</v>
      </c>
      <c r="DE12" s="24" cm="1">
        <f t="array" ref="DE12">IF(_xlfn.XLOOKUP($A12,data_i,_xlfn.XLOOKUP(DE$4,data_col,data_val)) &gt; 0,_xlfn.XLOOKUP($A12,data_i,_xlfn.XLOOKUP(DE$4,data_col,data_val))," ")</f>
        <v>110</v>
      </c>
      <c r="DF12" s="110"/>
      <c r="DG12" s="24" cm="1">
        <f t="array" ref="DG12">IF(_xlfn.XLOOKUP($A12,data_i,_xlfn.XLOOKUP(DG$4,data_col,data_val)) &gt; 0,_xlfn.XLOOKUP($A12,data_i,_xlfn.XLOOKUP(DG$4,data_col,data_val))," ")</f>
        <v>317</v>
      </c>
      <c r="DH12" s="24" cm="1">
        <f t="array" ref="DH12">IF(_xlfn.XLOOKUP($A12,data_i,_xlfn.XLOOKUP(DH$4,data_col,data_val)) &gt; 0,_xlfn.XLOOKUP($A12,data_i,_xlfn.XLOOKUP(DH$4,data_col,data_val))," ")</f>
        <v>378</v>
      </c>
      <c r="DI12" s="24" cm="1">
        <f t="array" ref="DI12">IF(_xlfn.XLOOKUP($A12,data_i,_xlfn.XLOOKUP(DI$4,data_col,data_val)) &gt; 0,_xlfn.XLOOKUP($A12,data_i,_xlfn.XLOOKUP(DI$4,data_col,data_val))," ")</f>
        <v>488</v>
      </c>
      <c r="DJ12" s="24" cm="1">
        <f t="array" ref="DJ12">IF(_xlfn.XLOOKUP($A12,data_i,_xlfn.XLOOKUP(DJ$4,data_col,data_val)) &gt; 0,_xlfn.XLOOKUP($A12,data_i,_xlfn.XLOOKUP(DJ$4,data_col,data_val))," ")</f>
        <v>317</v>
      </c>
      <c r="DK12" s="24" cm="1">
        <f t="array" ref="DK12">IF(_xlfn.XLOOKUP($A12,data_i,_xlfn.XLOOKUP(DK$4,data_col,data_val)) &gt; 0,_xlfn.XLOOKUP($A12,data_i,_xlfn.XLOOKUP(DK$4,data_col,data_val))," ")</f>
        <v>439</v>
      </c>
      <c r="DL12" s="24" cm="1">
        <f t="array" ref="DL12">IF(_xlfn.XLOOKUP($A12,data_i,_xlfn.XLOOKUP(DL$4,data_col,data_val)) &gt; 0,_xlfn.XLOOKUP($A12,data_i,_xlfn.XLOOKUP(DL$4,data_col,data_val))," ")</f>
        <v>415</v>
      </c>
      <c r="DM12" s="24" cm="1">
        <f t="array" ref="DM12">IF(_xlfn.XLOOKUP($A12,data_i,_xlfn.XLOOKUP(DM$4,data_col,data_val)) &gt; 0,_xlfn.XLOOKUP($A12,data_i,_xlfn.XLOOKUP(DM$4,data_col,data_val))," ")</f>
        <v>329</v>
      </c>
      <c r="DN12" s="24" cm="1">
        <f t="array" ref="DN12">IF(_xlfn.XLOOKUP($A12,data_i,_xlfn.XLOOKUP(DN$4,data_col,data_val)) &gt; 0,_xlfn.XLOOKUP($A12,data_i,_xlfn.XLOOKUP(DN$4,data_col,data_val))," ")</f>
        <v>439</v>
      </c>
      <c r="DO12" s="24" cm="1">
        <f t="array" ref="DO12">IF(_xlfn.XLOOKUP($A12,data_i,_xlfn.XLOOKUP(DO$4,data_col,data_val)) &gt; 0,_xlfn.XLOOKUP($A12,data_i,_xlfn.XLOOKUP(DO$4,data_col,data_val))," ")</f>
        <v>366</v>
      </c>
      <c r="DP12" s="24" cm="1">
        <f t="array" ref="DP12">IF(_xlfn.XLOOKUP($A12,data_i,_xlfn.XLOOKUP(DP$4,data_col,data_val)) &gt; 0,_xlfn.XLOOKUP($A12,data_i,_xlfn.XLOOKUP(DP$4,data_col,data_val))," ")</f>
        <v>354</v>
      </c>
      <c r="DQ12" s="24" cm="1">
        <f t="array" ref="DQ12">IF(_xlfn.XLOOKUP($A12,data_i,_xlfn.XLOOKUP(DQ$4,data_col,data_val)) &gt; 0,_xlfn.XLOOKUP($A12,data_i,_xlfn.XLOOKUP(DQ$4,data_col,data_val))," ")</f>
        <v>329</v>
      </c>
      <c r="DR12" s="24" cm="1">
        <f t="array" ref="DR12">IF(_xlfn.XLOOKUP($A12,data_i,_xlfn.XLOOKUP(DR$4,data_col,data_val)) &gt; 0,_xlfn.XLOOKUP($A12,data_i,_xlfn.XLOOKUP(DR$4,data_col,data_val))," ")</f>
        <v>427</v>
      </c>
      <c r="DS12" s="24" cm="1">
        <f t="array" ref="DS12">IF(_xlfn.XLOOKUP($A12,data_i,_xlfn.XLOOKUP(DS$4,data_col,data_val)) &gt; 0,_xlfn.XLOOKUP($A12,data_i,_xlfn.XLOOKUP(DS$4,data_col,data_val))," ")</f>
        <v>378</v>
      </c>
      <c r="DT12" s="24" cm="1">
        <f t="array" ref="DT12">IF(_xlfn.XLOOKUP($A12,data_i,_xlfn.XLOOKUP(DT$4,data_col,data_val)) &gt; 0,_xlfn.XLOOKUP($A12,data_i,_xlfn.XLOOKUP(DT$4,data_col,data_val))," ")</f>
        <v>463</v>
      </c>
      <c r="DU12" s="24" cm="1">
        <f t="array" ref="DU12">IF(_xlfn.XLOOKUP($A12,data_i,_xlfn.XLOOKUP(DU$4,data_col,data_val)) &gt; 0,_xlfn.XLOOKUP($A12,data_i,_xlfn.XLOOKUP(DU$4,data_col,data_val))," ")</f>
        <v>317</v>
      </c>
      <c r="DV12" s="24" cm="1">
        <f t="array" ref="DV12">IF(_xlfn.XLOOKUP($A12,data_i,_xlfn.XLOOKUP(DV$4,data_col,data_val)) &gt; 0,_xlfn.XLOOKUP($A12,data_i,_xlfn.XLOOKUP(DV$4,data_col,data_val))," ")</f>
        <v>390</v>
      </c>
      <c r="DW12" s="24" cm="1">
        <f t="array" ref="DW12">IF(_xlfn.XLOOKUP($A12,data_i,_xlfn.XLOOKUP(DW$4,data_col,data_val)) &gt; 0,_xlfn.XLOOKUP($A12,data_i,_xlfn.XLOOKUP(DW$4,data_col,data_val))," ")</f>
        <v>427</v>
      </c>
      <c r="DX12" s="24" cm="1">
        <f t="array" ref="DX12">IF(_xlfn.XLOOKUP($A12,data_i,_xlfn.XLOOKUP(DX$4,data_col,data_val)) &gt; 0,_xlfn.XLOOKUP($A12,data_i,_xlfn.XLOOKUP(DX$4,data_col,data_val))," ")</f>
        <v>586</v>
      </c>
      <c r="DY12" s="24" cm="1">
        <f t="array" ref="DY12">IF(_xlfn.XLOOKUP($A12,data_i,_xlfn.XLOOKUP(DY$4,data_col,data_val)) &gt; 0,_xlfn.XLOOKUP($A12,data_i,_xlfn.XLOOKUP(DY$4,data_col,data_val))," ")</f>
        <v>317</v>
      </c>
      <c r="DZ12" s="24" cm="1">
        <f t="array" ref="DZ12">IF(_xlfn.XLOOKUP($A12,data_i,_xlfn.XLOOKUP(DZ$4,data_col,data_val)) &gt; 0,_xlfn.XLOOKUP($A12,data_i,_xlfn.XLOOKUP(DZ$4,data_col,data_val))," ")</f>
        <v>463</v>
      </c>
      <c r="EA12" s="24" cm="1">
        <f t="array" ref="EA12">IF(_xlfn.XLOOKUP($A12,data_i,_xlfn.XLOOKUP(EA$4,data_col,data_val)) &gt; 0,_xlfn.XLOOKUP($A12,data_i,_xlfn.XLOOKUP(EA$4,data_col,data_val))," ")</f>
        <v>500</v>
      </c>
      <c r="EB12" s="24" cm="1">
        <f t="array" ref="EB12">IF(_xlfn.XLOOKUP($A12,data_i,_xlfn.XLOOKUP(EB$4,data_col,data_val)) &gt; 0,_xlfn.XLOOKUP($A12,data_i,_xlfn.XLOOKUP(EB$4,data_col,data_val))," ")</f>
        <v>402</v>
      </c>
      <c r="EC12" s="24" cm="1">
        <f t="array" ref="EC12">IF(_xlfn.XLOOKUP($A12,data_i,_xlfn.XLOOKUP(EC$4,data_col,data_val)) &gt; 0,_xlfn.XLOOKUP($A12,data_i,_xlfn.XLOOKUP(EC$4,data_col,data_val))," ")</f>
        <v>366</v>
      </c>
      <c r="ED12" s="24" cm="1">
        <f t="array" ref="ED12">IF(_xlfn.XLOOKUP($A12,data_i,_xlfn.XLOOKUP(ED$4,data_col,data_val)) &gt; 0,_xlfn.XLOOKUP($A12,data_i,_xlfn.XLOOKUP(ED$4,data_col,data_val))," ")</f>
        <v>329</v>
      </c>
      <c r="EE12" s="25"/>
      <c r="EF12" s="24" cm="1">
        <f t="array" ref="EF12">IF(_xlfn.XLOOKUP($A12,data_i,_xlfn.XLOOKUP(EF$4,data_col,data_val)) &gt; 0,_xlfn.XLOOKUP($A12,data_i,_xlfn.XLOOKUP(EF$4,data_col,data_val))," ")</f>
        <v>374</v>
      </c>
      <c r="EG12" s="24" cm="1">
        <f t="array" ref="EG12">IF(_xlfn.XLOOKUP($A12,data_i,_xlfn.XLOOKUP(EG$4,data_col,data_val)) &gt; 0,_xlfn.XLOOKUP($A12,data_i,_xlfn.XLOOKUP(EG$4,data_col,data_val))," ")</f>
        <v>374</v>
      </c>
      <c r="EH12" s="24" cm="1">
        <f t="array" ref="EH12">IF(_xlfn.XLOOKUP($A12,data_i,_xlfn.XLOOKUP(EH$4,data_col,data_val)) &gt; 0,_xlfn.XLOOKUP($A12,data_i,_xlfn.XLOOKUP(EH$4,data_col,data_val))," ")</f>
        <v>370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cm="1">
        <f t="array" ref="EJ12">IF(_xlfn.XLOOKUP($A12,data_i,_xlfn.XLOOKUP(EJ$4,data_col,data_val)) &gt; 0,_xlfn.XLOOKUP($A12,data_i,_xlfn.XLOOKUP(EJ$4,data_col,data_val))," ")</f>
        <v>372</v>
      </c>
      <c r="EK12" s="24" cm="1">
        <f t="array" ref="EK12">IF(_xlfn.XLOOKUP($A12,data_i,_xlfn.XLOOKUP(EK$4,data_col,data_val)) &gt; 0,_xlfn.XLOOKUP($A12,data_i,_xlfn.XLOOKUP(EK$4,data_col,data_val))," ")</f>
        <v>372</v>
      </c>
      <c r="EL12" s="24" cm="1">
        <f t="array" ref="EL12">IF(_xlfn.XLOOKUP($A12,data_i,_xlfn.XLOOKUP(EL$4,data_col,data_val)) &gt; 0,_xlfn.XLOOKUP($A12,data_i,_xlfn.XLOOKUP(EL$4,data_col,data_val))," ")</f>
        <v>372</v>
      </c>
      <c r="EM12" s="24" cm="1">
        <f t="array" ref="EM12">IF(_xlfn.XLOOKUP($A12,data_i,_xlfn.XLOOKUP(EM$4,data_col,data_val)) &gt; 0,_xlfn.XLOOKUP($A12,data_i,_xlfn.XLOOKUP(EM$4,data_col,data_val))," ")</f>
        <v>369</v>
      </c>
      <c r="EN12" s="24" cm="1">
        <f t="array" ref="EN12">IF(_xlfn.XLOOKUP($A12,data_i,_xlfn.XLOOKUP(EN$4,data_col,data_val)) &gt; 0,_xlfn.XLOOKUP($A12,data_i,_xlfn.XLOOKUP(EN$4,data_col,data_val))," ")</f>
        <v>368</v>
      </c>
      <c r="EO12" s="24" cm="1">
        <f t="array" ref="EO12">IF(_xlfn.XLOOKUP($A12,data_i,_xlfn.XLOOKUP(EO$4,data_col,data_val)) &gt; 0,_xlfn.XLOOKUP($A12,data_i,_xlfn.XLOOKUP(EO$4,data_col,data_val))," ")</f>
        <v>371</v>
      </c>
      <c r="EP12" s="24" t="str" cm="1">
        <f t="array" ref="EP12">IF(_xlfn.XLOOKUP($A12,data_i,_xlfn.XLOOKUP(EP$4,data_col,data_val)) &gt; 0,_xlfn.XLOOKUP($A12,data_i,_xlfn.XLOOKUP(EP$4,data_col,data_val))," ")</f>
        <v xml:space="preserve"> </v>
      </c>
      <c r="EQ12" s="24" cm="1">
        <f t="array" ref="EQ12">IF(_xlfn.XLOOKUP($A12,data_i,_xlfn.XLOOKUP(EQ$4,data_col,data_val)) &gt; 0,_xlfn.XLOOKUP($A12,data_i,_xlfn.XLOOKUP(EQ$4,data_col,data_val))," ")</f>
        <v>374</v>
      </c>
      <c r="ER12" s="24" cm="1">
        <f t="array" ref="ER12">IF(_xlfn.XLOOKUP($A12,data_i,_xlfn.XLOOKUP(ER$4,data_col,data_val)) &gt; 0,_xlfn.XLOOKUP($A12,data_i,_xlfn.XLOOKUP(ER$4,data_col,data_val))," ")</f>
        <v>374</v>
      </c>
      <c r="ES12" s="24" cm="1">
        <f t="array" ref="ES12">IF(_xlfn.XLOOKUP($A12,data_i,_xlfn.XLOOKUP(ES$4,data_col,data_val)) &gt; 0,_xlfn.XLOOKUP($A12,data_i,_xlfn.XLOOKUP(ES$4,data_col,data_val))," ")</f>
        <v>371</v>
      </c>
      <c r="ET12" s="24" cm="1">
        <f t="array" ref="ET12">IF(_xlfn.XLOOKUP($A12,data_i,_xlfn.XLOOKUP(ET$4,data_col,data_val)) &gt; 0,_xlfn.XLOOKUP($A12,data_i,_xlfn.XLOOKUP(ET$4,data_col,data_val))," ")</f>
        <v>372</v>
      </c>
      <c r="EU12" s="24" cm="1">
        <f t="array" ref="EU12">IF(_xlfn.XLOOKUP($A12,data_i,_xlfn.XLOOKUP(EU$4,data_col,data_val)) &gt; 0,_xlfn.XLOOKUP($A12,data_i,_xlfn.XLOOKUP(EU$4,data_col,data_val))," ")</f>
        <v>372</v>
      </c>
      <c r="EV12" s="24" cm="1">
        <f t="array" ref="EV12">IF(_xlfn.XLOOKUP($A12,data_i,_xlfn.XLOOKUP(EV$4,data_col,data_val)) &gt; 0,_xlfn.XLOOKUP($A12,data_i,_xlfn.XLOOKUP(EV$4,data_col,data_val))," ")</f>
        <v>373</v>
      </c>
      <c r="EW12" s="24" cm="1">
        <f t="array" ref="EW12">IF(_xlfn.XLOOKUP($A12,data_i,_xlfn.XLOOKUP(EW$4,data_col,data_val)) &gt; 0,_xlfn.XLOOKUP($A12,data_i,_xlfn.XLOOKUP(EW$4,data_col,data_val))," ")</f>
        <v>373</v>
      </c>
      <c r="EX12" s="24" cm="1">
        <f t="array" ref="EX12">IF(_xlfn.XLOOKUP($A12,data_i,_xlfn.XLOOKUP(EX$4,data_col,data_val)) &gt; 0,_xlfn.XLOOKUP($A12,data_i,_xlfn.XLOOKUP(EX$4,data_col,data_val))," ")</f>
        <v>374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371</v>
      </c>
      <c r="FA12" s="24" cm="1">
        <f t="array" ref="FA12">IF(_xlfn.XLOOKUP($A12,data_i,_xlfn.XLOOKUP(FA$4,data_col,data_val)) &gt; 0,_xlfn.XLOOKUP($A12,data_i,_xlfn.XLOOKUP(FA$4,data_col,data_val))," ")</f>
        <v>377</v>
      </c>
      <c r="FB12" s="24" cm="1">
        <f t="array" ref="FB12">IF(_xlfn.XLOOKUP($A12,data_i,_xlfn.XLOOKUP(FB$4,data_col,data_val)) &gt; 0,_xlfn.XLOOKUP($A12,data_i,_xlfn.XLOOKUP(FB$4,data_col,data_val))," ")</f>
        <v>370</v>
      </c>
      <c r="FC12" s="24" cm="1">
        <f t="array" ref="FC12">IF(_xlfn.XLOOKUP($A12,data_i,_xlfn.XLOOKUP(FC$4,data_col,data_val)) &gt; 0,_xlfn.XLOOKUP($A12,data_i,_xlfn.XLOOKUP(FC$4,data_col,data_val))," ")</f>
        <v>373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495</v>
      </c>
      <c r="FG12" s="24" cm="1">
        <f t="array" ref="FG12">IF(_xlfn.XLOOKUP($A12,data_i,_xlfn.XLOOKUP(FG$4,data_col,data_val)) &gt; 0,_xlfn.XLOOKUP($A12,data_i,_xlfn.XLOOKUP(FG$4,data_col,data_val))," ")</f>
        <v>495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496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495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496</v>
      </c>
      <c r="FO12" s="24" cm="1">
        <f t="array" ref="FO12">IF(_xlfn.XLOOKUP($A12,data_i,_xlfn.XLOOKUP(FO$4,data_col,data_val)) &gt; 0,_xlfn.XLOOKUP($A12,data_i,_xlfn.XLOOKUP(FO$4,data_col,data_val))," ")</f>
        <v>494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495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496</v>
      </c>
      <c r="FV12" s="24" cm="1">
        <f t="array" ref="FV12">IF(_xlfn.XLOOKUP($A12,data_i,_xlfn.XLOOKUP(FV$4,data_col,data_val)) &gt; 0,_xlfn.XLOOKUP($A12,data_i,_xlfn.XLOOKUP(FV$4,data_col,data_val))," ")</f>
        <v>496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494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4" cm="1">
        <f t="array" ref="FZ12">IF(_xlfn.XLOOKUP($A12,data_i,_xlfn.XLOOKUP(FZ$4,data_col,data_val)) &gt; 0,_xlfn.XLOOKUP($A12,data_i,_xlfn.XLOOKUP(FZ$4,data_col,data_val))," ")</f>
        <v>496</v>
      </c>
      <c r="GA12" s="24" cm="1">
        <f t="array" ref="GA12">IF(_xlfn.XLOOKUP($A12,data_i,_xlfn.XLOOKUP(GA$4,data_col,data_val)) &gt; 0,_xlfn.XLOOKUP($A12,data_i,_xlfn.XLOOKUP(GA$4,data_col,data_val))," ")</f>
        <v>495</v>
      </c>
      <c r="GB12" s="24" cm="1">
        <f t="array" ref="GB12">IF(_xlfn.XLOOKUP($A12,data_i,_xlfn.XLOOKUP(GB$4,data_col,data_val)) &gt; 0,_xlfn.XLOOKUP($A12,data_i,_xlfn.XLOOKUP(GB$4,data_col,data_val))," ")</f>
        <v>496</v>
      </c>
      <c r="GC12" s="25"/>
      <c r="GD12" s="114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</row>
    <row r="13" spans="1:234">
      <c r="A13" s="43">
        <v>18</v>
      </c>
      <c r="B13" s="212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12" t="str" cm="1">
        <f t="array" ref="C13">_xlfn.XLOOKUP($A13,prop_i,_xlfn.XLOOKUP(C$4,prop_col,prop_val))</f>
        <v>M03</v>
      </c>
      <c r="D13" s="112" t="str" cm="1">
        <f t="array" ref="D13">_xlfn.XLOOKUP($A13,prop_i,_xlfn.XLOOKUP(D$4,prop_col,prop_val))</f>
        <v>DE</v>
      </c>
      <c r="E13" s="112" t="str" cm="1">
        <f t="array" ref="E13">_xlfn.XLOOKUP($A13,prop_i,_xlfn.XLOOKUP(E$4,prop_col,prop_val))</f>
        <v>U781</v>
      </c>
      <c r="F13" s="112" cm="1">
        <f t="array" ref="F13">_xlfn.XLOOKUP($A13,prop_i,_xlfn.XLOOKUP(F$4,prop_col,prop_val))</f>
        <v>624</v>
      </c>
      <c r="G13" s="112" t="str" cm="1">
        <f t="array" ref="G13">_xlfn.XLOOKUP($A13,prop_i,_xlfn.XLOOKUP(G$4,prop_col,prop_val))</f>
        <v>H01</v>
      </c>
      <c r="H13" s="43">
        <f t="shared" si="0"/>
        <v>24</v>
      </c>
      <c r="I13" s="112" cm="1">
        <f t="array" ref="I13">_xlfn.XLOOKUP($A13,prop_i,_xlfn.XLOOKUP(I$4,prop_col,prop_val))</f>
        <v>1320114</v>
      </c>
      <c r="J13" s="142" cm="1">
        <f t="array" ref="J13">_xlfn.XLOOKUP($A13,data_i,_xlfn.XLOOKUP(J$4,data_col,data_val))</f>
        <v>9481</v>
      </c>
      <c r="K13" s="142" cm="1">
        <f t="array" ref="K13">_xlfn.XLOOKUP($A13,data_i,_xlfn.XLOOKUP(K$4,data_col,data_val))</f>
        <v>1148</v>
      </c>
      <c r="L13" s="24">
        <f t="shared" si="1"/>
        <v>8.2587108013937289</v>
      </c>
      <c r="M13" s="201" cm="1">
        <f t="array" ref="M13">HYPERLINK(GM13,_xlfn.XLOOKUP($A13,val_i,_xlfn.XLOOKUP(M$4,val_col,val_val)))</f>
        <v>43885</v>
      </c>
      <c r="N13" s="203" cm="1">
        <f t="array" ref="N13">IF(_xlfn.XLOOKUP($A13,data_i,_xlfn.XLOOKUP(N$4,data_col,data_val)) &gt; 0,_xlfn.XLOOKUP($A13,data_i,_xlfn.XLOOKUP(N$4,data_col,data_val))," ")</f>
        <v>5.2000000000000005E-2</v>
      </c>
      <c r="O13" s="109" cm="1">
        <f t="array" ref="O13">$J13-_xlfn.XLOOKUP($A13,val_i,_xlfn.XLOOKUP("oph@start",val_col,val_val))</f>
        <v>2987</v>
      </c>
      <c r="P13" s="24" cm="1">
        <f t="array" ref="P13">K13-_xlfn.XLOOKUP($A13,val_i,_xlfn.XLOOKUP("Starts@Start",val_col,val_val))</f>
        <v>546</v>
      </c>
      <c r="Q13" s="109">
        <f t="shared" si="2"/>
        <v>5.4706959706959708</v>
      </c>
      <c r="R13" s="110">
        <f t="shared" si="3"/>
        <v>9.7296416938110752</v>
      </c>
      <c r="S13" s="97" t="str">
        <f t="shared" si="4"/>
        <v>done</v>
      </c>
      <c r="T13" s="97">
        <f t="shared" si="4"/>
        <v>44297.013928156273</v>
      </c>
      <c r="U13" s="97">
        <f t="shared" si="4"/>
        <v>44502.571343623298</v>
      </c>
      <c r="V13" s="147"/>
      <c r="W13" s="131" t="str" cm="1">
        <f t="array" ref="W13">_xlfn.XLOOKUP($A13,data_i,_xlfn.XLOOKUP(W$4,data_col,data_val))</f>
        <v>Not Available</v>
      </c>
      <c r="X13" s="131" cm="1">
        <f t="array" ref="X13">_xlfn.XLOOKUP($A13,data_i,_xlfn.XLOOKUP(X$4,data_col,data_val))</f>
        <v>9481</v>
      </c>
      <c r="Y13" s="131" cm="1">
        <f t="array" ref="Y13">_xlfn.XLOOKUP($A13,data_i,_xlfn.XLOOKUP(Y$4,data_col,data_val))</f>
        <v>1148</v>
      </c>
      <c r="Z13" s="131" cm="1">
        <f t="array" ref="Z13">_xlfn.XLOOKUP($A13,data_i,_xlfn.XLOOKUP(Z$4,data_col,data_val))</f>
        <v>19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46</v>
      </c>
      <c r="AG13" s="131" cm="1">
        <f t="array" ref="AG13">_xlfn.XLOOKUP($A13,data_i,_xlfn.XLOOKUP(AG$4,data_col,data_val))</f>
        <v>0.2</v>
      </c>
      <c r="AH13" s="142" cm="1">
        <f t="array" ref="AH13">_xlfn.XLOOKUP($A13,data_i,_xlfn.XLOOKUP(AH$4,data_col,data_val))</f>
        <v>0.4</v>
      </c>
      <c r="AI13" s="142"/>
      <c r="AJ13" s="241" cm="1">
        <f t="array" ref="AJ13">_xlfn.XLOOKUP($A13,prop_i,_xlfn.XLOOKUP(AJ$4,prop_col,prop_val))</f>
        <v>43474</v>
      </c>
      <c r="AK13" s="142"/>
      <c r="AM13" s="142" cm="1">
        <f t="array" ref="AM13">_xlfn.XLOOKUP($A13,data_i,_xlfn.XLOOKUP(AM$4,data_col,data_val))</f>
        <v>4500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24.513339924220528</v>
      </c>
      <c r="AQ13" s="142" cm="1">
        <f t="array" ref="AQ13">_xlfn.XLOOKUP($A13,data_i,_xlfn.XLOOKUP(AQ$4,data_col,data_val))</f>
        <v>4500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0</v>
      </c>
      <c r="AT13" s="131" cm="1">
        <f t="array" ref="AT13">_xlfn.XLOOKUP($A13,data_i,_xlfn.XLOOKUP(AT$4,data_col,data_val))</f>
        <v>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0</v>
      </c>
      <c r="AW13" s="24"/>
      <c r="AX13" s="131" cm="1">
        <f t="array" ref="AX13">_xlfn.XLOOKUP($A13,data_i,_xlfn.XLOOKUP(AX$4,data_col,data_val))</f>
        <v>0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 t="shared" si="5"/>
        <v>2987</v>
      </c>
      <c r="BB13" s="203" cm="1">
        <f t="array" ref="BB13">IF(_xlfn.XLOOKUP($A13,data_i,_xlfn.XLOOKUP(BB$4,data_col,data_val)) &gt; 0,_xlfn.XLOOKUP($A13,data_i,_xlfn.XLOOKUP(BB$4,data_col,data_val))," ")</f>
        <v>5.2000000000000005E-2</v>
      </c>
      <c r="BC13" s="110" cm="1">
        <f t="array" ref="BC13">_xlfn.XLOOKUP($A13,data_i,_xlfn.XLOOKUP(BC$4,data_col,data_val))</f>
        <v>-43.239999999999995</v>
      </c>
      <c r="BD13" s="139" cm="1">
        <f t="array" ref="BD13">_xlfn.XLOOKUP($A13,data_i,_xlfn.XLOOKUP(BD$4,data_col,data_val))</f>
        <v>4.0030000000000001</v>
      </c>
      <c r="BE13" s="139" cm="1">
        <f t="array" ref="BE13">_xlfn.XLOOKUP($A13,data_i,_xlfn.XLOOKUP(BE$4,data_col,data_val))</f>
        <v>0.68345454545454531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1.456</v>
      </c>
      <c r="BI13" s="139" cm="1">
        <f t="array" ref="BI13">_xlfn.XLOOKUP($A13,data_i,_xlfn.XLOOKUP(BI$4,data_col,data_val))</f>
        <v>0.72</v>
      </c>
      <c r="BJ13" s="146">
        <f t="shared" si="6"/>
        <v>138.88888888888889</v>
      </c>
      <c r="BK13" s="139"/>
      <c r="BL13" s="139" cm="1">
        <f t="array" ref="BL13">_xlfn.XLOOKUP($A13,data_i,_xlfn.XLOOKUP(BL$4,data_col,data_val))</f>
        <v>0.59</v>
      </c>
      <c r="BM13" s="24" cm="1">
        <f t="array" ref="BM13">_xlfn.XLOOKUP($A13,data_i,_xlfn.XLOOKUP(BM$4,data_col,data_val))</f>
        <v>0</v>
      </c>
      <c r="BN13" s="24" cm="1">
        <f t="array" ref="BN13">_xlfn.XLOOKUP($A13,data_i,_xlfn.XLOOKUP(BN$4,data_col,data_val))</f>
        <v>1.9</v>
      </c>
      <c r="BO13" s="110" cm="1">
        <f t="array" ref="BO13">_xlfn.XLOOKUP($A13,data_i,_xlfn.XLOOKUP(BO$4,data_col,data_val))</f>
        <v>0</v>
      </c>
      <c r="BP13" s="110" cm="1">
        <f t="array" ref="BP13">_xlfn.XLOOKUP($A13,data_i,_xlfn.XLOOKUP(BP$4,data_col,data_val))</f>
        <v>0</v>
      </c>
      <c r="BQ13" s="110" cm="1">
        <f t="array" ref="BQ13">_xlfn.XLOOKUP($A13,data_i,_xlfn.XLOOKUP(BQ$4,data_col,data_val))</f>
        <v>29.9</v>
      </c>
      <c r="BR13" s="24" cm="1">
        <f t="array" ref="BR13">_xlfn.XLOOKUP($A13,data_i,_xlfn.XLOOKUP(BR$4,data_col,data_val))</f>
        <v>938</v>
      </c>
      <c r="BS13" s="24" cm="1">
        <f t="array" ref="BS13">_xlfn.XLOOKUP($A13,data_i,_xlfn.XLOOKUP(BS$4,data_col,data_val))</f>
        <v>0</v>
      </c>
      <c r="BT13" s="109">
        <f t="shared" si="7"/>
        <v>0</v>
      </c>
      <c r="BU13" s="162" t="str">
        <f>IFERROR((AX13*_xlfn.XLOOKUP(F13,summary!$S$3:$S$6,summary!$W$31:$W$34))/(BT13*$BS$1)," ")</f>
        <v xml:space="preserve"> 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cm="1">
        <f t="array" ref="CA13">IF(_xlfn.XLOOKUP($A13,data_i,_xlfn.XLOOKUP(CA$4,data_col,data_val)) &gt; 0,_xlfn.XLOOKUP($A13,data_i,_xlfn.XLOOKUP(CA$4,data_col,data_val))," ")</f>
        <v>42.1</v>
      </c>
      <c r="CB13" s="202" cm="1">
        <f t="array" ref="CB13">IF(_xlfn.XLOOKUP($A13,data_i,_xlfn.XLOOKUP(CB$4,data_col,data_val)) &gt; 0,_xlfn.XLOOKUP($A13,data_i,_xlfn.XLOOKUP(CB$4,data_col,data_val))," ")</f>
        <v>0.95</v>
      </c>
      <c r="CC13" s="202" cm="1">
        <f t="array" ref="CC13">IF(_xlfn.XLOOKUP($A13,data_i,_xlfn.XLOOKUP(CC$4,data_col,data_val)) &gt; 0,_xlfn.XLOOKUP($A13,data_i,_xlfn.XLOOKUP(CC$4,data_col,data_val))," ")</f>
        <v>42.1</v>
      </c>
      <c r="CD13" s="202" cm="1">
        <f t="array" ref="CD13">IF(_xlfn.XLOOKUP($A13,data_i,_xlfn.XLOOKUP(CD$4,data_col,data_val)) &gt; 0,_xlfn.XLOOKUP($A13,data_i,_xlfn.XLOOKUP(CD$4,data_col,data_val))," ")</f>
        <v>0.95</v>
      </c>
      <c r="CF13" s="24" cm="1">
        <f t="array" ref="CF13">_xlfn.XLOOKUP($A13,data_i,_xlfn.XLOOKUP(CF$4,data_col,data_val))</f>
        <v>68.569999999999993</v>
      </c>
      <c r="CG13" s="110"/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cm="1">
        <f t="array" ref="EF13">IF(_xlfn.XLOOKUP($A13,data_i,_xlfn.XLOOKUP(EF$4,data_col,data_val)) &gt; 0,_xlfn.XLOOKUP($A13,data_i,_xlfn.XLOOKUP(EF$4,data_col,data_val))," ")</f>
        <v>364</v>
      </c>
      <c r="EG13" s="24" cm="1">
        <f t="array" ref="EG13">IF(_xlfn.XLOOKUP($A13,data_i,_xlfn.XLOOKUP(EG$4,data_col,data_val)) &gt; 0,_xlfn.XLOOKUP($A13,data_i,_xlfn.XLOOKUP(EG$4,data_col,data_val))," ")</f>
        <v>364</v>
      </c>
      <c r="EH13" s="24" cm="1">
        <f t="array" ref="EH13">IF(_xlfn.XLOOKUP($A13,data_i,_xlfn.XLOOKUP(EH$4,data_col,data_val)) &gt; 0,_xlfn.XLOOKUP($A13,data_i,_xlfn.XLOOKUP(EH$4,data_col,data_val))," ")</f>
        <v>363</v>
      </c>
      <c r="EI13" s="24" cm="1">
        <f t="array" ref="EI13">IF(_xlfn.XLOOKUP($A13,data_i,_xlfn.XLOOKUP(EI$4,data_col,data_val)) &gt; 0,_xlfn.XLOOKUP($A13,data_i,_xlfn.XLOOKUP(EI$4,data_col,data_val))," ")</f>
        <v>366</v>
      </c>
      <c r="EJ13" s="24" cm="1">
        <f t="array" ref="EJ13">IF(_xlfn.XLOOKUP($A13,data_i,_xlfn.XLOOKUP(EJ$4,data_col,data_val)) &gt; 0,_xlfn.XLOOKUP($A13,data_i,_xlfn.XLOOKUP(EJ$4,data_col,data_val))," ")</f>
        <v>367</v>
      </c>
      <c r="EK13" s="24" cm="1">
        <f t="array" ref="EK13">IF(_xlfn.XLOOKUP($A13,data_i,_xlfn.XLOOKUP(EK$4,data_col,data_val)) &gt; 0,_xlfn.XLOOKUP($A13,data_i,_xlfn.XLOOKUP(EK$4,data_col,data_val))," ")</f>
        <v>365</v>
      </c>
      <c r="EL13" s="24" cm="1">
        <f t="array" ref="EL13">IF(_xlfn.XLOOKUP($A13,data_i,_xlfn.XLOOKUP(EL$4,data_col,data_val)) &gt; 0,_xlfn.XLOOKUP($A13,data_i,_xlfn.XLOOKUP(EL$4,data_col,data_val))," ")</f>
        <v>366</v>
      </c>
      <c r="EM13" s="24" cm="1">
        <f t="array" ref="EM13">IF(_xlfn.XLOOKUP($A13,data_i,_xlfn.XLOOKUP(EM$4,data_col,data_val)) &gt; 0,_xlfn.XLOOKUP($A13,data_i,_xlfn.XLOOKUP(EM$4,data_col,data_val))," ")</f>
        <v>359</v>
      </c>
      <c r="EN13" s="24" cm="1">
        <f t="array" ref="EN13">IF(_xlfn.XLOOKUP($A13,data_i,_xlfn.XLOOKUP(EN$4,data_col,data_val)) &gt; 0,_xlfn.XLOOKUP($A13,data_i,_xlfn.XLOOKUP(EN$4,data_col,data_val))," ")</f>
        <v>363</v>
      </c>
      <c r="EO13" s="24" cm="1">
        <f t="array" ref="EO13">IF(_xlfn.XLOOKUP($A13,data_i,_xlfn.XLOOKUP(EO$4,data_col,data_val)) &gt; 0,_xlfn.XLOOKUP($A13,data_i,_xlfn.XLOOKUP(EO$4,data_col,data_val))," ")</f>
        <v>363</v>
      </c>
      <c r="EP13" s="24" cm="1">
        <f t="array" ref="EP13">IF(_xlfn.XLOOKUP($A13,data_i,_xlfn.XLOOKUP(EP$4,data_col,data_val)) &gt; 0,_xlfn.XLOOKUP($A13,data_i,_xlfn.XLOOKUP(EP$4,data_col,data_val))," ")</f>
        <v>362</v>
      </c>
      <c r="EQ13" s="24" cm="1">
        <f t="array" ref="EQ13">IF(_xlfn.XLOOKUP($A13,data_i,_xlfn.XLOOKUP(EQ$4,data_col,data_val)) &gt; 0,_xlfn.XLOOKUP($A13,data_i,_xlfn.XLOOKUP(EQ$4,data_col,data_val))," ")</f>
        <v>360</v>
      </c>
      <c r="ER13" s="24" cm="1">
        <f t="array" ref="ER13">IF(_xlfn.XLOOKUP($A13,data_i,_xlfn.XLOOKUP(ER$4,data_col,data_val)) &gt; 0,_xlfn.XLOOKUP($A13,data_i,_xlfn.XLOOKUP(ER$4,data_col,data_val))," ")</f>
        <v>365</v>
      </c>
      <c r="ES13" s="24" cm="1">
        <f t="array" ref="ES13">IF(_xlfn.XLOOKUP($A13,data_i,_xlfn.XLOOKUP(ES$4,data_col,data_val)) &gt; 0,_xlfn.XLOOKUP($A13,data_i,_xlfn.XLOOKUP(ES$4,data_col,data_val))," ")</f>
        <v>363</v>
      </c>
      <c r="ET13" s="24" cm="1">
        <f t="array" ref="ET13">IF(_xlfn.XLOOKUP($A13,data_i,_xlfn.XLOOKUP(ET$4,data_col,data_val)) &gt; 0,_xlfn.XLOOKUP($A13,data_i,_xlfn.XLOOKUP(ET$4,data_col,data_val))," ")</f>
        <v>364</v>
      </c>
      <c r="EU13" s="24" cm="1">
        <f t="array" ref="EU13">IF(_xlfn.XLOOKUP($A13,data_i,_xlfn.XLOOKUP(EU$4,data_col,data_val)) &gt; 0,_xlfn.XLOOKUP($A13,data_i,_xlfn.XLOOKUP(EU$4,data_col,data_val))," ")</f>
        <v>367</v>
      </c>
      <c r="EV13" s="24" cm="1">
        <f t="array" ref="EV13">IF(_xlfn.XLOOKUP($A13,data_i,_xlfn.XLOOKUP(EV$4,data_col,data_val)) &gt; 0,_xlfn.XLOOKUP($A13,data_i,_xlfn.XLOOKUP(EV$4,data_col,data_val))," ")</f>
        <v>366</v>
      </c>
      <c r="EW13" s="24" cm="1">
        <f t="array" ref="EW13">IF(_xlfn.XLOOKUP($A13,data_i,_xlfn.XLOOKUP(EW$4,data_col,data_val)) &gt; 0,_xlfn.XLOOKUP($A13,data_i,_xlfn.XLOOKUP(EW$4,data_col,data_val))," ")</f>
        <v>366</v>
      </c>
      <c r="EX13" s="24" cm="1">
        <f t="array" ref="EX13">IF(_xlfn.XLOOKUP($A13,data_i,_xlfn.XLOOKUP(EX$4,data_col,data_val)) &gt; 0,_xlfn.XLOOKUP($A13,data_i,_xlfn.XLOOKUP(EX$4,data_col,data_val))," ")</f>
        <v>366</v>
      </c>
      <c r="EY13" s="24" cm="1">
        <f t="array" ref="EY13">IF(_xlfn.XLOOKUP($A13,data_i,_xlfn.XLOOKUP(EY$4,data_col,data_val)) &gt; 0,_xlfn.XLOOKUP($A13,data_i,_xlfn.XLOOKUP(EY$4,data_col,data_val))," ")</f>
        <v>363</v>
      </c>
      <c r="EZ13" s="24" cm="1">
        <f t="array" ref="EZ13">IF(_xlfn.XLOOKUP($A13,data_i,_xlfn.XLOOKUP(EZ$4,data_col,data_val)) &gt; 0,_xlfn.XLOOKUP($A13,data_i,_xlfn.XLOOKUP(EZ$4,data_col,data_val))," ")</f>
        <v>363</v>
      </c>
      <c r="FA13" s="24" cm="1">
        <f t="array" ref="FA13">IF(_xlfn.XLOOKUP($A13,data_i,_xlfn.XLOOKUP(FA$4,data_col,data_val)) &gt; 0,_xlfn.XLOOKUP($A13,data_i,_xlfn.XLOOKUP(FA$4,data_col,data_val))," ")</f>
        <v>364</v>
      </c>
      <c r="FB13" s="24" cm="1">
        <f t="array" ref="FB13">IF(_xlfn.XLOOKUP($A13,data_i,_xlfn.XLOOKUP(FB$4,data_col,data_val)) &gt; 0,_xlfn.XLOOKUP($A13,data_i,_xlfn.XLOOKUP(FB$4,data_col,data_val))," ")</f>
        <v>359</v>
      </c>
      <c r="FC13" s="24" cm="1">
        <f t="array" ref="FC13">IF(_xlfn.XLOOKUP($A13,data_i,_xlfn.XLOOKUP(FC$4,data_col,data_val)) &gt; 0,_xlfn.XLOOKUP($A13,data_i,_xlfn.XLOOKUP(FC$4,data_col,data_val))," ")</f>
        <v>360</v>
      </c>
      <c r="FE13" s="24" cm="1">
        <f t="array" ref="FE13">IF(_xlfn.XLOOKUP($A13,data_i,_xlfn.XLOOKUP(FE$4,data_col,data_val)) &gt; 0,_xlfn.XLOOKUP($A13,data_i,_xlfn.XLOOKUP(FE$4,data_col,data_val))," ")</f>
        <v>495</v>
      </c>
      <c r="FF13" s="24" cm="1">
        <f t="array" ref="FF13">IF(_xlfn.XLOOKUP($A13,data_i,_xlfn.XLOOKUP(FF$4,data_col,data_val)) &gt; 0,_xlfn.XLOOKUP($A13,data_i,_xlfn.XLOOKUP(FF$4,data_col,data_val))," ")</f>
        <v>493</v>
      </c>
      <c r="FG13" s="24" cm="1">
        <f t="array" ref="FG13">IF(_xlfn.XLOOKUP($A13,data_i,_xlfn.XLOOKUP(FG$4,data_col,data_val)) &gt; 0,_xlfn.XLOOKUP($A13,data_i,_xlfn.XLOOKUP(FG$4,data_col,data_val))," ")</f>
        <v>494</v>
      </c>
      <c r="FH13" s="24" cm="1">
        <f t="array" ref="FH13">IF(_xlfn.XLOOKUP($A13,data_i,_xlfn.XLOOKUP(FH$4,data_col,data_val)) &gt; 0,_xlfn.XLOOKUP($A13,data_i,_xlfn.XLOOKUP(FH$4,data_col,data_val))," ")</f>
        <v>495</v>
      </c>
      <c r="FI13" s="24" cm="1">
        <f t="array" ref="FI13">IF(_xlfn.XLOOKUP($A13,data_i,_xlfn.XLOOKUP(FI$4,data_col,data_val)) &gt; 0,_xlfn.XLOOKUP($A13,data_i,_xlfn.XLOOKUP(FI$4,data_col,data_val))," ")</f>
        <v>498</v>
      </c>
      <c r="FJ13" s="24" cm="1">
        <f t="array" ref="FJ13">IF(_xlfn.XLOOKUP($A13,data_i,_xlfn.XLOOKUP(FJ$4,data_col,data_val)) &gt; 0,_xlfn.XLOOKUP($A13,data_i,_xlfn.XLOOKUP(FJ$4,data_col,data_val))," ")</f>
        <v>492</v>
      </c>
      <c r="FK13" s="24" cm="1">
        <f t="array" ref="FK13">IF(_xlfn.XLOOKUP($A13,data_i,_xlfn.XLOOKUP(FK$4,data_col,data_val)) &gt; 0,_xlfn.XLOOKUP($A13,data_i,_xlfn.XLOOKUP(FK$4,data_col,data_val))," ")</f>
        <v>501</v>
      </c>
      <c r="FL13" s="24" cm="1">
        <f t="array" ref="FL13">IF(_xlfn.XLOOKUP($A13,data_i,_xlfn.XLOOKUP(FL$4,data_col,data_val)) &gt; 0,_xlfn.XLOOKUP($A13,data_i,_xlfn.XLOOKUP(FL$4,data_col,data_val))," ")</f>
        <v>493</v>
      </c>
      <c r="FM13" s="24" cm="1">
        <f t="array" ref="FM13">IF(_xlfn.XLOOKUP($A13,data_i,_xlfn.XLOOKUP(FM$4,data_col,data_val)) &gt; 0,_xlfn.XLOOKUP($A13,data_i,_xlfn.XLOOKUP(FM$4,data_col,data_val))," ")</f>
        <v>493</v>
      </c>
      <c r="FN13" s="24" cm="1">
        <f t="array" ref="FN13">IF(_xlfn.XLOOKUP($A13,data_i,_xlfn.XLOOKUP(FN$4,data_col,data_val)) &gt; 0,_xlfn.XLOOKUP($A13,data_i,_xlfn.XLOOKUP(FN$4,data_col,data_val))," ")</f>
        <v>493</v>
      </c>
      <c r="FO13" s="24" cm="1">
        <f t="array" ref="FO13">IF(_xlfn.XLOOKUP($A13,data_i,_xlfn.XLOOKUP(FO$4,data_col,data_val)) &gt; 0,_xlfn.XLOOKUP($A13,data_i,_xlfn.XLOOKUP(FO$4,data_col,data_val))," ")</f>
        <v>492</v>
      </c>
      <c r="FP13" s="24" cm="1">
        <f t="array" ref="FP13">IF(_xlfn.XLOOKUP($A13,data_i,_xlfn.XLOOKUP(FP$4,data_col,data_val)) &gt; 0,_xlfn.XLOOKUP($A13,data_i,_xlfn.XLOOKUP(FP$4,data_col,data_val))," ")</f>
        <v>493</v>
      </c>
      <c r="FQ13" s="24" cm="1">
        <f t="array" ref="FQ13">IF(_xlfn.XLOOKUP($A13,data_i,_xlfn.XLOOKUP(FQ$4,data_col,data_val)) &gt; 0,_xlfn.XLOOKUP($A13,data_i,_xlfn.XLOOKUP(FQ$4,data_col,data_val))," ")</f>
        <v>495</v>
      </c>
      <c r="FR13" s="24" cm="1">
        <f t="array" ref="FR13">IF(_xlfn.XLOOKUP($A13,data_i,_xlfn.XLOOKUP(FR$4,data_col,data_val)) &gt; 0,_xlfn.XLOOKUP($A13,data_i,_xlfn.XLOOKUP(FR$4,data_col,data_val))," ")</f>
        <v>493</v>
      </c>
      <c r="FS13" s="24" cm="1">
        <f t="array" ref="FS13">IF(_xlfn.XLOOKUP($A13,data_i,_xlfn.XLOOKUP(FS$4,data_col,data_val)) &gt; 0,_xlfn.XLOOKUP($A13,data_i,_xlfn.XLOOKUP(FS$4,data_col,data_val))," ")</f>
        <v>496</v>
      </c>
      <c r="FT13" s="24" cm="1">
        <f t="array" ref="FT13">IF(_xlfn.XLOOKUP($A13,data_i,_xlfn.XLOOKUP(FT$4,data_col,data_val)) &gt; 0,_xlfn.XLOOKUP($A13,data_i,_xlfn.XLOOKUP(FT$4,data_col,data_val))," ")</f>
        <v>496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500</v>
      </c>
      <c r="FW13" s="24" cm="1">
        <f t="array" ref="FW13">IF(_xlfn.XLOOKUP($A13,data_i,_xlfn.XLOOKUP(FW$4,data_col,data_val)) &gt; 0,_xlfn.XLOOKUP($A13,data_i,_xlfn.XLOOKUP(FW$4,data_col,data_val))," ")</f>
        <v>496</v>
      </c>
      <c r="FX13" s="24" cm="1">
        <f t="array" ref="FX13">IF(_xlfn.XLOOKUP($A13,data_i,_xlfn.XLOOKUP(FX$4,data_col,data_val)) &gt; 0,_xlfn.XLOOKUP($A13,data_i,_xlfn.XLOOKUP(FX$4,data_col,data_val))," ")</f>
        <v>495</v>
      </c>
      <c r="FY13" s="24" cm="1">
        <f t="array" ref="FY13">IF(_xlfn.XLOOKUP($A13,data_i,_xlfn.XLOOKUP(FY$4,data_col,data_val)) &gt; 0,_xlfn.XLOOKUP($A13,data_i,_xlfn.XLOOKUP(FY$4,data_col,data_val))," ")</f>
        <v>495</v>
      </c>
      <c r="FZ13" s="24" cm="1">
        <f t="array" ref="FZ13">IF(_xlfn.XLOOKUP($A13,data_i,_xlfn.XLOOKUP(FZ$4,data_col,data_val)) &gt; 0,_xlfn.XLOOKUP($A13,data_i,_xlfn.XLOOKUP(FZ$4,data_col,data_val))," ")</f>
        <v>494</v>
      </c>
      <c r="GA13" s="24" cm="1">
        <f t="array" ref="GA13">IF(_xlfn.XLOOKUP($A13,data_i,_xlfn.XLOOKUP(GA$4,data_col,data_val)) &gt; 0,_xlfn.XLOOKUP($A13,data_i,_xlfn.XLOOKUP(GA$4,data_col,data_val))," ")</f>
        <v>492</v>
      </c>
      <c r="GB13" s="24" cm="1">
        <f t="array" ref="GB13">IF(_xlfn.XLOOKUP($A13,data_i,_xlfn.XLOOKUP(GB$4,data_col,data_val)) &gt; 0,_xlfn.XLOOKUP($A13,data_i,_xlfn.XLOOKUP(GB$4,data_col,data_val))," ")</f>
        <v>492</v>
      </c>
      <c r="GD13" s="114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</row>
    <row r="14" spans="1:234">
      <c r="A14" s="43">
        <v>23</v>
      </c>
      <c r="B14" s="212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12" t="str" cm="1">
        <f t="array" ref="C14">_xlfn.XLOOKUP($A14,prop_i,_xlfn.XLOOKUP(C$4,prop_col,prop_val))</f>
        <v>M07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X263</v>
      </c>
      <c r="F14" s="112" cm="1">
        <f t="array" ref="F14">_xlfn.XLOOKUP($A14,prop_i,_xlfn.XLOOKUP(F$4,prop_col,prop_val))</f>
        <v>624</v>
      </c>
      <c r="G14" s="112" t="str" cm="1">
        <f t="array" ref="G14">_xlfn.XLOOKUP($A14,prop_i,_xlfn.XLOOKUP(G$4,prop_col,prop_val))</f>
        <v>H01</v>
      </c>
      <c r="H14" s="43">
        <f t="shared" si="0"/>
        <v>24</v>
      </c>
      <c r="I14" s="112" cm="1">
        <f t="array" ref="I14">_xlfn.XLOOKUP($A14,prop_i,_xlfn.XLOOKUP(I$4,prop_col,prop_val))</f>
        <v>1352323</v>
      </c>
      <c r="J14" s="142" cm="1">
        <f t="array" ref="J14">_xlfn.XLOOKUP($A14,data_i,_xlfn.XLOOKUP(J$4,data_col,data_val))</f>
        <v>9308</v>
      </c>
      <c r="K14" s="142" cm="1">
        <f t="array" ref="K14">_xlfn.XLOOKUP($A14,data_i,_xlfn.XLOOKUP(K$4,data_col,data_val))</f>
        <v>634</v>
      </c>
      <c r="L14" s="24">
        <f t="shared" si="1"/>
        <v>14.681388012618296</v>
      </c>
      <c r="M14" s="201" cm="1">
        <f t="array" ref="M14">HYPERLINK(GM14,_xlfn.XLOOKUP($A14,val_i,_xlfn.XLOOKUP(M$4,val_col,val_val)))</f>
        <v>44004</v>
      </c>
      <c r="N14" s="203" cm="1">
        <f t="array" ref="N14">IF(_xlfn.XLOOKUP($A14,data_i,_xlfn.XLOOKUP(N$4,data_col,data_val)) &gt; 0,_xlfn.XLOOKUP($A14,data_i,_xlfn.XLOOKUP(N$4,data_col,data_val))," ")</f>
        <v>4.4499999999999998E-2</v>
      </c>
      <c r="O14" s="109" cm="1">
        <f t="array" ref="O14">$J14-_xlfn.XLOOKUP($A14,val_i,_xlfn.XLOOKUP("oph@start",val_col,val_val))</f>
        <v>3046</v>
      </c>
      <c r="P14" s="24" cm="1">
        <f t="array" ref="P14">K14-_xlfn.XLOOKUP($A14,val_i,_xlfn.XLOOKUP("Starts@Start",val_col,val_val))</f>
        <v>100</v>
      </c>
      <c r="Q14" s="109">
        <f t="shared" si="2"/>
        <v>30.46</v>
      </c>
      <c r="R14" s="110">
        <f t="shared" si="3"/>
        <v>16.202127659574469</v>
      </c>
      <c r="S14" s="97" t="str">
        <f t="shared" si="4"/>
        <v>done</v>
      </c>
      <c r="T14" s="97">
        <f t="shared" si="4"/>
        <v>44251.780252836143</v>
      </c>
      <c r="U14" s="97">
        <f t="shared" si="4"/>
        <v>44375.220830643106</v>
      </c>
      <c r="V14" s="147"/>
      <c r="W14" s="131" t="str" cm="1">
        <f t="array" ref="W14">_xlfn.XLOOKUP($A14,data_i,_xlfn.XLOOKUP(W$4,data_col,data_val))</f>
        <v>Available</v>
      </c>
      <c r="X14" s="131" cm="1">
        <f t="array" ref="X14">_xlfn.XLOOKUP($A14,data_i,_xlfn.XLOOKUP(X$4,data_col,data_val))</f>
        <v>9308</v>
      </c>
      <c r="Y14" s="131" cm="1">
        <f t="array" ref="Y14">_xlfn.XLOOKUP($A14,data_i,_xlfn.XLOOKUP(Y$4,data_col,data_val))</f>
        <v>634</v>
      </c>
      <c r="Z14" s="131" cm="1">
        <f t="array" ref="Z14">_xlfn.XLOOKUP($A14,data_i,_xlfn.XLOOKUP(Z$4,data_col,data_val))</f>
        <v>5</v>
      </c>
      <c r="AA14" s="24" cm="1">
        <f t="array" ref="AA14">_xlfn.XLOOKUP($A14,data_i,_xlfn.XLOOKUP(AA$4,data_col,data_val))</f>
        <v>0</v>
      </c>
      <c r="AB14" s="24" cm="1">
        <f t="array" ref="AB14">_xlfn.XLOOKUP($A14,data_i,_xlfn.XLOOKUP(AB$4,data_col,data_val))</f>
        <v>0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45</v>
      </c>
      <c r="AG14" s="131" cm="1">
        <f t="array" ref="AG14">_xlfn.XLOOKUP($A14,data_i,_xlfn.XLOOKUP(AG$4,data_col,data_val))</f>
        <v>4.9000000000000004</v>
      </c>
      <c r="AH14" s="142" cm="1">
        <f t="array" ref="AH14">_xlfn.XLOOKUP($A14,data_i,_xlfn.XLOOKUP(AH$4,data_col,data_val))</f>
        <v>15.8</v>
      </c>
      <c r="AI14" s="142"/>
      <c r="AJ14" s="241" cm="1">
        <f t="array" ref="AJ14">_xlfn.XLOOKUP($A14,prop_i,_xlfn.XLOOKUP(AJ$4,prop_col,prop_val))</f>
        <v>43748</v>
      </c>
      <c r="AK14" s="142"/>
      <c r="AM14" s="142" cm="1">
        <f t="array" ref="AM14">_xlfn.XLOOKUP($A14,data_i,_xlfn.XLOOKUP(AM$4,data_col,data_val))</f>
        <v>4500</v>
      </c>
      <c r="AN14" s="142" cm="1">
        <f t="array" ref="AN14">_xlfn.XLOOKUP($A14,prop_i,_xlfn.XLOOKUP(AN$4,data_col,data_val))</f>
        <v>1501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24.497008585163748</v>
      </c>
      <c r="AP14" s="25"/>
      <c r="AQ14" s="142" cm="1">
        <f t="array" ref="AQ14">_xlfn.XLOOKUP($A14,data_i,_xlfn.XLOOKUP(AQ$4,data_col,data_val))</f>
        <v>4500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131" cm="1">
        <f t="array" ref="AT14">_xlfn.XLOOKUP($A14,data_i,_xlfn.XLOOKUP(AT$4,data_col,data_val))</f>
        <v>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0</v>
      </c>
      <c r="AW14" s="24"/>
      <c r="AX14" s="131" cm="1">
        <f t="array" ref="AX14">_xlfn.XLOOKUP($A14,data_i,_xlfn.XLOOKUP(AX$4,data_col,data_val))</f>
        <v>0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 t="shared" si="5"/>
        <v>3046</v>
      </c>
      <c r="BB14" s="203" cm="1">
        <f t="array" ref="BB14">IF(_xlfn.XLOOKUP($A14,data_i,_xlfn.XLOOKUP(BB$4,data_col,data_val)) &gt; 0,_xlfn.XLOOKUP($A14,data_i,_xlfn.XLOOKUP(BB$4,data_col,data_val))," ")</f>
        <v>4.4499999999999998E-2</v>
      </c>
      <c r="BC14" s="110" cm="1">
        <f t="array" ref="BC14">_xlfn.XLOOKUP($A14,data_i,_xlfn.XLOOKUP(BC$4,data_col,data_val))</f>
        <v>-49.970000000000006</v>
      </c>
      <c r="BD14" s="139" cm="1">
        <f t="array" ref="BD14">_xlfn.XLOOKUP($A14,data_i,_xlfn.XLOOKUP(BD$4,data_col,data_val))</f>
        <v>3.9270000000000005</v>
      </c>
      <c r="BE14" s="139" cm="1">
        <f t="array" ref="BE14">_xlfn.XLOOKUP($A14,data_i,_xlfn.XLOOKUP(BE$4,data_col,data_val))</f>
        <v>0.74909090909090914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1.45</v>
      </c>
      <c r="BI14" s="139" cm="1">
        <f t="array" ref="BI14">_xlfn.XLOOKUP($A14,data_i,_xlfn.XLOOKUP(BI$4,data_col,data_val))</f>
        <v>0.5</v>
      </c>
      <c r="BJ14" s="146">
        <f t="shared" si="6"/>
        <v>200</v>
      </c>
      <c r="BK14" s="139"/>
      <c r="BL14" s="139" cm="1">
        <f t="array" ref="BL14">_xlfn.XLOOKUP($A14,data_i,_xlfn.XLOOKUP(BL$4,data_col,data_val))</f>
        <v>0.57999999999999996</v>
      </c>
      <c r="BM14" s="24" cm="1">
        <f t="array" ref="BM14">_xlfn.XLOOKUP($A14,data_i,_xlfn.XLOOKUP(BM$4,data_col,data_val))</f>
        <v>0</v>
      </c>
      <c r="BN14" s="24" cm="1">
        <f t="array" ref="BN14">_xlfn.XLOOKUP($A14,data_i,_xlfn.XLOOKUP(BN$4,data_col,data_val))</f>
        <v>1.9</v>
      </c>
      <c r="BO14" s="110" cm="1">
        <f t="array" ref="BO14">_xlfn.XLOOKUP($A14,data_i,_xlfn.XLOOKUP(BO$4,data_col,data_val))</f>
        <v>0</v>
      </c>
      <c r="BP14" s="110" cm="1">
        <f t="array" ref="BP14">_xlfn.XLOOKUP($A14,data_i,_xlfn.XLOOKUP(BP$4,data_col,data_val))</f>
        <v>0</v>
      </c>
      <c r="BQ14" s="110" cm="1">
        <f t="array" ref="BQ14">_xlfn.XLOOKUP($A14,data_i,_xlfn.XLOOKUP(BQ$4,data_col,data_val))</f>
        <v>31.8</v>
      </c>
      <c r="BR14" s="24" cm="1">
        <f t="array" ref="BR14">_xlfn.XLOOKUP($A14,data_i,_xlfn.XLOOKUP(BR$4,data_col,data_val))</f>
        <v>947</v>
      </c>
      <c r="BS14" s="24" cm="1">
        <f t="array" ref="BS14">_xlfn.XLOOKUP($A14,data_i,_xlfn.XLOOKUP(BS$4,data_col,data_val))</f>
        <v>-1</v>
      </c>
      <c r="BT14" s="109">
        <f t="shared" si="7"/>
        <v>0</v>
      </c>
      <c r="BU14" s="162" t="str">
        <f>IFERROR((AX14*_xlfn.XLOOKUP(F14,summary!$S$3:$S$6,summary!$W$31:$W$34))/(BT14*$BS$1)," ")</f>
        <v xml:space="preserve"> </v>
      </c>
      <c r="BV14" s="24" cm="1">
        <f t="array" ref="BV14">_xlfn.XLOOKUP($A14,data_i,_xlfn.XLOOKUP(BV$4,data_col,data_val))</f>
        <v>0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cm="1">
        <f t="array" ref="CA14">IF(_xlfn.XLOOKUP($A14,data_i,_xlfn.XLOOKUP(CA$4,data_col,data_val)) &gt; 0,_xlfn.XLOOKUP($A14,data_i,_xlfn.XLOOKUP(CA$4,data_col,data_val))," ")</f>
        <v>31.5</v>
      </c>
      <c r="CB14" s="202" cm="1">
        <f t="array" ref="CB14">IF(_xlfn.XLOOKUP($A14,data_i,_xlfn.XLOOKUP(CB$4,data_col,data_val)) &gt; 0,_xlfn.XLOOKUP($A14,data_i,_xlfn.XLOOKUP(CB$4,data_col,data_val))," ")</f>
        <v>0.95</v>
      </c>
      <c r="CC14" s="202" cm="1">
        <f t="array" ref="CC14">IF(_xlfn.XLOOKUP($A14,data_i,_xlfn.XLOOKUP(CC$4,data_col,data_val)) &gt; 0,_xlfn.XLOOKUP($A14,data_i,_xlfn.XLOOKUP(CC$4,data_col,data_val))," ")</f>
        <v>31.3</v>
      </c>
      <c r="CD14" s="202" cm="1">
        <f t="array" ref="CD14">IF(_xlfn.XLOOKUP($A14,data_i,_xlfn.XLOOKUP(CD$4,data_col,data_val)) &gt; 0,_xlfn.XLOOKUP($A14,data_i,_xlfn.XLOOKUP(CD$4,data_col,data_val))," ")</f>
        <v>0.95</v>
      </c>
      <c r="CF14" s="24" cm="1">
        <f t="array" ref="CF14">_xlfn.XLOOKUP($A14,data_i,_xlfn.XLOOKUP(CF$4,data_col,data_val))</f>
        <v>81.37</v>
      </c>
      <c r="CG14" s="110"/>
      <c r="CH14" s="24" t="str" cm="1">
        <f t="array" ref="CH14">IF(_xlfn.XLOOKUP($A14,data_i,_xlfn.XLOOKUP(CH$4,data_col,data_val)) &gt; 0,_xlfn.XLOOKUP($A14,data_i,_xlfn.XLOOKUP(CH$4,data_col,data_val))," ")</f>
        <v xml:space="preserve"> </v>
      </c>
      <c r="CI14" s="24" t="str" cm="1">
        <f t="array" ref="CI14">IF(_xlfn.XLOOKUP($A14,data_i,_xlfn.XLOOKUP(CI$4,data_col,data_val)) &gt; 0,_xlfn.XLOOKUP($A14,data_i,_xlfn.XLOOKUP(CI$4,data_col,data_val))," ")</f>
        <v xml:space="preserve"> </v>
      </c>
      <c r="CJ14" s="24" t="str" cm="1">
        <f t="array" ref="CJ14">IF(_xlfn.XLOOKUP($A14,data_i,_xlfn.XLOOKUP(CJ$4,data_col,data_val)) &gt; 0,_xlfn.XLOOKUP($A14,data_i,_xlfn.XLOOKUP(CJ$4,data_col,data_val))," ")</f>
        <v xml:space="preserve"> </v>
      </c>
      <c r="CK14" s="24" t="str" cm="1">
        <f t="array" ref="CK14">IF(_xlfn.XLOOKUP($A14,data_i,_xlfn.XLOOKUP(CK$4,data_col,data_val)) &gt; 0,_xlfn.XLOOKUP($A14,data_i,_xlfn.XLOOKUP(CK$4,data_col,data_val))," ")</f>
        <v xml:space="preserve"> </v>
      </c>
      <c r="CL14" s="24" t="str" cm="1">
        <f t="array" ref="CL14">IF(_xlfn.XLOOKUP($A14,data_i,_xlfn.XLOOKUP(CL$4,data_col,data_val)) &gt; 0,_xlfn.XLOOKUP($A14,data_i,_xlfn.XLOOKUP(CL$4,data_col,data_val))," ")</f>
        <v xml:space="preserve"> </v>
      </c>
      <c r="CM14" s="24" t="str" cm="1">
        <f t="array" ref="CM14">IF(_xlfn.XLOOKUP($A14,data_i,_xlfn.XLOOKUP(CM$4,data_col,data_val)) &gt; 0,_xlfn.XLOOKUP($A14,data_i,_xlfn.XLOOKUP(CM$4,data_col,data_val))," ")</f>
        <v xml:space="preserve"> </v>
      </c>
      <c r="CN14" s="24" t="str" cm="1">
        <f t="array" ref="CN14">IF(_xlfn.XLOOKUP($A14,data_i,_xlfn.XLOOKUP(CN$4,data_col,data_val)) &gt; 0,_xlfn.XLOOKUP($A14,data_i,_xlfn.XLOOKUP(CN$4,data_col,data_val))," ")</f>
        <v xml:space="preserve"> </v>
      </c>
      <c r="CO14" s="24" t="str" cm="1">
        <f t="array" ref="CO14">IF(_xlfn.XLOOKUP($A14,data_i,_xlfn.XLOOKUP(CO$4,data_col,data_val)) &gt; 0,_xlfn.XLOOKUP($A14,data_i,_xlfn.XLOOKUP(CO$4,data_col,data_val))," ")</f>
        <v xml:space="preserve"> </v>
      </c>
      <c r="CP14" s="24" t="str" cm="1">
        <f t="array" ref="CP14">IF(_xlfn.XLOOKUP($A14,data_i,_xlfn.XLOOKUP(CP$4,data_col,data_val)) &gt; 0,_xlfn.XLOOKUP($A14,data_i,_xlfn.XLOOKUP(CP$4,data_col,data_val))," ")</f>
        <v xml:space="preserve"> </v>
      </c>
      <c r="CQ14" s="24" t="str" cm="1">
        <f t="array" ref="CQ14">IF(_xlfn.XLOOKUP($A14,data_i,_xlfn.XLOOKUP(CQ$4,data_col,data_val)) &gt; 0,_xlfn.XLOOKUP($A14,data_i,_xlfn.XLOOKUP(CQ$4,data_col,data_val))," ")</f>
        <v xml:space="preserve"> </v>
      </c>
      <c r="CR14" s="24" t="str" cm="1">
        <f t="array" ref="CR14">IF(_xlfn.XLOOKUP($A14,data_i,_xlfn.XLOOKUP(CR$4,data_col,data_val)) &gt; 0,_xlfn.XLOOKUP($A14,data_i,_xlfn.XLOOKUP(CR$4,data_col,data_val))," ")</f>
        <v xml:space="preserve"> </v>
      </c>
      <c r="CS14" s="24" t="str" cm="1">
        <f t="array" ref="CS14">IF(_xlfn.XLOOKUP($A14,data_i,_xlfn.XLOOKUP(CS$4,data_col,data_val)) &gt; 0,_xlfn.XLOOKUP($A14,data_i,_xlfn.XLOOKUP(CS$4,data_col,data_val))," ")</f>
        <v xml:space="preserve"> </v>
      </c>
      <c r="CT14" s="24" t="str" cm="1">
        <f t="array" ref="CT14">IF(_xlfn.XLOOKUP($A14,data_i,_xlfn.XLOOKUP(CT$4,data_col,data_val)) &gt; 0,_xlfn.XLOOKUP($A14,data_i,_xlfn.XLOOKUP(CT$4,data_col,data_val))," ")</f>
        <v xml:space="preserve"> </v>
      </c>
      <c r="CU14" s="24" t="str" cm="1">
        <f t="array" ref="CU14">IF(_xlfn.XLOOKUP($A14,data_i,_xlfn.XLOOKUP(CU$4,data_col,data_val)) &gt; 0,_xlfn.XLOOKUP($A14,data_i,_xlfn.XLOOKUP(CU$4,data_col,data_val))," ")</f>
        <v xml:space="preserve"> </v>
      </c>
      <c r="CV14" s="24" t="str" cm="1">
        <f t="array" ref="CV14">IF(_xlfn.XLOOKUP($A14,data_i,_xlfn.XLOOKUP(CV$4,data_col,data_val)) &gt; 0,_xlfn.XLOOKUP($A14,data_i,_xlfn.XLOOKUP(CV$4,data_col,data_val))," ")</f>
        <v xml:space="preserve"> </v>
      </c>
      <c r="CW14" s="24" t="str" cm="1">
        <f t="array" ref="CW14">IF(_xlfn.XLOOKUP($A14,data_i,_xlfn.XLOOKUP(CW$4,data_col,data_val)) &gt; 0,_xlfn.XLOOKUP($A14,data_i,_xlfn.XLOOKUP(CW$4,data_col,data_val))," ")</f>
        <v xml:space="preserve"> </v>
      </c>
      <c r="CX14" s="24" t="str" cm="1">
        <f t="array" ref="CX14">IF(_xlfn.XLOOKUP($A14,data_i,_xlfn.XLOOKUP(CX$4,data_col,data_val)) &gt; 0,_xlfn.XLOOKUP($A14,data_i,_xlfn.XLOOKUP(CX$4,data_col,data_val))," ")</f>
        <v xml:space="preserve"> </v>
      </c>
      <c r="CY14" s="24" t="str" cm="1">
        <f t="array" ref="CY14">IF(_xlfn.XLOOKUP($A14,data_i,_xlfn.XLOOKUP(CY$4,data_col,data_val)) &gt; 0,_xlfn.XLOOKUP($A14,data_i,_xlfn.XLOOKUP(CY$4,data_col,data_val))," ")</f>
        <v xml:space="preserve"> </v>
      </c>
      <c r="CZ14" s="24" t="str" cm="1">
        <f t="array" ref="CZ14">IF(_xlfn.XLOOKUP($A14,data_i,_xlfn.XLOOKUP(CZ$4,data_col,data_val)) &gt; 0,_xlfn.XLOOKUP($A14,data_i,_xlfn.XLOOKUP(CZ$4,data_col,data_val))," ")</f>
        <v xml:space="preserve"> </v>
      </c>
      <c r="DA14" s="24" t="str" cm="1">
        <f t="array" ref="DA14">IF(_xlfn.XLOOKUP($A14,data_i,_xlfn.XLOOKUP(DA$4,data_col,data_val)) &gt; 0,_xlfn.XLOOKUP($A14,data_i,_xlfn.XLOOKUP(DA$4,data_col,data_val))," ")</f>
        <v xml:space="preserve"> 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24" t="str" cm="1">
        <f t="array" ref="DC14">IF(_xlfn.XLOOKUP($A14,data_i,_xlfn.XLOOKUP(DC$4,data_col,data_val)) &gt; 0,_xlfn.XLOOKUP($A14,data_i,_xlfn.XLOOKUP(DC$4,data_col,data_val))," ")</f>
        <v xml:space="preserve"> </v>
      </c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110"/>
      <c r="DG14" s="24" t="str" cm="1">
        <f t="array" ref="DG14">IF(_xlfn.XLOOKUP($A14,data_i,_xlfn.XLOOKUP(DG$4,data_col,data_val)) &gt; 0,_xlfn.XLOOKUP($A14,data_i,_xlfn.XLOOKUP(DG$4,data_col,data_val))," ")</f>
        <v xml:space="preserve"> </v>
      </c>
      <c r="DH14" s="24" t="str" cm="1">
        <f t="array" ref="DH14">IF(_xlfn.XLOOKUP($A14,data_i,_xlfn.XLOOKUP(DH$4,data_col,data_val)) &gt; 0,_xlfn.XLOOKUP($A14,data_i,_xlfn.XLOOKUP(DH$4,data_col,data_val))," ")</f>
        <v xml:space="preserve"> </v>
      </c>
      <c r="DI14" s="24" t="str" cm="1">
        <f t="array" ref="DI14">IF(_xlfn.XLOOKUP($A14,data_i,_xlfn.XLOOKUP(DI$4,data_col,data_val)) &gt; 0,_xlfn.XLOOKUP($A14,data_i,_xlfn.XLOOKUP(DI$4,data_col,data_val))," ")</f>
        <v xml:space="preserve"> </v>
      </c>
      <c r="DJ14" s="24" t="str" cm="1">
        <f t="array" ref="DJ14">IF(_xlfn.XLOOKUP($A14,data_i,_xlfn.XLOOKUP(DJ$4,data_col,data_val)) &gt; 0,_xlfn.XLOOKUP($A14,data_i,_xlfn.XLOOKUP(DJ$4,data_col,data_val))," ")</f>
        <v xml:space="preserve"> </v>
      </c>
      <c r="DK14" s="24" t="str" cm="1">
        <f t="array" ref="DK14">IF(_xlfn.XLOOKUP($A14,data_i,_xlfn.XLOOKUP(DK$4,data_col,data_val)) &gt; 0,_xlfn.XLOOKUP($A14,data_i,_xlfn.XLOOKUP(DK$4,data_col,data_val))," ")</f>
        <v xml:space="preserve"> </v>
      </c>
      <c r="DL14" s="24" t="str" cm="1">
        <f t="array" ref="DL14">IF(_xlfn.XLOOKUP($A14,data_i,_xlfn.XLOOKUP(DL$4,data_col,data_val)) &gt; 0,_xlfn.XLOOKUP($A14,data_i,_xlfn.XLOOKUP(DL$4,data_col,data_val))," ")</f>
        <v xml:space="preserve"> </v>
      </c>
      <c r="DM14" s="24" t="str" cm="1">
        <f t="array" ref="DM14">IF(_xlfn.XLOOKUP($A14,data_i,_xlfn.XLOOKUP(DM$4,data_col,data_val)) &gt; 0,_xlfn.XLOOKUP($A14,data_i,_xlfn.XLOOKUP(DM$4,data_col,data_val))," ")</f>
        <v xml:space="preserve"> </v>
      </c>
      <c r="DN14" s="24" t="str" cm="1">
        <f t="array" ref="DN14">IF(_xlfn.XLOOKUP($A14,data_i,_xlfn.XLOOKUP(DN$4,data_col,data_val)) &gt; 0,_xlfn.XLOOKUP($A14,data_i,_xlfn.XLOOKUP(DN$4,data_col,data_val))," ")</f>
        <v xml:space="preserve"> </v>
      </c>
      <c r="DO14" s="24" t="str" cm="1">
        <f t="array" ref="DO14">IF(_xlfn.XLOOKUP($A14,data_i,_xlfn.XLOOKUP(DO$4,data_col,data_val)) &gt; 0,_xlfn.XLOOKUP($A14,data_i,_xlfn.XLOOKUP(DO$4,data_col,data_val))," ")</f>
        <v xml:space="preserve"> </v>
      </c>
      <c r="DP14" s="24" t="str" cm="1">
        <f t="array" ref="DP14">IF(_xlfn.XLOOKUP($A14,data_i,_xlfn.XLOOKUP(DP$4,data_col,data_val)) &gt; 0,_xlfn.XLOOKUP($A14,data_i,_xlfn.XLOOKUP(DP$4,data_col,data_val))," ")</f>
        <v xml:space="preserve"> </v>
      </c>
      <c r="DQ14" s="24" t="str" cm="1">
        <f t="array" ref="DQ14">IF(_xlfn.XLOOKUP($A14,data_i,_xlfn.XLOOKUP(DQ$4,data_col,data_val)) &gt; 0,_xlfn.XLOOKUP($A14,data_i,_xlfn.XLOOKUP(DQ$4,data_col,data_val))," ")</f>
        <v xml:space="preserve"> </v>
      </c>
      <c r="DR14" s="24" t="str" cm="1">
        <f t="array" ref="DR14">IF(_xlfn.XLOOKUP($A14,data_i,_xlfn.XLOOKUP(DR$4,data_col,data_val)) &gt; 0,_xlfn.XLOOKUP($A14,data_i,_xlfn.XLOOKUP(DR$4,data_col,data_val))," ")</f>
        <v xml:space="preserve"> </v>
      </c>
      <c r="DS14" s="24" t="str" cm="1">
        <f t="array" ref="DS14">IF(_xlfn.XLOOKUP($A14,data_i,_xlfn.XLOOKUP(DS$4,data_col,data_val)) &gt; 0,_xlfn.XLOOKUP($A14,data_i,_xlfn.XLOOKUP(DS$4,data_col,data_val))," ")</f>
        <v xml:space="preserve"> </v>
      </c>
      <c r="DT14" s="24" t="str" cm="1">
        <f t="array" ref="DT14">IF(_xlfn.XLOOKUP($A14,data_i,_xlfn.XLOOKUP(DT$4,data_col,data_val)) &gt; 0,_xlfn.XLOOKUP($A14,data_i,_xlfn.XLOOKUP(DT$4,data_col,data_val))," ")</f>
        <v xml:space="preserve"> </v>
      </c>
      <c r="DU14" s="24" t="str" cm="1">
        <f t="array" ref="DU14">IF(_xlfn.XLOOKUP($A14,data_i,_xlfn.XLOOKUP(DU$4,data_col,data_val)) &gt; 0,_xlfn.XLOOKUP($A14,data_i,_xlfn.XLOOKUP(DU$4,data_col,data_val))," ")</f>
        <v xml:space="preserve"> </v>
      </c>
      <c r="DV14" s="24" t="str" cm="1">
        <f t="array" ref="DV14">IF(_xlfn.XLOOKUP($A14,data_i,_xlfn.XLOOKUP(DV$4,data_col,data_val)) &gt; 0,_xlfn.XLOOKUP($A14,data_i,_xlfn.XLOOKUP(DV$4,data_col,data_val))," ")</f>
        <v xml:space="preserve"> </v>
      </c>
      <c r="DW14" s="24" t="str" cm="1">
        <f t="array" ref="DW14">IF(_xlfn.XLOOKUP($A14,data_i,_xlfn.XLOOKUP(DW$4,data_col,data_val)) &gt; 0,_xlfn.XLOOKUP($A14,data_i,_xlfn.XLOOKUP(DW$4,data_col,data_val))," ")</f>
        <v xml:space="preserve"> </v>
      </c>
      <c r="DX14" s="24" t="str" cm="1">
        <f t="array" ref="DX14">IF(_xlfn.XLOOKUP($A14,data_i,_xlfn.XLOOKUP(DX$4,data_col,data_val)) &gt; 0,_xlfn.XLOOKUP($A14,data_i,_xlfn.XLOOKUP(DX$4,data_col,data_val))," ")</f>
        <v xml:space="preserve"> </v>
      </c>
      <c r="DY14" s="24" t="str" cm="1">
        <f t="array" ref="DY14">IF(_xlfn.XLOOKUP($A14,data_i,_xlfn.XLOOKUP(DY$4,data_col,data_val)) &gt; 0,_xlfn.XLOOKUP($A14,data_i,_xlfn.XLOOKUP(DY$4,data_col,data_val))," ")</f>
        <v xml:space="preserve"> </v>
      </c>
      <c r="DZ14" s="24" t="str" cm="1">
        <f t="array" ref="DZ14">IF(_xlfn.XLOOKUP($A14,data_i,_xlfn.XLOOKUP(DZ$4,data_col,data_val)) &gt; 0,_xlfn.XLOOKUP($A14,data_i,_xlfn.XLOOKUP(DZ$4,data_col,data_val))," ")</f>
        <v xml:space="preserve"> 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B14" s="24" t="str" cm="1">
        <f t="array" ref="EB14">IF(_xlfn.XLOOKUP($A14,data_i,_xlfn.XLOOKUP(EB$4,data_col,data_val)) &gt; 0,_xlfn.XLOOKUP($A14,data_i,_xlfn.XLOOKUP(EB$4,data_col,data_val))," ")</f>
        <v xml:space="preserve"> </v>
      </c>
      <c r="EC14" s="24" t="str" cm="1">
        <f t="array" ref="EC14">IF(_xlfn.XLOOKUP($A14,data_i,_xlfn.XLOOKUP(EC$4,data_col,data_val)) &gt; 0,_xlfn.XLOOKUP($A14,data_i,_xlfn.XLOOKUP(EC$4,data_col,data_val))," ")</f>
        <v xml:space="preserve"> </v>
      </c>
      <c r="ED14" s="24" t="str" cm="1">
        <f t="array" ref="ED14">IF(_xlfn.XLOOKUP($A14,data_i,_xlfn.XLOOKUP(ED$4,data_col,data_val)) &gt; 0,_xlfn.XLOOKUP($A14,data_i,_xlfn.XLOOKUP(ED$4,data_col,data_val))," ")</f>
        <v xml:space="preserve"> </v>
      </c>
      <c r="EF14" s="24" cm="1">
        <f t="array" ref="EF14">IF(_xlfn.XLOOKUP($A14,data_i,_xlfn.XLOOKUP(EF$4,data_col,data_val)) &gt; 0,_xlfn.XLOOKUP($A14,data_i,_xlfn.XLOOKUP(EF$4,data_col,data_val))," ")</f>
        <v>362</v>
      </c>
      <c r="EG14" s="24" cm="1">
        <f t="array" ref="EG14">IF(_xlfn.XLOOKUP($A14,data_i,_xlfn.XLOOKUP(EG$4,data_col,data_val)) &gt; 0,_xlfn.XLOOKUP($A14,data_i,_xlfn.XLOOKUP(EG$4,data_col,data_val))," ")</f>
        <v>364</v>
      </c>
      <c r="EH14" s="24" cm="1">
        <f t="array" ref="EH14">IF(_xlfn.XLOOKUP($A14,data_i,_xlfn.XLOOKUP(EH$4,data_col,data_val)) &gt; 0,_xlfn.XLOOKUP($A14,data_i,_xlfn.XLOOKUP(EH$4,data_col,data_val))," ")</f>
        <v>363</v>
      </c>
      <c r="EI14" s="24" cm="1">
        <f t="array" ref="EI14">IF(_xlfn.XLOOKUP($A14,data_i,_xlfn.XLOOKUP(EI$4,data_col,data_val)) &gt; 0,_xlfn.XLOOKUP($A14,data_i,_xlfn.XLOOKUP(EI$4,data_col,data_val))," ")</f>
        <v>366</v>
      </c>
      <c r="EJ14" s="24" cm="1">
        <f t="array" ref="EJ14">IF(_xlfn.XLOOKUP($A14,data_i,_xlfn.XLOOKUP(EJ$4,data_col,data_val)) &gt; 0,_xlfn.XLOOKUP($A14,data_i,_xlfn.XLOOKUP(EJ$4,data_col,data_val))," ")</f>
        <v>365</v>
      </c>
      <c r="EK14" s="24" cm="1">
        <f t="array" ref="EK14">IF(_xlfn.XLOOKUP($A14,data_i,_xlfn.XLOOKUP(EK$4,data_col,data_val)) &gt; 0,_xlfn.XLOOKUP($A14,data_i,_xlfn.XLOOKUP(EK$4,data_col,data_val))," ")</f>
        <v>365</v>
      </c>
      <c r="EL14" s="24" cm="1">
        <f t="array" ref="EL14">IF(_xlfn.XLOOKUP($A14,data_i,_xlfn.XLOOKUP(EL$4,data_col,data_val)) &gt; 0,_xlfn.XLOOKUP($A14,data_i,_xlfn.XLOOKUP(EL$4,data_col,data_val))," ")</f>
        <v>363</v>
      </c>
      <c r="EM14" s="24" cm="1">
        <f t="array" ref="EM14">IF(_xlfn.XLOOKUP($A14,data_i,_xlfn.XLOOKUP(EM$4,data_col,data_val)) &gt; 0,_xlfn.XLOOKUP($A14,data_i,_xlfn.XLOOKUP(EM$4,data_col,data_val))," ")</f>
        <v>360</v>
      </c>
      <c r="EN14" s="24" cm="1">
        <f t="array" ref="EN14">IF(_xlfn.XLOOKUP($A14,data_i,_xlfn.XLOOKUP(EN$4,data_col,data_val)) &gt; 0,_xlfn.XLOOKUP($A14,data_i,_xlfn.XLOOKUP(EN$4,data_col,data_val))," ")</f>
        <v>361</v>
      </c>
      <c r="EO14" s="24" cm="1">
        <f t="array" ref="EO14">IF(_xlfn.XLOOKUP($A14,data_i,_xlfn.XLOOKUP(EO$4,data_col,data_val)) &gt; 0,_xlfn.XLOOKUP($A14,data_i,_xlfn.XLOOKUP(EO$4,data_col,data_val))," ")</f>
        <v>361</v>
      </c>
      <c r="EP14" s="24" cm="1">
        <f t="array" ref="EP14">IF(_xlfn.XLOOKUP($A14,data_i,_xlfn.XLOOKUP(EP$4,data_col,data_val)) &gt; 0,_xlfn.XLOOKUP($A14,data_i,_xlfn.XLOOKUP(EP$4,data_col,data_val))," ")</f>
        <v>362</v>
      </c>
      <c r="EQ14" s="24" cm="1">
        <f t="array" ref="EQ14">IF(_xlfn.XLOOKUP($A14,data_i,_xlfn.XLOOKUP(EQ$4,data_col,data_val)) &gt; 0,_xlfn.XLOOKUP($A14,data_i,_xlfn.XLOOKUP(EQ$4,data_col,data_val))," ")</f>
        <v>362</v>
      </c>
      <c r="ER14" s="24" cm="1">
        <f t="array" ref="ER14">IF(_xlfn.XLOOKUP($A14,data_i,_xlfn.XLOOKUP(ER$4,data_col,data_val)) &gt; 0,_xlfn.XLOOKUP($A14,data_i,_xlfn.XLOOKUP(ER$4,data_col,data_val))," ")</f>
        <v>363</v>
      </c>
      <c r="ES14" s="24" cm="1">
        <f t="array" ref="ES14">IF(_xlfn.XLOOKUP($A14,data_i,_xlfn.XLOOKUP(ES$4,data_col,data_val)) &gt; 0,_xlfn.XLOOKUP($A14,data_i,_xlfn.XLOOKUP(ES$4,data_col,data_val))," ")</f>
        <v>362</v>
      </c>
      <c r="ET14" s="24" cm="1">
        <f t="array" ref="ET14">IF(_xlfn.XLOOKUP($A14,data_i,_xlfn.XLOOKUP(ET$4,data_col,data_val)) &gt; 0,_xlfn.XLOOKUP($A14,data_i,_xlfn.XLOOKUP(ET$4,data_col,data_val))," ")</f>
        <v>362</v>
      </c>
      <c r="EU14" s="24" cm="1">
        <f t="array" ref="EU14">IF(_xlfn.XLOOKUP($A14,data_i,_xlfn.XLOOKUP(EU$4,data_col,data_val)) &gt; 0,_xlfn.XLOOKUP($A14,data_i,_xlfn.XLOOKUP(EU$4,data_col,data_val))," ")</f>
        <v>363</v>
      </c>
      <c r="EV14" s="24" cm="1">
        <f t="array" ref="EV14">IF(_xlfn.XLOOKUP($A14,data_i,_xlfn.XLOOKUP(EV$4,data_col,data_val)) &gt; 0,_xlfn.XLOOKUP($A14,data_i,_xlfn.XLOOKUP(EV$4,data_col,data_val))," ")</f>
        <v>362</v>
      </c>
      <c r="EW14" s="24" cm="1">
        <f t="array" ref="EW14">IF(_xlfn.XLOOKUP($A14,data_i,_xlfn.XLOOKUP(EW$4,data_col,data_val)) &gt; 0,_xlfn.XLOOKUP($A14,data_i,_xlfn.XLOOKUP(EW$4,data_col,data_val))," ")</f>
        <v>364</v>
      </c>
      <c r="EX14" s="24" cm="1">
        <f t="array" ref="EX14">IF(_xlfn.XLOOKUP($A14,data_i,_xlfn.XLOOKUP(EX$4,data_col,data_val)) &gt; 0,_xlfn.XLOOKUP($A14,data_i,_xlfn.XLOOKUP(EX$4,data_col,data_val))," ")</f>
        <v>363</v>
      </c>
      <c r="EY14" s="24" cm="1">
        <f t="array" ref="EY14">IF(_xlfn.XLOOKUP($A14,data_i,_xlfn.XLOOKUP(EY$4,data_col,data_val)) &gt; 0,_xlfn.XLOOKUP($A14,data_i,_xlfn.XLOOKUP(EY$4,data_col,data_val))," ")</f>
        <v>361</v>
      </c>
      <c r="EZ14" s="24" cm="1">
        <f t="array" ref="EZ14">IF(_xlfn.XLOOKUP($A14,data_i,_xlfn.XLOOKUP(EZ$4,data_col,data_val)) &gt; 0,_xlfn.XLOOKUP($A14,data_i,_xlfn.XLOOKUP(EZ$4,data_col,data_val))," ")</f>
        <v>362</v>
      </c>
      <c r="FA14" s="24" cm="1">
        <f t="array" ref="FA14">IF(_xlfn.XLOOKUP($A14,data_i,_xlfn.XLOOKUP(FA$4,data_col,data_val)) &gt; 0,_xlfn.XLOOKUP($A14,data_i,_xlfn.XLOOKUP(FA$4,data_col,data_val))," ")</f>
        <v>362</v>
      </c>
      <c r="FB14" s="24" cm="1">
        <f t="array" ref="FB14">IF(_xlfn.XLOOKUP($A14,data_i,_xlfn.XLOOKUP(FB$4,data_col,data_val)) &gt; 0,_xlfn.XLOOKUP($A14,data_i,_xlfn.XLOOKUP(FB$4,data_col,data_val))," ")</f>
        <v>361</v>
      </c>
      <c r="FC14" s="24" cm="1">
        <f t="array" ref="FC14">IF(_xlfn.XLOOKUP($A14,data_i,_xlfn.XLOOKUP(FC$4,data_col,data_val)) &gt; 0,_xlfn.XLOOKUP($A14,data_i,_xlfn.XLOOKUP(FC$4,data_col,data_val))," ")</f>
        <v>361</v>
      </c>
      <c r="FE14" s="24" cm="1">
        <f t="array" ref="FE14">IF(_xlfn.XLOOKUP($A14,data_i,_xlfn.XLOOKUP(FE$4,data_col,data_val)) &gt; 0,_xlfn.XLOOKUP($A14,data_i,_xlfn.XLOOKUP(FE$4,data_col,data_val))," ")</f>
        <v>490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493</v>
      </c>
      <c r="FH14" s="24" cm="1">
        <f t="array" ref="FH14">IF(_xlfn.XLOOKUP($A14,data_i,_xlfn.XLOOKUP(FH$4,data_col,data_val)) &gt; 0,_xlfn.XLOOKUP($A14,data_i,_xlfn.XLOOKUP(FH$4,data_col,data_val))," ")</f>
        <v>493</v>
      </c>
      <c r="FI14" s="24" cm="1">
        <f t="array" ref="FI14">IF(_xlfn.XLOOKUP($A14,data_i,_xlfn.XLOOKUP(FI$4,data_col,data_val)) &gt; 0,_xlfn.XLOOKUP($A14,data_i,_xlfn.XLOOKUP(FI$4,data_col,data_val))," ")</f>
        <v>496</v>
      </c>
      <c r="FJ14" s="24" cm="1">
        <f t="array" ref="FJ14">IF(_xlfn.XLOOKUP($A14,data_i,_xlfn.XLOOKUP(FJ$4,data_col,data_val)) &gt; 0,_xlfn.XLOOKUP($A14,data_i,_xlfn.XLOOKUP(FJ$4,data_col,data_val))," ")</f>
        <v>495</v>
      </c>
      <c r="FK14" s="24" cm="1">
        <f t="array" ref="FK14">IF(_xlfn.XLOOKUP($A14,data_i,_xlfn.XLOOKUP(FK$4,data_col,data_val)) &gt; 0,_xlfn.XLOOKUP($A14,data_i,_xlfn.XLOOKUP(FK$4,data_col,data_val))," ")</f>
        <v>496</v>
      </c>
      <c r="FL14" s="24" cm="1">
        <f t="array" ref="FL14">IF(_xlfn.XLOOKUP($A14,data_i,_xlfn.XLOOKUP(FL$4,data_col,data_val)) &gt; 0,_xlfn.XLOOKUP($A14,data_i,_xlfn.XLOOKUP(FL$4,data_col,data_val))," ")</f>
        <v>493</v>
      </c>
      <c r="FM14" s="24" cm="1">
        <f t="array" ref="FM14">IF(_xlfn.XLOOKUP($A14,data_i,_xlfn.XLOOKUP(FM$4,data_col,data_val)) &gt; 0,_xlfn.XLOOKUP($A14,data_i,_xlfn.XLOOKUP(FM$4,data_col,data_val))," ")</f>
        <v>493</v>
      </c>
      <c r="FN14" s="24" cm="1">
        <f t="array" ref="FN14">IF(_xlfn.XLOOKUP($A14,data_i,_xlfn.XLOOKUP(FN$4,data_col,data_val)) &gt; 0,_xlfn.XLOOKUP($A14,data_i,_xlfn.XLOOKUP(FN$4,data_col,data_val))," ")</f>
        <v>496</v>
      </c>
      <c r="FO14" s="24" cm="1">
        <f t="array" ref="FO14">IF(_xlfn.XLOOKUP($A14,data_i,_xlfn.XLOOKUP(FO$4,data_col,data_val)) &gt; 0,_xlfn.XLOOKUP($A14,data_i,_xlfn.XLOOKUP(FO$4,data_col,data_val))," ")</f>
        <v>494</v>
      </c>
      <c r="FP14" s="24" cm="1">
        <f t="array" ref="FP14">IF(_xlfn.XLOOKUP($A14,data_i,_xlfn.XLOOKUP(FP$4,data_col,data_val)) &gt; 0,_xlfn.XLOOKUP($A14,data_i,_xlfn.XLOOKUP(FP$4,data_col,data_val))," ")</f>
        <v>490</v>
      </c>
      <c r="FQ14" s="24" cm="1">
        <f t="array" ref="FQ14">IF(_xlfn.XLOOKUP($A14,data_i,_xlfn.XLOOKUP(FQ$4,data_col,data_val)) &gt; 0,_xlfn.XLOOKUP($A14,data_i,_xlfn.XLOOKUP(FQ$4,data_col,data_val))," ")</f>
        <v>495</v>
      </c>
      <c r="FR14" s="24" cm="1">
        <f t="array" ref="FR14">IF(_xlfn.XLOOKUP($A14,data_i,_xlfn.XLOOKUP(FR$4,data_col,data_val)) &gt; 0,_xlfn.XLOOKUP($A14,data_i,_xlfn.XLOOKUP(FR$4,data_col,data_val))," ")</f>
        <v>492</v>
      </c>
      <c r="FS14" s="24" cm="1">
        <f t="array" ref="FS14">IF(_xlfn.XLOOKUP($A14,data_i,_xlfn.XLOOKUP(FS$4,data_col,data_val)) &gt; 0,_xlfn.XLOOKUP($A14,data_i,_xlfn.XLOOKUP(FS$4,data_col,data_val))," ")</f>
        <v>494</v>
      </c>
      <c r="FT14" s="24" cm="1">
        <f t="array" ref="FT14">IF(_xlfn.XLOOKUP($A14,data_i,_xlfn.XLOOKUP(FT$4,data_col,data_val)) &gt; 0,_xlfn.XLOOKUP($A14,data_i,_xlfn.XLOOKUP(FT$4,data_col,data_val))," ")</f>
        <v>494</v>
      </c>
      <c r="FU14" s="24" cm="1">
        <f t="array" ref="FU14">IF(_xlfn.XLOOKUP($A14,data_i,_xlfn.XLOOKUP(FU$4,data_col,data_val)) &gt; 0,_xlfn.XLOOKUP($A14,data_i,_xlfn.XLOOKUP(FU$4,data_col,data_val))," ")</f>
        <v>493</v>
      </c>
      <c r="FV14" s="24" cm="1">
        <f t="array" ref="FV14">IF(_xlfn.XLOOKUP($A14,data_i,_xlfn.XLOOKUP(FV$4,data_col,data_val)) &gt; 0,_xlfn.XLOOKUP($A14,data_i,_xlfn.XLOOKUP(FV$4,data_col,data_val))," ")</f>
        <v>493</v>
      </c>
      <c r="FW14" s="24" cm="1">
        <f t="array" ref="FW14">IF(_xlfn.XLOOKUP($A14,data_i,_xlfn.XLOOKUP(FW$4,data_col,data_val)) &gt; 0,_xlfn.XLOOKUP($A14,data_i,_xlfn.XLOOKUP(FW$4,data_col,data_val))," ")</f>
        <v>491</v>
      </c>
      <c r="FX14" s="24" cm="1">
        <f t="array" ref="FX14">IF(_xlfn.XLOOKUP($A14,data_i,_xlfn.XLOOKUP(FX$4,data_col,data_val)) &gt; 0,_xlfn.XLOOKUP($A14,data_i,_xlfn.XLOOKUP(FX$4,data_col,data_val))," ")</f>
        <v>493</v>
      </c>
      <c r="FY14" s="24" cm="1">
        <f t="array" ref="FY14">IF(_xlfn.XLOOKUP($A14,data_i,_xlfn.XLOOKUP(FY$4,data_col,data_val)) &gt; 0,_xlfn.XLOOKUP($A14,data_i,_xlfn.XLOOKUP(FY$4,data_col,data_val))," ")</f>
        <v>494</v>
      </c>
      <c r="FZ14" s="24" cm="1">
        <f t="array" ref="FZ14">IF(_xlfn.XLOOKUP($A14,data_i,_xlfn.XLOOKUP(FZ$4,data_col,data_val)) &gt; 0,_xlfn.XLOOKUP($A14,data_i,_xlfn.XLOOKUP(FZ$4,data_col,data_val))," ")</f>
        <v>491</v>
      </c>
      <c r="GA14" s="24" cm="1">
        <f t="array" ref="GA14">IF(_xlfn.XLOOKUP($A14,data_i,_xlfn.XLOOKUP(GA$4,data_col,data_val)) &gt; 0,_xlfn.XLOOKUP($A14,data_i,_xlfn.XLOOKUP(GA$4,data_col,data_val))," ")</f>
        <v>491</v>
      </c>
      <c r="GB14" s="24" cm="1">
        <f t="array" ref="GB14">IF(_xlfn.XLOOKUP($A14,data_i,_xlfn.XLOOKUP(GB$4,data_col,data_val)) &gt; 0,_xlfn.XLOOKUP($A14,data_i,_xlfn.XLOOKUP(GB$4,data_col,data_val))," ")</f>
        <v>493</v>
      </c>
      <c r="GD14" s="114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</row>
    <row r="15" spans="1:234">
      <c r="A15" s="43">
        <v>4</v>
      </c>
      <c r="B15" s="212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I448</v>
      </c>
      <c r="F15" s="112" cm="1">
        <f t="array" ref="F15">_xlfn.XLOOKUP($A15,prop_i,_xlfn.XLOOKUP(F$4,prop_col,prop_val))</f>
        <v>616</v>
      </c>
      <c r="G15" s="112" t="str" cm="1">
        <f t="array" ref="G15">_xlfn.XLOOKUP($A15,prop_i,_xlfn.XLOOKUP(G$4,prop_col,prop_val))</f>
        <v>J01</v>
      </c>
      <c r="H15" s="43">
        <f t="shared" si="0"/>
        <v>16</v>
      </c>
      <c r="I15" s="112" cm="1">
        <f t="array" ref="I15">_xlfn.XLOOKUP($A15,prop_i,_xlfn.XLOOKUP(I$4,prop_col,prop_val))</f>
        <v>1243360</v>
      </c>
      <c r="J15" s="142" cm="1">
        <f t="array" ref="J15">_xlfn.XLOOKUP($A15,data_i,_xlfn.XLOOKUP(J$4,data_col,data_val))</f>
        <v>66470</v>
      </c>
      <c r="K15" s="142" cm="1">
        <f t="array" ref="K15">_xlfn.XLOOKUP($A15,data_i,_xlfn.XLOOKUP(K$4,data_col,data_val))</f>
        <v>2183</v>
      </c>
      <c r="L15" s="24">
        <f t="shared" si="1"/>
        <v>30.448923499770956</v>
      </c>
      <c r="M15" s="201" cm="1">
        <f t="array" ref="M15">HYPERLINK(GM15,_xlfn.XLOOKUP($A15,val_i,_xlfn.XLOOKUP(M$4,val_col,val_val)))</f>
        <v>44060</v>
      </c>
      <c r="N15" s="203" t="str" cm="1">
        <f t="array" ref="N15">IF(_xlfn.XLOOKUP($A15,data_i,_xlfn.XLOOKUP(N$4,data_col,data_val)) &gt; 0,_xlfn.XLOOKUP($A15,data_i,_xlfn.XLOOKUP(N$4,data_col,data_val))," ")</f>
        <v xml:space="preserve"> </v>
      </c>
      <c r="O15" s="109" cm="1">
        <f t="array" ref="O15">$J15-_xlfn.XLOOKUP($A15,val_i,_xlfn.XLOOKUP("oph@start",val_col,val_val))</f>
        <v>2577</v>
      </c>
      <c r="P15" s="24" cm="1">
        <f t="array" ref="P15">K15-_xlfn.XLOOKUP($A15,val_i,_xlfn.XLOOKUP("Starts@Start",val_col,val_val))</f>
        <v>167</v>
      </c>
      <c r="Q15" s="109">
        <f t="shared" si="2"/>
        <v>15.431137724550899</v>
      </c>
      <c r="R15" s="110">
        <f t="shared" si="3"/>
        <v>19.522727272727273</v>
      </c>
      <c r="S15" s="97" t="str">
        <f t="shared" si="4"/>
        <v>done</v>
      </c>
      <c r="T15" s="97">
        <f t="shared" si="4"/>
        <v>44265.7885035086</v>
      </c>
      <c r="U15" s="97">
        <f t="shared" si="4"/>
        <v>44368.233206651792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66470</v>
      </c>
      <c r="Y15" s="131" cm="1">
        <f t="array" ref="Y15">_xlfn.XLOOKUP($A15,data_i,_xlfn.XLOOKUP(Y$4,data_col,data_val))</f>
        <v>2183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44</v>
      </c>
      <c r="AG15" s="131" cm="1">
        <f t="array" ref="AG15">_xlfn.XLOOKUP($A15,data_i,_xlfn.XLOOKUP(AG$4,data_col,data_val))</f>
        <v>5</v>
      </c>
      <c r="AH15" s="142" cm="1">
        <f t="array" ref="AH15">_xlfn.XLOOKUP($A15,data_i,_xlfn.XLOOKUP(AH$4,data_col,data_val))</f>
        <v>208</v>
      </c>
      <c r="AI15" s="142"/>
      <c r="AJ15" s="241" cm="1">
        <f t="array" ref="AJ15">_xlfn.XLOOKUP($A15,prop_i,_xlfn.XLOOKUP(AJ$4,prop_col,prop_val))</f>
        <v>41210</v>
      </c>
      <c r="AK15" s="142"/>
      <c r="AM15" s="142" cm="1">
        <f t="array" ref="AM15">_xlfn.XLOOKUP($A15,data_i,_xlfn.XLOOKUP(AM$4,data_col,data_val))</f>
        <v>2679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21.999469336872419</v>
      </c>
      <c r="AQ15" s="142" cm="1">
        <f t="array" ref="AQ15">_xlfn.XLOOKUP($A15,data_i,_xlfn.XLOOKUP(AQ$4,data_col,data_val))</f>
        <v>2679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0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 t="shared" si="5"/>
        <v>2577</v>
      </c>
      <c r="BB15" s="203" t="str" cm="1">
        <f t="array" ref="BB15">IF(_xlfn.XLOOKUP($A15,data_i,_xlfn.XLOOKUP(BB$4,data_col,data_val)) &gt; 0,_xlfn.XLOOKUP($A15,data_i,_xlfn.XLOOKUP(BB$4,data_col,data_val))," ")</f>
        <v xml:space="preserve"> </v>
      </c>
      <c r="BC15" s="110" cm="1">
        <f t="array" ref="BC15">_xlfn.XLOOKUP($A15,data_i,_xlfn.XLOOKUP(BC$4,data_col,data_val))</f>
        <v>-28.46</v>
      </c>
      <c r="BD15" s="139" cm="1">
        <f t="array" ref="BD15">_xlfn.XLOOKUP($A15,data_i,_xlfn.XLOOKUP(BD$4,data_col,data_val))</f>
        <v>4.1080000000000005</v>
      </c>
      <c r="BE15" s="139" cm="1">
        <f t="array" ref="BE15">_xlfn.XLOOKUP($A15,data_i,_xlfn.XLOOKUP(BE$4,data_col,data_val))</f>
        <v>0.67654545454545445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1.38</v>
      </c>
      <c r="BI15" s="139" cm="1">
        <f t="array" ref="BI15">_xlfn.XLOOKUP($A15,data_i,_xlfn.XLOOKUP(BI$4,data_col,data_val))</f>
        <v>0.63</v>
      </c>
      <c r="BJ15" s="146">
        <f t="shared" si="6"/>
        <v>158.73015873015873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0</v>
      </c>
      <c r="BN15" s="24" cm="1">
        <f t="array" ref="BN15">_xlfn.XLOOKUP($A15,data_i,_xlfn.XLOOKUP(BN$4,data_col,data_val))</f>
        <v>0</v>
      </c>
      <c r="BO15" s="110" cm="1">
        <f t="array" ref="BO15">_xlfn.XLOOKUP($A15,data_i,_xlfn.XLOOKUP(BO$4,data_col,data_val))</f>
        <v>0</v>
      </c>
      <c r="BP15" s="110" cm="1">
        <f t="array" ref="BP15">_xlfn.XLOOKUP($A15,data_i,_xlfn.XLOOKUP(BP$4,data_col,data_val))</f>
        <v>0</v>
      </c>
      <c r="BQ15" s="110" cm="1">
        <f t="array" ref="BQ15">_xlfn.XLOOKUP($A15,data_i,_xlfn.XLOOKUP(BQ$4,data_col,data_val))</f>
        <v>31.9</v>
      </c>
      <c r="BR15" s="24" cm="1">
        <f t="array" ref="BR15">_xlfn.XLOOKUP($A15,data_i,_xlfn.XLOOKUP(BR$4,data_col,data_val))</f>
        <v>947</v>
      </c>
      <c r="BS15" s="24" cm="1">
        <f t="array" ref="BS15">_xlfn.XLOOKUP($A15,data_i,_xlfn.XLOOKUP(BS$4,data_col,data_val))</f>
        <v>24</v>
      </c>
      <c r="BT15" s="109">
        <f t="shared" si="7"/>
        <v>0</v>
      </c>
      <c r="BU15" s="162" t="str">
        <f>IFERROR((AX15*_xlfn.XLOOKUP(F15,summary!$S$3:$S$6,summary!$W$31:$W$34))/(BT15*$BS$1)," ")</f>
        <v xml:space="preserve"> </v>
      </c>
      <c r="BV15" s="24" cm="1">
        <f t="array" ref="BV15">_xlfn.XLOOKUP($A15,data_i,_xlfn.XLOOKUP(BV$4,data_col,data_val))</f>
        <v>0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38.76</v>
      </c>
      <c r="CG15" s="110"/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cm="1">
        <f t="array" ref="EF15">IF(_xlfn.XLOOKUP($A15,data_i,_xlfn.XLOOKUP(EF$4,data_col,data_val)) &gt; 0,_xlfn.XLOOKUP($A15,data_i,_xlfn.XLOOKUP(EF$4,data_col,data_val))," ")</f>
        <v>389</v>
      </c>
      <c r="EG15" s="24" cm="1">
        <f t="array" ref="EG15">IF(_xlfn.XLOOKUP($A15,data_i,_xlfn.XLOOKUP(EG$4,data_col,data_val)) &gt; 0,_xlfn.XLOOKUP($A15,data_i,_xlfn.XLOOKUP(EG$4,data_col,data_val))," ")</f>
        <v>391</v>
      </c>
      <c r="EH15" s="24" cm="1">
        <f t="array" ref="EH15">IF(_xlfn.XLOOKUP($A15,data_i,_xlfn.XLOOKUP(EH$4,data_col,data_val)) &gt; 0,_xlfn.XLOOKUP($A15,data_i,_xlfn.XLOOKUP(EH$4,data_col,data_val))," ")</f>
        <v>386</v>
      </c>
      <c r="EI15" s="24" cm="1">
        <f t="array" ref="EI15">IF(_xlfn.XLOOKUP($A15,data_i,_xlfn.XLOOKUP(EI$4,data_col,data_val)) &gt; 0,_xlfn.XLOOKUP($A15,data_i,_xlfn.XLOOKUP(EI$4,data_col,data_val))," ")</f>
        <v>389</v>
      </c>
      <c r="EJ15" s="24" cm="1">
        <f t="array" ref="EJ15">IF(_xlfn.XLOOKUP($A15,data_i,_xlfn.XLOOKUP(EJ$4,data_col,data_val)) &gt; 0,_xlfn.XLOOKUP($A15,data_i,_xlfn.XLOOKUP(EJ$4,data_col,data_val))," ")</f>
        <v>394</v>
      </c>
      <c r="EK15" s="24" cm="1">
        <f t="array" ref="EK15">IF(_xlfn.XLOOKUP($A15,data_i,_xlfn.XLOOKUP(EK$4,data_col,data_val)) &gt; 0,_xlfn.XLOOKUP($A15,data_i,_xlfn.XLOOKUP(EK$4,data_col,data_val))," ")</f>
        <v>393</v>
      </c>
      <c r="EL15" s="24" cm="1">
        <f t="array" ref="EL15">IF(_xlfn.XLOOKUP($A15,data_i,_xlfn.XLOOKUP(EL$4,data_col,data_val)) &gt; 0,_xlfn.XLOOKUP($A15,data_i,_xlfn.XLOOKUP(EL$4,data_col,data_val))," ")</f>
        <v>390</v>
      </c>
      <c r="EM15" s="24" cm="1">
        <f t="array" ref="EM15">IF(_xlfn.XLOOKUP($A15,data_i,_xlfn.XLOOKUP(EM$4,data_col,data_val)) &gt; 0,_xlfn.XLOOKUP($A15,data_i,_xlfn.XLOOKUP(EM$4,data_col,data_val))," ")</f>
        <v>385</v>
      </c>
      <c r="EN15" s="24" cm="1">
        <f t="array" ref="EN15">IF(_xlfn.XLOOKUP($A15,data_i,_xlfn.XLOOKUP(EN$4,data_col,data_val)) &gt; 0,_xlfn.XLOOKUP($A15,data_i,_xlfn.XLOOKUP(EN$4,data_col,data_val))," ")</f>
        <v>390</v>
      </c>
      <c r="EO15" s="24" cm="1">
        <f t="array" ref="EO15">IF(_xlfn.XLOOKUP($A15,data_i,_xlfn.XLOOKUP(EO$4,data_col,data_val)) &gt; 0,_xlfn.XLOOKUP($A15,data_i,_xlfn.XLOOKUP(EO$4,data_col,data_val))," ")</f>
        <v>402</v>
      </c>
      <c r="EP15" s="24" cm="1">
        <f t="array" ref="EP15">IF(_xlfn.XLOOKUP($A15,data_i,_xlfn.XLOOKUP(EP$4,data_col,data_val)) &gt; 0,_xlfn.XLOOKUP($A15,data_i,_xlfn.XLOOKUP(EP$4,data_col,data_val))," ")</f>
        <v>391</v>
      </c>
      <c r="EQ15" s="24" cm="1">
        <f t="array" ref="EQ15">IF(_xlfn.XLOOKUP($A15,data_i,_xlfn.XLOOKUP(EQ$4,data_col,data_val)) &gt; 0,_xlfn.XLOOKUP($A15,data_i,_xlfn.XLOOKUP(EQ$4,data_col,data_val))," ")</f>
        <v>392</v>
      </c>
      <c r="ER15" s="24" cm="1">
        <f t="array" ref="ER15">IF(_xlfn.XLOOKUP($A15,data_i,_xlfn.XLOOKUP(ER$4,data_col,data_val)) &gt; 0,_xlfn.XLOOKUP($A15,data_i,_xlfn.XLOOKUP(ER$4,data_col,data_val))," ")</f>
        <v>401</v>
      </c>
      <c r="ES15" s="24" cm="1">
        <f t="array" ref="ES15">IF(_xlfn.XLOOKUP($A15,data_i,_xlfn.XLOOKUP(ES$4,data_col,data_val)) &gt; 0,_xlfn.XLOOKUP($A15,data_i,_xlfn.XLOOKUP(ES$4,data_col,data_val))," ")</f>
        <v>392</v>
      </c>
      <c r="ET15" s="24" cm="1">
        <f t="array" ref="ET15">IF(_xlfn.XLOOKUP($A15,data_i,_xlfn.XLOOKUP(ET$4,data_col,data_val)) &gt; 0,_xlfn.XLOOKUP($A15,data_i,_xlfn.XLOOKUP(ET$4,data_col,data_val))," ")</f>
        <v>397</v>
      </c>
      <c r="EU15" s="24" cm="1">
        <f t="array" ref="EU15">IF(_xlfn.XLOOKUP($A15,data_i,_xlfn.XLOOKUP(EU$4,data_col,data_val)) &gt; 0,_xlfn.XLOOKUP($A15,data_i,_xlfn.XLOOKUP(EU$4,data_col,data_val))," ")</f>
        <v>394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527</v>
      </c>
      <c r="FF15" s="24" cm="1">
        <f t="array" ref="FF15">IF(_xlfn.XLOOKUP($A15,data_i,_xlfn.XLOOKUP(FF$4,data_col,data_val)) &gt; 0,_xlfn.XLOOKUP($A15,data_i,_xlfn.XLOOKUP(FF$4,data_col,data_val))," ")</f>
        <v>527</v>
      </c>
      <c r="FG15" s="24" cm="1">
        <f t="array" ref="FG15">IF(_xlfn.XLOOKUP($A15,data_i,_xlfn.XLOOKUP(FG$4,data_col,data_val)) &gt; 0,_xlfn.XLOOKUP($A15,data_i,_xlfn.XLOOKUP(FG$4,data_col,data_val))," ")</f>
        <v>522</v>
      </c>
      <c r="FH15" s="24" cm="1">
        <f t="array" ref="FH15">IF(_xlfn.XLOOKUP($A15,data_i,_xlfn.XLOOKUP(FH$4,data_col,data_val)) &gt; 0,_xlfn.XLOOKUP($A15,data_i,_xlfn.XLOOKUP(FH$4,data_col,data_val))," ")</f>
        <v>521</v>
      </c>
      <c r="FI15" s="24" cm="1">
        <f t="array" ref="FI15">IF(_xlfn.XLOOKUP($A15,data_i,_xlfn.XLOOKUP(FI$4,data_col,data_val)) &gt; 0,_xlfn.XLOOKUP($A15,data_i,_xlfn.XLOOKUP(FI$4,data_col,data_val))," ")</f>
        <v>523</v>
      </c>
      <c r="FJ15" s="24" cm="1">
        <f t="array" ref="FJ15">IF(_xlfn.XLOOKUP($A15,data_i,_xlfn.XLOOKUP(FJ$4,data_col,data_val)) &gt; 0,_xlfn.XLOOKUP($A15,data_i,_xlfn.XLOOKUP(FJ$4,data_col,data_val))," ")</f>
        <v>526</v>
      </c>
      <c r="FK15" s="24" cm="1">
        <f t="array" ref="FK15">IF(_xlfn.XLOOKUP($A15,data_i,_xlfn.XLOOKUP(FK$4,data_col,data_val)) &gt; 0,_xlfn.XLOOKUP($A15,data_i,_xlfn.XLOOKUP(FK$4,data_col,data_val))," ")</f>
        <v>523</v>
      </c>
      <c r="FL15" s="24" cm="1">
        <f t="array" ref="FL15">IF(_xlfn.XLOOKUP($A15,data_i,_xlfn.XLOOKUP(FL$4,data_col,data_val)) &gt; 0,_xlfn.XLOOKUP($A15,data_i,_xlfn.XLOOKUP(FL$4,data_col,data_val))," ")</f>
        <v>524</v>
      </c>
      <c r="FM15" s="24" cm="1">
        <f t="array" ref="FM15">IF(_xlfn.XLOOKUP($A15,data_i,_xlfn.XLOOKUP(FM$4,data_col,data_val)) &gt; 0,_xlfn.XLOOKUP($A15,data_i,_xlfn.XLOOKUP(FM$4,data_col,data_val))," ")</f>
        <v>524</v>
      </c>
      <c r="FN15" s="24" cm="1">
        <f t="array" ref="FN15">IF(_xlfn.XLOOKUP($A15,data_i,_xlfn.XLOOKUP(FN$4,data_col,data_val)) &gt; 0,_xlfn.XLOOKUP($A15,data_i,_xlfn.XLOOKUP(FN$4,data_col,data_val))," ")</f>
        <v>527</v>
      </c>
      <c r="FO15" s="24" cm="1">
        <f t="array" ref="FO15">IF(_xlfn.XLOOKUP($A15,data_i,_xlfn.XLOOKUP(FO$4,data_col,data_val)) &gt; 0,_xlfn.XLOOKUP($A15,data_i,_xlfn.XLOOKUP(FO$4,data_col,data_val))," ")</f>
        <v>526</v>
      </c>
      <c r="FP15" s="24" cm="1">
        <f t="array" ref="FP15">IF(_xlfn.XLOOKUP($A15,data_i,_xlfn.XLOOKUP(FP$4,data_col,data_val)) &gt; 0,_xlfn.XLOOKUP($A15,data_i,_xlfn.XLOOKUP(FP$4,data_col,data_val))," ")</f>
        <v>530</v>
      </c>
      <c r="FQ15" s="24" cm="1">
        <f t="array" ref="FQ15">IF(_xlfn.XLOOKUP($A15,data_i,_xlfn.XLOOKUP(FQ$4,data_col,data_val)) &gt; 0,_xlfn.XLOOKUP($A15,data_i,_xlfn.XLOOKUP(FQ$4,data_col,data_val))," ")</f>
        <v>528</v>
      </c>
      <c r="FR15" s="24" cm="1">
        <f t="array" ref="FR15">IF(_xlfn.XLOOKUP($A15,data_i,_xlfn.XLOOKUP(FR$4,data_col,data_val)) &gt; 0,_xlfn.XLOOKUP($A15,data_i,_xlfn.XLOOKUP(FR$4,data_col,data_val))," ")</f>
        <v>528</v>
      </c>
      <c r="FS15" s="24" cm="1">
        <f t="array" ref="FS15">IF(_xlfn.XLOOKUP($A15,data_i,_xlfn.XLOOKUP(FS$4,data_col,data_val)) &gt; 0,_xlfn.XLOOKUP($A15,data_i,_xlfn.XLOOKUP(FS$4,data_col,data_val))," ")</f>
        <v>531</v>
      </c>
      <c r="FT15" s="24" cm="1">
        <f t="array" ref="FT15">IF(_xlfn.XLOOKUP($A15,data_i,_xlfn.XLOOKUP(FT$4,data_col,data_val)) &gt; 0,_xlfn.XLOOKUP($A15,data_i,_xlfn.XLOOKUP(FT$4,data_col,data_val))," ")</f>
        <v>532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>
      <c r="A16" s="43">
        <v>13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7524</v>
      </c>
      <c r="K16" s="142" cm="1">
        <f t="array" ref="K16">_xlfn.XLOOKUP($A16,data_i,_xlfn.XLOOKUP(K$4,data_col,data_val))</f>
        <v>1732</v>
      </c>
      <c r="L16" s="24">
        <f t="shared" si="1"/>
        <v>4.3441108545034641</v>
      </c>
      <c r="M16" s="201" cm="1">
        <f t="array" ref="M16">HYPERLINK(GM16,_xlfn.XLOOKUP($A16,val_i,_xlfn.XLOOKUP(M$4,val_col,val_val)))</f>
        <v>44067</v>
      </c>
      <c r="N16" s="203" cm="1">
        <f t="array" ref="N16">IF(_xlfn.XLOOKUP($A16,data_i,_xlfn.XLOOKUP(N$4,data_col,data_val)) &gt; 0,_xlfn.XLOOKUP($A16,data_i,_xlfn.XLOOKUP(N$4,data_col,data_val))," ")</f>
        <v>5.1500000000000004E-2</v>
      </c>
      <c r="O16" s="109" cm="1">
        <f t="array" ref="O16">$J16-_xlfn.XLOOKUP($A16,val_i,_xlfn.XLOOKUP("oph@start",val_col,val_val))</f>
        <v>2532</v>
      </c>
      <c r="P16" s="24" cm="1">
        <f t="array" ref="P16">K16-_xlfn.XLOOKUP($A16,val_i,_xlfn.XLOOKUP("Starts@Start",val_col,val_val))</f>
        <v>353</v>
      </c>
      <c r="Q16" s="109">
        <f t="shared" si="2"/>
        <v>7.1728045325779037</v>
      </c>
      <c r="R16" s="110">
        <f t="shared" si="3"/>
        <v>20.256</v>
      </c>
      <c r="S16" s="97" t="str">
        <f t="shared" si="4"/>
        <v>done</v>
      </c>
      <c r="T16" s="97">
        <f t="shared" si="4"/>
        <v>44265.37145109268</v>
      </c>
      <c r="U16" s="97">
        <f t="shared" si="4"/>
        <v>44364.107628027909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7524</v>
      </c>
      <c r="Y16" s="131" cm="1">
        <f t="array" ref="Y16">_xlfn.XLOOKUP($A16,data_i,_xlfn.XLOOKUP(Y$4,data_col,data_val))</f>
        <v>1732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45</v>
      </c>
      <c r="AG16" s="131" cm="1">
        <f t="array" ref="AG16">_xlfn.XLOOKUP($A16,data_i,_xlfn.XLOOKUP(AG$4,data_col,data_val))</f>
        <v>2.2999999999999998</v>
      </c>
      <c r="AH16" s="142" cm="1">
        <f t="array" ref="AH16">_xlfn.XLOOKUP($A16,data_i,_xlfn.XLOOKUP(AH$4,data_col,data_val))</f>
        <v>426.5</v>
      </c>
      <c r="AI16" s="142"/>
      <c r="AJ16" s="241" cm="1">
        <f t="array" ref="AJ16">_xlfn.XLOOKUP($A16,prop_i,_xlfn.XLOOKUP(AJ$4,prop_col,prop_val))</f>
        <v>43724</v>
      </c>
      <c r="AK16" s="142"/>
      <c r="AM16" s="142" cm="1">
        <f t="array" ref="AM16">_xlfn.XLOOKUP($A16,data_i,_xlfn.XLOOKUP(AM$4,data_col,data_val))</f>
        <v>4500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24.513339924220528</v>
      </c>
      <c r="AQ16" s="142" cm="1">
        <f t="array" ref="AQ16">_xlfn.XLOOKUP($A16,data_i,_xlfn.XLOOKUP(AQ$4,data_col,data_val))</f>
        <v>4500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4485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 t="shared" si="5"/>
        <v>2532</v>
      </c>
      <c r="BB16" s="203" cm="1">
        <f t="array" ref="BB16">IF(_xlfn.XLOOKUP($A16,data_i,_xlfn.XLOOKUP(BB$4,data_col,data_val)) &gt; 0,_xlfn.XLOOKUP($A16,data_i,_xlfn.XLOOKUP(BB$4,data_col,data_val))," ")</f>
        <v>5.1500000000000004E-2</v>
      </c>
      <c r="BC16" s="110" cm="1">
        <f t="array" ref="BC16">_xlfn.XLOOKUP($A16,data_i,_xlfn.XLOOKUP(BC$4,data_col,data_val))</f>
        <v>-47.04</v>
      </c>
      <c r="BD16" s="139" cm="1">
        <f t="array" ref="BD16">_xlfn.XLOOKUP($A16,data_i,_xlfn.XLOOKUP(BD$4,data_col,data_val))</f>
        <v>4.1650000000000009</v>
      </c>
      <c r="BE16" s="139" cm="1">
        <f t="array" ref="BE16">_xlfn.XLOOKUP($A16,data_i,_xlfn.XLOOKUP(BE$4,data_col,data_val))</f>
        <v>0.94963636363636372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2.0470000000000002</v>
      </c>
      <c r="BI16" s="139" cm="1">
        <f t="array" ref="BI16">_xlfn.XLOOKUP($A16,data_i,_xlfn.XLOOKUP(BI$4,data_col,data_val))</f>
        <v>0.72</v>
      </c>
      <c r="BJ16" s="146">
        <f t="shared" si="6"/>
        <v>138.88888888888889</v>
      </c>
      <c r="BK16" s="139"/>
      <c r="BL16" s="139" cm="1">
        <f t="array" ref="BL16">_xlfn.XLOOKUP($A16,data_i,_xlfn.XLOOKUP(BL$4,data_col,data_val))</f>
        <v>0.59</v>
      </c>
      <c r="BM16" s="24" cm="1">
        <f t="array" ref="BM16">_xlfn.XLOOKUP($A16,data_i,_xlfn.XLOOKUP(BM$4,data_col,data_val))</f>
        <v>7.9</v>
      </c>
      <c r="BN16" s="24" cm="1">
        <f t="array" ref="BN16">_xlfn.XLOOKUP($A16,data_i,_xlfn.XLOOKUP(BN$4,data_col,data_val))</f>
        <v>99.9</v>
      </c>
      <c r="BO16" s="110" cm="1">
        <f t="array" ref="BO16">_xlfn.XLOOKUP($A16,data_i,_xlfn.XLOOKUP(BO$4,data_col,data_val))</f>
        <v>24.7</v>
      </c>
      <c r="BP16" s="110" cm="1">
        <f t="array" ref="BP16">_xlfn.XLOOKUP($A16,data_i,_xlfn.XLOOKUP(BP$4,data_col,data_val))</f>
        <v>269</v>
      </c>
      <c r="BQ16" s="110" cm="1">
        <f t="array" ref="BQ16">_xlfn.XLOOKUP($A16,data_i,_xlfn.XLOOKUP(BQ$4,data_col,data_val))</f>
        <v>7</v>
      </c>
      <c r="BR16" s="24" cm="1">
        <f t="array" ref="BR16">_xlfn.XLOOKUP($A16,data_i,_xlfn.XLOOKUP(BR$4,data_col,data_val))</f>
        <v>1038</v>
      </c>
      <c r="BS16" s="24" cm="1">
        <f t="array" ref="BS16">_xlfn.XLOOKUP($A16,data_i,_xlfn.XLOOKUP(BS$4,data_col,data_val))</f>
        <v>112</v>
      </c>
      <c r="BT16" s="109">
        <f t="shared" si="7"/>
        <v>967.50510886584345</v>
      </c>
      <c r="BU16" s="162">
        <f>IFERROR((AX16*_xlfn.XLOOKUP(F16,summary!$S$3:$S$6,summary!$W$31:$W$34))/(BT16*$BS$1)," ")</f>
        <v>0.46403646755675987</v>
      </c>
      <c r="BV16" s="24" cm="1">
        <f t="array" ref="BV16">_xlfn.XLOOKUP($A16,data_i,_xlfn.XLOOKUP(BV$4,data_col,data_val))</f>
        <v>971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cm="1">
        <f t="array" ref="CA16">IF(_xlfn.XLOOKUP($A16,data_i,_xlfn.XLOOKUP(CA$4,data_col,data_val)) &gt; 0,_xlfn.XLOOKUP($A16,data_i,_xlfn.XLOOKUP(CA$4,data_col,data_val))," ")</f>
        <v>65.099999999999994</v>
      </c>
      <c r="CB16" s="202" cm="1">
        <f t="array" ref="CB16">IF(_xlfn.XLOOKUP($A16,data_i,_xlfn.XLOOKUP(CB$4,data_col,data_val)) &gt; 0,_xlfn.XLOOKUP($A16,data_i,_xlfn.XLOOKUP(CB$4,data_col,data_val))," ")</f>
        <v>2.97</v>
      </c>
      <c r="CC16" s="202" cm="1">
        <f t="array" ref="CC16">IF(_xlfn.XLOOKUP($A16,data_i,_xlfn.XLOOKUP(CC$4,data_col,data_val)) &gt; 0,_xlfn.XLOOKUP($A16,data_i,_xlfn.XLOOKUP(CC$4,data_col,data_val))," ")</f>
        <v>65.2</v>
      </c>
      <c r="CD16" s="202" cm="1">
        <f t="array" ref="CD16">IF(_xlfn.XLOOKUP($A16,data_i,_xlfn.XLOOKUP(CD$4,data_col,data_val)) &gt; 0,_xlfn.XLOOKUP($A16,data_i,_xlfn.XLOOKUP(CD$4,data_col,data_val))," ")</f>
        <v>2.97</v>
      </c>
      <c r="CF16" s="24" cm="1">
        <f t="array" ref="CF16">_xlfn.XLOOKUP($A16,data_i,_xlfn.XLOOKUP(CF$4,data_col,data_val))</f>
        <v>69.02</v>
      </c>
      <c r="CG16" s="110"/>
      <c r="CH16" s="24" cm="1">
        <f t="array" ref="CH16">IF(_xlfn.XLOOKUP($A16,data_i,_xlfn.XLOOKUP(CH$4,data_col,data_val)) &gt; 0,_xlfn.XLOOKUP($A16,data_i,_xlfn.XLOOKUP(CH$4,data_col,data_val))," ")</f>
        <v>94</v>
      </c>
      <c r="CI16" s="24" cm="1">
        <f t="array" ref="CI16">IF(_xlfn.XLOOKUP($A16,data_i,_xlfn.XLOOKUP(CI$4,data_col,data_val)) &gt; 0,_xlfn.XLOOKUP($A16,data_i,_xlfn.XLOOKUP(CI$4,data_col,data_val))," ")</f>
        <v>174</v>
      </c>
      <c r="CJ16" s="24" cm="1">
        <f t="array" ref="CJ16">IF(_xlfn.XLOOKUP($A16,data_i,_xlfn.XLOOKUP(CJ$4,data_col,data_val)) &gt; 0,_xlfn.XLOOKUP($A16,data_i,_xlfn.XLOOKUP(CJ$4,data_col,data_val))," ")</f>
        <v>126</v>
      </c>
      <c r="CK16" s="24" cm="1">
        <f t="array" ref="CK16">IF(_xlfn.XLOOKUP($A16,data_i,_xlfn.XLOOKUP(CK$4,data_col,data_val)) &gt; 0,_xlfn.XLOOKUP($A16,data_i,_xlfn.XLOOKUP(CK$4,data_col,data_val))," ")</f>
        <v>158</v>
      </c>
      <c r="CL16" s="24" cm="1">
        <f t="array" ref="CL16">IF(_xlfn.XLOOKUP($A16,data_i,_xlfn.XLOOKUP(CL$4,data_col,data_val)) &gt; 0,_xlfn.XLOOKUP($A16,data_i,_xlfn.XLOOKUP(CL$4,data_col,data_val))," ")</f>
        <v>220</v>
      </c>
      <c r="CM16" s="24" cm="1">
        <f t="array" ref="CM16">IF(_xlfn.XLOOKUP($A16,data_i,_xlfn.XLOOKUP(CM$4,data_col,data_val)) &gt; 0,_xlfn.XLOOKUP($A16,data_i,_xlfn.XLOOKUP(CM$4,data_col,data_val))," ")</f>
        <v>141</v>
      </c>
      <c r="CN16" s="24" cm="1">
        <f t="array" ref="CN16">IF(_xlfn.XLOOKUP($A16,data_i,_xlfn.XLOOKUP(CN$4,data_col,data_val)) &gt; 0,_xlfn.XLOOKUP($A16,data_i,_xlfn.XLOOKUP(CN$4,data_col,data_val))," ")</f>
        <v>126</v>
      </c>
      <c r="CO16" s="24" cm="1">
        <f t="array" ref="CO16">IF(_xlfn.XLOOKUP($A16,data_i,_xlfn.XLOOKUP(CO$4,data_col,data_val)) &gt; 0,_xlfn.XLOOKUP($A16,data_i,_xlfn.XLOOKUP(CO$4,data_col,data_val))," ")</f>
        <v>126</v>
      </c>
      <c r="CP16" s="24" cm="1">
        <f t="array" ref="CP16">IF(_xlfn.XLOOKUP($A16,data_i,_xlfn.XLOOKUP(CP$4,data_col,data_val)) &gt; 0,_xlfn.XLOOKUP($A16,data_i,_xlfn.XLOOKUP(CP$4,data_col,data_val))," ")</f>
        <v>253</v>
      </c>
      <c r="CQ16" s="24" cm="1">
        <f t="array" ref="CQ16">IF(_xlfn.XLOOKUP($A16,data_i,_xlfn.XLOOKUP(CQ$4,data_col,data_val)) &gt; 0,_xlfn.XLOOKUP($A16,data_i,_xlfn.XLOOKUP(CQ$4,data_col,data_val))," ")</f>
        <v>174</v>
      </c>
      <c r="CR16" s="24" cm="1">
        <f t="array" ref="CR16">IF(_xlfn.XLOOKUP($A16,data_i,_xlfn.XLOOKUP(CR$4,data_col,data_val)) &gt; 0,_xlfn.XLOOKUP($A16,data_i,_xlfn.XLOOKUP(CR$4,data_col,data_val))," ")</f>
        <v>110</v>
      </c>
      <c r="CS16" s="24" cm="1">
        <f t="array" ref="CS16">IF(_xlfn.XLOOKUP($A16,data_i,_xlfn.XLOOKUP(CS$4,data_col,data_val)) &gt; 0,_xlfn.XLOOKUP($A16,data_i,_xlfn.XLOOKUP(CS$4,data_col,data_val))," ")</f>
        <v>158</v>
      </c>
      <c r="CT16" s="24" cm="1">
        <f t="array" ref="CT16">IF(_xlfn.XLOOKUP($A16,data_i,_xlfn.XLOOKUP(CT$4,data_col,data_val)) &gt; 0,_xlfn.XLOOKUP($A16,data_i,_xlfn.XLOOKUP(CT$4,data_col,data_val))," ")</f>
        <v>253</v>
      </c>
      <c r="CU16" s="24" cm="1">
        <f t="array" ref="CU16">IF(_xlfn.XLOOKUP($A16,data_i,_xlfn.XLOOKUP(CU$4,data_col,data_val)) &gt; 0,_xlfn.XLOOKUP($A16,data_i,_xlfn.XLOOKUP(CU$4,data_col,data_val))," ")</f>
        <v>205</v>
      </c>
      <c r="CV16" s="24" cm="1">
        <f t="array" ref="CV16">IF(_xlfn.XLOOKUP($A16,data_i,_xlfn.XLOOKUP(CV$4,data_col,data_val)) &gt; 0,_xlfn.XLOOKUP($A16,data_i,_xlfn.XLOOKUP(CV$4,data_col,data_val))," ")</f>
        <v>110</v>
      </c>
      <c r="CW16" s="24" cm="1">
        <f t="array" ref="CW16">IF(_xlfn.XLOOKUP($A16,data_i,_xlfn.XLOOKUP(CW$4,data_col,data_val)) &gt; 0,_xlfn.XLOOKUP($A16,data_i,_xlfn.XLOOKUP(CW$4,data_col,data_val))," ")</f>
        <v>126</v>
      </c>
      <c r="CX16" s="24" cm="1">
        <f t="array" ref="CX16">IF(_xlfn.XLOOKUP($A16,data_i,_xlfn.XLOOKUP(CX$4,data_col,data_val)) &gt; 0,_xlfn.XLOOKUP($A16,data_i,_xlfn.XLOOKUP(CX$4,data_col,data_val))," ")</f>
        <v>189</v>
      </c>
      <c r="CY16" s="24" cm="1">
        <f t="array" ref="CY16">IF(_xlfn.XLOOKUP($A16,data_i,_xlfn.XLOOKUP(CY$4,data_col,data_val)) &gt; 0,_xlfn.XLOOKUP($A16,data_i,_xlfn.XLOOKUP(CY$4,data_col,data_val))," ")</f>
        <v>158</v>
      </c>
      <c r="CZ16" s="24" cm="1">
        <f t="array" ref="CZ16">IF(_xlfn.XLOOKUP($A16,data_i,_xlfn.XLOOKUP(CZ$4,data_col,data_val)) &gt; 0,_xlfn.XLOOKUP($A16,data_i,_xlfn.XLOOKUP(CZ$4,data_col,data_val))," ")</f>
        <v>237</v>
      </c>
      <c r="DA16" s="24" cm="1">
        <f t="array" ref="DA16">IF(_xlfn.XLOOKUP($A16,data_i,_xlfn.XLOOKUP(DA$4,data_col,data_val)) &gt; 0,_xlfn.XLOOKUP($A16,data_i,_xlfn.XLOOKUP(DA$4,data_col,data_val))," ")</f>
        <v>126</v>
      </c>
      <c r="DB16" s="24" cm="1">
        <f t="array" ref="DB16">IF(_xlfn.XLOOKUP($A16,data_i,_xlfn.XLOOKUP(DB$4,data_col,data_val)) &gt; 0,_xlfn.XLOOKUP($A16,data_i,_xlfn.XLOOKUP(DB$4,data_col,data_val))," ")</f>
        <v>110</v>
      </c>
      <c r="DC16" s="24" cm="1">
        <f t="array" ref="DC16">IF(_xlfn.XLOOKUP($A16,data_i,_xlfn.XLOOKUP(DC$4,data_col,data_val)) &gt; 0,_xlfn.XLOOKUP($A16,data_i,_xlfn.XLOOKUP(DC$4,data_col,data_val))," ")</f>
        <v>141</v>
      </c>
      <c r="DD16" s="24" cm="1">
        <f t="array" ref="DD16">IF(_xlfn.XLOOKUP($A16,data_i,_xlfn.XLOOKUP(DD$4,data_col,data_val)) &gt; 0,_xlfn.XLOOKUP($A16,data_i,_xlfn.XLOOKUP(DD$4,data_col,data_val))," ")</f>
        <v>253</v>
      </c>
      <c r="DE16" s="24" cm="1">
        <f t="array" ref="DE16">IF(_xlfn.XLOOKUP($A16,data_i,_xlfn.XLOOKUP(DE$4,data_col,data_val)) &gt; 0,_xlfn.XLOOKUP($A16,data_i,_xlfn.XLOOKUP(DE$4,data_col,data_val))," ")</f>
        <v>110</v>
      </c>
      <c r="DF16" s="110"/>
      <c r="DG16" s="24" cm="1">
        <f t="array" ref="DG16">IF(_xlfn.XLOOKUP($A16,data_i,_xlfn.XLOOKUP(DG$4,data_col,data_val)) &gt; 0,_xlfn.XLOOKUP($A16,data_i,_xlfn.XLOOKUP(DG$4,data_col,data_val))," ")</f>
        <v>415</v>
      </c>
      <c r="DH16" s="24" cm="1">
        <f t="array" ref="DH16">IF(_xlfn.XLOOKUP($A16,data_i,_xlfn.XLOOKUP(DH$4,data_col,data_val)) &gt; 0,_xlfn.XLOOKUP($A16,data_i,_xlfn.XLOOKUP(DH$4,data_col,data_val))," ")</f>
        <v>415</v>
      </c>
      <c r="DI16" s="24" cm="1">
        <f t="array" ref="DI16">IF(_xlfn.XLOOKUP($A16,data_i,_xlfn.XLOOKUP(DI$4,data_col,data_val)) &gt; 0,_xlfn.XLOOKUP($A16,data_i,_xlfn.XLOOKUP(DI$4,data_col,data_val))," ")</f>
        <v>476</v>
      </c>
      <c r="DJ16" s="24" cm="1">
        <f t="array" ref="DJ16">IF(_xlfn.XLOOKUP($A16,data_i,_xlfn.XLOOKUP(DJ$4,data_col,data_val)) &gt; 0,_xlfn.XLOOKUP($A16,data_i,_xlfn.XLOOKUP(DJ$4,data_col,data_val))," ")</f>
        <v>427</v>
      </c>
      <c r="DK16" s="24" cm="1">
        <f t="array" ref="DK16">IF(_xlfn.XLOOKUP($A16,data_i,_xlfn.XLOOKUP(DK$4,data_col,data_val)) &gt; 0,_xlfn.XLOOKUP($A16,data_i,_xlfn.XLOOKUP(DK$4,data_col,data_val))," ")</f>
        <v>525</v>
      </c>
      <c r="DL16" s="24" cm="1">
        <f t="array" ref="DL16">IF(_xlfn.XLOOKUP($A16,data_i,_xlfn.XLOOKUP(DL$4,data_col,data_val)) &gt; 0,_xlfn.XLOOKUP($A16,data_i,_xlfn.XLOOKUP(DL$4,data_col,data_val))," ")</f>
        <v>341</v>
      </c>
      <c r="DM16" s="24" cm="1">
        <f t="array" ref="DM16">IF(_xlfn.XLOOKUP($A16,data_i,_xlfn.XLOOKUP(DM$4,data_col,data_val)) &gt; 0,_xlfn.XLOOKUP($A16,data_i,_xlfn.XLOOKUP(DM$4,data_col,data_val))," ")</f>
        <v>525</v>
      </c>
      <c r="DN16" s="24" cm="1">
        <f t="array" ref="DN16">IF(_xlfn.XLOOKUP($A16,data_i,_xlfn.XLOOKUP(DN$4,data_col,data_val)) &gt; 0,_xlfn.XLOOKUP($A16,data_i,_xlfn.XLOOKUP(DN$4,data_col,data_val))," ")</f>
        <v>329</v>
      </c>
      <c r="DO16" s="24" cm="1">
        <f t="array" ref="DO16">IF(_xlfn.XLOOKUP($A16,data_i,_xlfn.XLOOKUP(DO$4,data_col,data_val)) &gt; 0,_xlfn.XLOOKUP($A16,data_i,_xlfn.XLOOKUP(DO$4,data_col,data_val))," ")</f>
        <v>354</v>
      </c>
      <c r="DP16" s="24" cm="1">
        <f t="array" ref="DP16">IF(_xlfn.XLOOKUP($A16,data_i,_xlfn.XLOOKUP(DP$4,data_col,data_val)) &gt; 0,_xlfn.XLOOKUP($A16,data_i,_xlfn.XLOOKUP(DP$4,data_col,data_val))," ")</f>
        <v>341</v>
      </c>
      <c r="DQ16" s="24" cm="1">
        <f t="array" ref="DQ16">IF(_xlfn.XLOOKUP($A16,data_i,_xlfn.XLOOKUP(DQ$4,data_col,data_val)) &gt; 0,_xlfn.XLOOKUP($A16,data_i,_xlfn.XLOOKUP(DQ$4,data_col,data_val))," ")</f>
        <v>415</v>
      </c>
      <c r="DR16" s="24" cm="1">
        <f t="array" ref="DR16">IF(_xlfn.XLOOKUP($A16,data_i,_xlfn.XLOOKUP(DR$4,data_col,data_val)) &gt; 0,_xlfn.XLOOKUP($A16,data_i,_xlfn.XLOOKUP(DR$4,data_col,data_val))," ")</f>
        <v>341</v>
      </c>
      <c r="DS16" s="24" cm="1">
        <f t="array" ref="DS16">IF(_xlfn.XLOOKUP($A16,data_i,_xlfn.XLOOKUP(DS$4,data_col,data_val)) &gt; 0,_xlfn.XLOOKUP($A16,data_i,_xlfn.XLOOKUP(DS$4,data_col,data_val))," ")</f>
        <v>451</v>
      </c>
      <c r="DT16" s="24" cm="1">
        <f t="array" ref="DT16">IF(_xlfn.XLOOKUP($A16,data_i,_xlfn.XLOOKUP(DT$4,data_col,data_val)) &gt; 0,_xlfn.XLOOKUP($A16,data_i,_xlfn.XLOOKUP(DT$4,data_col,data_val))," ")</f>
        <v>525</v>
      </c>
      <c r="DU16" s="24" cm="1">
        <f t="array" ref="DU16">IF(_xlfn.XLOOKUP($A16,data_i,_xlfn.XLOOKUP(DU$4,data_col,data_val)) &gt; 0,_xlfn.XLOOKUP($A16,data_i,_xlfn.XLOOKUP(DU$4,data_col,data_val))," ")</f>
        <v>390</v>
      </c>
      <c r="DV16" s="24" cm="1">
        <f t="array" ref="DV16">IF(_xlfn.XLOOKUP($A16,data_i,_xlfn.XLOOKUP(DV$4,data_col,data_val)) &gt; 0,_xlfn.XLOOKUP($A16,data_i,_xlfn.XLOOKUP(DV$4,data_col,data_val))," ")</f>
        <v>402</v>
      </c>
      <c r="DW16" s="24" cm="1">
        <f t="array" ref="DW16">IF(_xlfn.XLOOKUP($A16,data_i,_xlfn.XLOOKUP(DW$4,data_col,data_val)) &gt; 0,_xlfn.XLOOKUP($A16,data_i,_xlfn.XLOOKUP(DW$4,data_col,data_val))," ")</f>
        <v>500</v>
      </c>
      <c r="DX16" s="24" cm="1">
        <f t="array" ref="DX16">IF(_xlfn.XLOOKUP($A16,data_i,_xlfn.XLOOKUP(DX$4,data_col,data_val)) &gt; 0,_xlfn.XLOOKUP($A16,data_i,_xlfn.XLOOKUP(DX$4,data_col,data_val))," ")</f>
        <v>390</v>
      </c>
      <c r="DY16" s="24" cm="1">
        <f t="array" ref="DY16">IF(_xlfn.XLOOKUP($A16,data_i,_xlfn.XLOOKUP(DY$4,data_col,data_val)) &gt; 0,_xlfn.XLOOKUP($A16,data_i,_xlfn.XLOOKUP(DY$4,data_col,data_val))," ")</f>
        <v>415</v>
      </c>
      <c r="DZ16" s="24" cm="1">
        <f t="array" ref="DZ16">IF(_xlfn.XLOOKUP($A16,data_i,_xlfn.XLOOKUP(DZ$4,data_col,data_val)) &gt; 0,_xlfn.XLOOKUP($A16,data_i,_xlfn.XLOOKUP(DZ$4,data_col,data_val))," ")</f>
        <v>378</v>
      </c>
      <c r="EA16" s="24" cm="1">
        <f t="array" ref="EA16">IF(_xlfn.XLOOKUP($A16,data_i,_xlfn.XLOOKUP(EA$4,data_col,data_val)) &gt; 0,_xlfn.XLOOKUP($A16,data_i,_xlfn.XLOOKUP(EA$4,data_col,data_val))," ")</f>
        <v>378</v>
      </c>
      <c r="EB16" s="24" cm="1">
        <f t="array" ref="EB16">IF(_xlfn.XLOOKUP($A16,data_i,_xlfn.XLOOKUP(EB$4,data_col,data_val)) &gt; 0,_xlfn.XLOOKUP($A16,data_i,_xlfn.XLOOKUP(EB$4,data_col,data_val))," ")</f>
        <v>378</v>
      </c>
      <c r="EC16" s="24" cm="1">
        <f t="array" ref="EC16">IF(_xlfn.XLOOKUP($A16,data_i,_xlfn.XLOOKUP(EC$4,data_col,data_val)) &gt; 0,_xlfn.XLOOKUP($A16,data_i,_xlfn.XLOOKUP(EC$4,data_col,data_val))," ")</f>
        <v>463</v>
      </c>
      <c r="ED16" s="24" cm="1">
        <f t="array" ref="ED16">IF(_xlfn.XLOOKUP($A16,data_i,_xlfn.XLOOKUP(ED$4,data_col,data_val)) &gt; 0,_xlfn.XLOOKUP($A16,data_i,_xlfn.XLOOKUP(ED$4,data_col,data_val))," ")</f>
        <v>378</v>
      </c>
      <c r="EF16" s="24" cm="1">
        <f t="array" ref="EF16">IF(_xlfn.XLOOKUP($A16,data_i,_xlfn.XLOOKUP(EF$4,data_col,data_val)) &gt; 0,_xlfn.XLOOKUP($A16,data_i,_xlfn.XLOOKUP(EF$4,data_col,data_val))," ")</f>
        <v>363</v>
      </c>
      <c r="EG16" s="24" cm="1">
        <f t="array" ref="EG16">IF(_xlfn.XLOOKUP($A16,data_i,_xlfn.XLOOKUP(EG$4,data_col,data_val)) &gt; 0,_xlfn.XLOOKUP($A16,data_i,_xlfn.XLOOKUP(EG$4,data_col,data_val))," ")</f>
        <v>368</v>
      </c>
      <c r="EH16" s="24" cm="1">
        <f t="array" ref="EH16">IF(_xlfn.XLOOKUP($A16,data_i,_xlfn.XLOOKUP(EH$4,data_col,data_val)) &gt; 0,_xlfn.XLOOKUP($A16,data_i,_xlfn.XLOOKUP(EH$4,data_col,data_val))," ")</f>
        <v>363</v>
      </c>
      <c r="EI16" s="24" cm="1">
        <f t="array" ref="EI16">IF(_xlfn.XLOOKUP($A16,data_i,_xlfn.XLOOKUP(EI$4,data_col,data_val)) &gt; 0,_xlfn.XLOOKUP($A16,data_i,_xlfn.XLOOKUP(EI$4,data_col,data_val))," ")</f>
        <v>365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366</v>
      </c>
      <c r="EL16" s="24" cm="1">
        <f t="array" ref="EL16">IF(_xlfn.XLOOKUP($A16,data_i,_xlfn.XLOOKUP(EL$4,data_col,data_val)) &gt; 0,_xlfn.XLOOKUP($A16,data_i,_xlfn.XLOOKUP(EL$4,data_col,data_val))," ")</f>
        <v>366</v>
      </c>
      <c r="EM16" s="24" cm="1">
        <f t="array" ref="EM16">IF(_xlfn.XLOOKUP($A16,data_i,_xlfn.XLOOKUP(EM$4,data_col,data_val)) &gt; 0,_xlfn.XLOOKUP($A16,data_i,_xlfn.XLOOKUP(EM$4,data_col,data_val))," ")</f>
        <v>364</v>
      </c>
      <c r="EN16" s="24" cm="1">
        <f t="array" ref="EN16">IF(_xlfn.XLOOKUP($A16,data_i,_xlfn.XLOOKUP(EN$4,data_col,data_val)) &gt; 0,_xlfn.XLOOKUP($A16,data_i,_xlfn.XLOOKUP(EN$4,data_col,data_val))," ")</f>
        <v>364</v>
      </c>
      <c r="EO16" s="24" cm="1">
        <f t="array" ref="EO16">IF(_xlfn.XLOOKUP($A16,data_i,_xlfn.XLOOKUP(EO$4,data_col,data_val)) &gt; 0,_xlfn.XLOOKUP($A16,data_i,_xlfn.XLOOKUP(EO$4,data_col,data_val))," ")</f>
        <v>364</v>
      </c>
      <c r="EP16" s="24" cm="1">
        <f t="array" ref="EP16">IF(_xlfn.XLOOKUP($A16,data_i,_xlfn.XLOOKUP(EP$4,data_col,data_val)) &gt; 0,_xlfn.XLOOKUP($A16,data_i,_xlfn.XLOOKUP(EP$4,data_col,data_val))," ")</f>
        <v>365</v>
      </c>
      <c r="EQ16" s="24" cm="1">
        <f t="array" ref="EQ16">IF(_xlfn.XLOOKUP($A16,data_i,_xlfn.XLOOKUP(EQ$4,data_col,data_val)) &gt; 0,_xlfn.XLOOKUP($A16,data_i,_xlfn.XLOOKUP(EQ$4,data_col,data_val))," ")</f>
        <v>367</v>
      </c>
      <c r="ER16" s="24" cm="1">
        <f t="array" ref="ER16">IF(_xlfn.XLOOKUP($A16,data_i,_xlfn.XLOOKUP(ER$4,data_col,data_val)) &gt; 0,_xlfn.XLOOKUP($A16,data_i,_xlfn.XLOOKUP(ER$4,data_col,data_val))," ")</f>
        <v>367</v>
      </c>
      <c r="ES16" s="24" cm="1">
        <f t="array" ref="ES16">IF(_xlfn.XLOOKUP($A16,data_i,_xlfn.XLOOKUP(ES$4,data_col,data_val)) &gt; 0,_xlfn.XLOOKUP($A16,data_i,_xlfn.XLOOKUP(ES$4,data_col,data_val))," ")</f>
        <v>364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366</v>
      </c>
      <c r="EW16" s="24" cm="1">
        <f t="array" ref="EW16">IF(_xlfn.XLOOKUP($A16,data_i,_xlfn.XLOOKUP(EW$4,data_col,data_val)) &gt; 0,_xlfn.XLOOKUP($A16,data_i,_xlfn.XLOOKUP(EW$4,data_col,data_val))," ")</f>
        <v>364</v>
      </c>
      <c r="EX16" s="24" cm="1">
        <f t="array" ref="EX16">IF(_xlfn.XLOOKUP($A16,data_i,_xlfn.XLOOKUP(EX$4,data_col,data_val)) &gt; 0,_xlfn.XLOOKUP($A16,data_i,_xlfn.XLOOKUP(EX$4,data_col,data_val))," ")</f>
        <v>365</v>
      </c>
      <c r="EY16" s="24" cm="1">
        <f t="array" ref="EY16">IF(_xlfn.XLOOKUP($A16,data_i,_xlfn.XLOOKUP(EY$4,data_col,data_val)) &gt; 0,_xlfn.XLOOKUP($A16,data_i,_xlfn.XLOOKUP(EY$4,data_col,data_val))," ")</f>
        <v>365</v>
      </c>
      <c r="EZ16" s="24" cm="1">
        <f t="array" ref="EZ16">IF(_xlfn.XLOOKUP($A16,data_i,_xlfn.XLOOKUP(EZ$4,data_col,data_val)) &gt; 0,_xlfn.XLOOKUP($A16,data_i,_xlfn.XLOOKUP(EZ$4,data_col,data_val))," ")</f>
        <v>366</v>
      </c>
      <c r="FA16" s="24" cm="1">
        <f t="array" ref="FA16">IF(_xlfn.XLOOKUP($A16,data_i,_xlfn.XLOOKUP(FA$4,data_col,data_val)) &gt; 0,_xlfn.XLOOKUP($A16,data_i,_xlfn.XLOOKUP(FA$4,data_col,data_val))," ")</f>
        <v>366</v>
      </c>
      <c r="FB16" s="24" cm="1">
        <f t="array" ref="FB16">IF(_xlfn.XLOOKUP($A16,data_i,_xlfn.XLOOKUP(FB$4,data_col,data_val)) &gt; 0,_xlfn.XLOOKUP($A16,data_i,_xlfn.XLOOKUP(FB$4,data_col,data_val))," ")</f>
        <v>363</v>
      </c>
      <c r="FC16" s="24" cm="1">
        <f t="array" ref="FC16">IF(_xlfn.XLOOKUP($A16,data_i,_xlfn.XLOOKUP(FC$4,data_col,data_val)) &gt; 0,_xlfn.XLOOKUP($A16,data_i,_xlfn.XLOOKUP(FC$4,data_col,data_val))," ")</f>
        <v>366</v>
      </c>
      <c r="FE16" s="24" cm="1">
        <f t="array" ref="FE16">IF(_xlfn.XLOOKUP($A16,data_i,_xlfn.XLOOKUP(FE$4,data_col,data_val)) &gt; 0,_xlfn.XLOOKUP($A16,data_i,_xlfn.XLOOKUP(FE$4,data_col,data_val))," ")</f>
        <v>493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497</v>
      </c>
      <c r="FH16" s="24" cm="1">
        <f t="array" ref="FH16">IF(_xlfn.XLOOKUP($A16,data_i,_xlfn.XLOOKUP(FH$4,data_col,data_val)) &gt; 0,_xlfn.XLOOKUP($A16,data_i,_xlfn.XLOOKUP(FH$4,data_col,data_val))," ")</f>
        <v>496</v>
      </c>
      <c r="FI16" s="24" cm="1">
        <f t="array" ref="FI16">IF(_xlfn.XLOOKUP($A16,data_i,_xlfn.XLOOKUP(FI$4,data_col,data_val)) &gt; 0,_xlfn.XLOOKUP($A16,data_i,_xlfn.XLOOKUP(FI$4,data_col,data_val))," ")</f>
        <v>496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493</v>
      </c>
      <c r="FM16" s="24" cm="1">
        <f t="array" ref="FM16">IF(_xlfn.XLOOKUP($A16,data_i,_xlfn.XLOOKUP(FM$4,data_col,data_val)) &gt; 0,_xlfn.XLOOKUP($A16,data_i,_xlfn.XLOOKUP(FM$4,data_col,data_val))," ")</f>
        <v>494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495</v>
      </c>
      <c r="FP16" s="24" cm="1">
        <f t="array" ref="FP16">IF(_xlfn.XLOOKUP($A16,data_i,_xlfn.XLOOKUP(FP$4,data_col,data_val)) &gt; 0,_xlfn.XLOOKUP($A16,data_i,_xlfn.XLOOKUP(FP$4,data_col,data_val))," ")</f>
        <v>494</v>
      </c>
      <c r="FQ16" s="24" cm="1">
        <f t="array" ref="FQ16">IF(_xlfn.XLOOKUP($A16,data_i,_xlfn.XLOOKUP(FQ$4,data_col,data_val)) &gt; 0,_xlfn.XLOOKUP($A16,data_i,_xlfn.XLOOKUP(FQ$4,data_col,data_val))," ")</f>
        <v>495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496</v>
      </c>
      <c r="FT16" s="24" cm="1">
        <f t="array" ref="FT16">IF(_xlfn.XLOOKUP($A16,data_i,_xlfn.XLOOKUP(FT$4,data_col,data_val)) &gt; 0,_xlfn.XLOOKUP($A16,data_i,_xlfn.XLOOKUP(FT$4,data_col,data_val))," ")</f>
        <v>494</v>
      </c>
      <c r="FU16" s="24" cm="1">
        <f t="array" ref="FU16">IF(_xlfn.XLOOKUP($A16,data_i,_xlfn.XLOOKUP(FU$4,data_col,data_val)) &gt; 0,_xlfn.XLOOKUP($A16,data_i,_xlfn.XLOOKUP(FU$4,data_col,data_val))," ")</f>
        <v>496</v>
      </c>
      <c r="FV16" s="24" cm="1">
        <f t="array" ref="FV16">IF(_xlfn.XLOOKUP($A16,data_i,_xlfn.XLOOKUP(FV$4,data_col,data_val)) &gt; 0,_xlfn.XLOOKUP($A16,data_i,_xlfn.XLOOKUP(FV$4,data_col,data_val))," ")</f>
        <v>495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494</v>
      </c>
      <c r="FZ16" s="24" cm="1">
        <f t="array" ref="FZ16">IF(_xlfn.XLOOKUP($A16,data_i,_xlfn.XLOOKUP(FZ$4,data_col,data_val)) &gt; 0,_xlfn.XLOOKUP($A16,data_i,_xlfn.XLOOKUP(FZ$4,data_col,data_val))," ")</f>
        <v>497</v>
      </c>
      <c r="GA16" s="24" cm="1">
        <f t="array" ref="GA16">IF(_xlfn.XLOOKUP($A16,data_i,_xlfn.XLOOKUP(GA$4,data_col,data_val)) &gt; 0,_xlfn.XLOOKUP($A16,data_i,_xlfn.XLOOKUP(GA$4,data_col,data_val))," ")</f>
        <v>494</v>
      </c>
      <c r="GB16" s="24" cm="1">
        <f t="array" ref="GB16">IF(_xlfn.XLOOKUP($A16,data_i,_xlfn.XLOOKUP(GB$4,data_col,data_val)) &gt; 0,_xlfn.XLOOKUP($A16,data_i,_xlfn.XLOOKUP(GB$4,data_col,data_val))," ")</f>
        <v>495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>
      <c r="A17" s="43">
        <v>11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V008</v>
      </c>
      <c r="F17" s="112" cm="1">
        <f t="array" ref="F17">_xlfn.XLOOKUP($A17,prop_i,_xlfn.XLOOKUP(F$4,prop_col,prop_val))</f>
        <v>620</v>
      </c>
      <c r="G17" s="112" t="str" cm="1">
        <f t="array" ref="G17">_xlfn.XLOOKUP($A17,prop_i,_xlfn.XLOOKUP(G$4,prop_col,prop_val))</f>
        <v>F01</v>
      </c>
      <c r="H17" s="43">
        <f t="shared" si="0"/>
        <v>20</v>
      </c>
      <c r="I17" s="112" cm="1">
        <f t="array" ref="I17">_xlfn.XLOOKUP($A17,prop_i,_xlfn.XLOOKUP(I$4,prop_col,prop_val))</f>
        <v>1319151</v>
      </c>
      <c r="J17" s="142" cm="1">
        <f t="array" ref="J17">_xlfn.XLOOKUP($A17,data_i,_xlfn.XLOOKUP(J$4,data_col,data_val))</f>
        <v>6427</v>
      </c>
      <c r="K17" s="142" cm="1">
        <f t="array" ref="K17">_xlfn.XLOOKUP($A17,data_i,_xlfn.XLOOKUP(K$4,data_col,data_val))</f>
        <v>913</v>
      </c>
      <c r="L17" s="24">
        <f t="shared" si="1"/>
        <v>7.0394304490690036</v>
      </c>
      <c r="M17" s="201" cm="1">
        <f t="array" ref="M17">HYPERLINK(GM17,_xlfn.XLOOKUP($A17,val_i,_xlfn.XLOOKUP(M$4,val_col,val_val)))</f>
        <v>44018</v>
      </c>
      <c r="N17" s="203" cm="1">
        <f t="array" ref="N17">IF(_xlfn.XLOOKUP($A17,data_i,_xlfn.XLOOKUP(N$4,data_col,data_val)) &gt; 0,_xlfn.XLOOKUP($A17,data_i,_xlfn.XLOOKUP(N$4,data_col,data_val))," ")</f>
        <v>0.1105</v>
      </c>
      <c r="O17" s="109" cm="1">
        <f t="array" ref="O17">$J17-_xlfn.XLOOKUP($A17,val_i,_xlfn.XLOOKUP("oph@start",val_col,val_val))</f>
        <v>2319</v>
      </c>
      <c r="P17" s="24" cm="1">
        <f t="array" ref="P17">K17-_xlfn.XLOOKUP($A17,val_i,_xlfn.XLOOKUP("Starts@Start",val_col,val_val))</f>
        <v>187</v>
      </c>
      <c r="Q17" s="109">
        <f t="shared" si="2"/>
        <v>12.401069518716577</v>
      </c>
      <c r="R17" s="110">
        <f t="shared" si="3"/>
        <v>13.327586206896552</v>
      </c>
      <c r="S17" s="97" t="str">
        <f t="shared" si="4"/>
        <v>done</v>
      </c>
      <c r="T17" s="97">
        <f t="shared" si="4"/>
        <v>44319.028463328301</v>
      </c>
      <c r="U17" s="97">
        <f t="shared" si="4"/>
        <v>44469.093146381347</v>
      </c>
      <c r="V17" s="147"/>
      <c r="W17" s="131" t="str" cm="1">
        <f t="array" ref="W17">_xlfn.XLOOKUP($A17,data_i,_xlfn.XLOOKUP(W$4,data_col,data_val))</f>
        <v>Available</v>
      </c>
      <c r="X17" s="131" cm="1">
        <f t="array" ref="X17">_xlfn.XLOOKUP($A17,data_i,_xlfn.XLOOKUP(X$4,data_col,data_val))</f>
        <v>6427</v>
      </c>
      <c r="Y17" s="131" cm="1">
        <f t="array" ref="Y17">_xlfn.XLOOKUP($A17,data_i,_xlfn.XLOOKUP(Y$4,data_col,data_val))</f>
        <v>913</v>
      </c>
      <c r="Z17" s="131" cm="1">
        <f t="array" ref="Z17">_xlfn.XLOOKUP($A17,data_i,_xlfn.XLOOKUP(Z$4,data_col,data_val))</f>
        <v>5</v>
      </c>
      <c r="AA17" s="24" cm="1">
        <f t="array" ref="AA17">_xlfn.XLOOKUP($A17,data_i,_xlfn.XLOOKUP(AA$4,data_col,data_val))</f>
        <v>0</v>
      </c>
      <c r="AB17" s="24" cm="1">
        <f t="array" ref="AB17">_xlfn.XLOOKUP($A17,data_i,_xlfn.XLOOKUP(AB$4,data_col,data_val))</f>
        <v>0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48</v>
      </c>
      <c r="AG17" s="131" cm="1">
        <f t="array" ref="AG17">_xlfn.XLOOKUP($A17,data_i,_xlfn.XLOOKUP(AG$4,data_col,data_val))</f>
        <v>0</v>
      </c>
      <c r="AH17" s="142" cm="1">
        <f t="array" ref="AH17">_xlfn.XLOOKUP($A17,data_i,_xlfn.XLOOKUP(AH$4,data_col,data_val))</f>
        <v>0</v>
      </c>
      <c r="AI17" s="142"/>
      <c r="AJ17" s="241" cm="1">
        <f t="array" ref="AJ17">_xlfn.XLOOKUP($A17,prop_i,_xlfn.XLOOKUP(AJ$4,prop_col,prop_val))</f>
        <v>44068</v>
      </c>
      <c r="AK17" s="142"/>
      <c r="AM17" s="142" cm="1">
        <f t="array" ref="AM17">_xlfn.XLOOKUP($A17,data_i,_xlfn.XLOOKUP(AM$4,data_col,data_val))</f>
        <v>3356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21.960190524831592</v>
      </c>
      <c r="AQ17" s="142" cm="1">
        <f t="array" ref="AQ17">_xlfn.XLOOKUP($A17,data_i,_xlfn.XLOOKUP(AQ$4,data_col,data_val))</f>
        <v>3356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0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 t="shared" si="5"/>
        <v>2319</v>
      </c>
      <c r="BB17" s="203" cm="1">
        <f t="array" ref="BB17">IF(_xlfn.XLOOKUP($A17,data_i,_xlfn.XLOOKUP(BB$4,data_col,data_val)) &gt; 0,_xlfn.XLOOKUP($A17,data_i,_xlfn.XLOOKUP(BB$4,data_col,data_val))," ")</f>
        <v>0.1105</v>
      </c>
      <c r="BC17" s="110" cm="1">
        <f t="array" ref="BC17">_xlfn.XLOOKUP($A17,data_i,_xlfn.XLOOKUP(BC$4,data_col,data_val))</f>
        <v>-20.11</v>
      </c>
      <c r="BD17" s="139" cm="1">
        <f t="array" ref="BD17">_xlfn.XLOOKUP($A17,data_i,_xlfn.XLOOKUP(BD$4,data_col,data_val))</f>
        <v>4.1189999999999998</v>
      </c>
      <c r="BE17" s="139" cm="1">
        <f t="array" ref="BE17">_xlfn.XLOOKUP($A17,data_i,_xlfn.XLOOKUP(BE$4,data_col,data_val))</f>
        <v>1.2056363636363636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1.3069999999999999</v>
      </c>
      <c r="BI17" s="139" cm="1">
        <f t="array" ref="BI17">_xlfn.XLOOKUP($A17,data_i,_xlfn.XLOOKUP(BI$4,data_col,data_val))</f>
        <v>0</v>
      </c>
      <c r="BJ17" s="146" t="str">
        <f t="shared" si="6"/>
        <v xml:space="preserve"> </v>
      </c>
      <c r="BK17" s="139"/>
      <c r="BL17" s="139" cm="1">
        <f t="array" ref="BL17">_xlfn.XLOOKUP($A17,data_i,_xlfn.XLOOKUP(BL$4,data_col,data_val))</f>
        <v>0.74</v>
      </c>
      <c r="BM17" s="24" cm="1">
        <f t="array" ref="BM17">_xlfn.XLOOKUP($A17,data_i,_xlfn.XLOOKUP(BM$4,data_col,data_val))</f>
        <v>0</v>
      </c>
      <c r="BN17" s="24" cm="1">
        <f t="array" ref="BN17">_xlfn.XLOOKUP($A17,data_i,_xlfn.XLOOKUP(BN$4,data_col,data_val))</f>
        <v>0</v>
      </c>
      <c r="BO17" s="110" cm="1">
        <f t="array" ref="BO17">_xlfn.XLOOKUP($A17,data_i,_xlfn.XLOOKUP(BO$4,data_col,data_val))</f>
        <v>0</v>
      </c>
      <c r="BP17" s="110" cm="1">
        <f t="array" ref="BP17">_xlfn.XLOOKUP($A17,data_i,_xlfn.XLOOKUP(BP$4,data_col,data_val))</f>
        <v>0</v>
      </c>
      <c r="BQ17" s="110" cm="1">
        <f t="array" ref="BQ17">_xlfn.XLOOKUP($A17,data_i,_xlfn.XLOOKUP(BQ$4,data_col,data_val))</f>
        <v>24.5</v>
      </c>
      <c r="BR17" s="24" cm="1">
        <f t="array" ref="BR17">_xlfn.XLOOKUP($A17,data_i,_xlfn.XLOOKUP(BR$4,data_col,data_val))</f>
        <v>929</v>
      </c>
      <c r="BS17" s="24" cm="1">
        <f t="array" ref="BS17">_xlfn.XLOOKUP($A17,data_i,_xlfn.XLOOKUP(BS$4,data_col,data_val))</f>
        <v>3</v>
      </c>
      <c r="BT17" s="109">
        <f t="shared" si="7"/>
        <v>0</v>
      </c>
      <c r="BU17" s="162" t="str">
        <f>IFERROR((AX17*_xlfn.XLOOKUP(F17,summary!$S$3:$S$6,summary!$W$31:$W$34))/(BT17*$BS$1)," ")</f>
        <v xml:space="preserve"> </v>
      </c>
      <c r="BV17" s="24" cm="1">
        <f t="array" ref="BV17">_xlfn.XLOOKUP($A17,data_i,_xlfn.XLOOKUP(BV$4,data_col,data_val))</f>
        <v>0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t="str" cm="1">
        <f t="array" ref="CA17">IF(_xlfn.XLOOKUP($A17,data_i,_xlfn.XLOOKUP(CA$4,data_col,data_val)) &gt; 0,_xlfn.XLOOKUP($A17,data_i,_xlfn.XLOOKUP(CA$4,data_col,data_val))," ")</f>
        <v xml:space="preserve"> </v>
      </c>
      <c r="CB17" s="202" t="str" cm="1">
        <f t="array" ref="CB17">IF(_xlfn.XLOOKUP($A17,data_i,_xlfn.XLOOKUP(CB$4,data_col,data_val)) &gt; 0,_xlfn.XLOOKUP($A17,data_i,_xlfn.XLOOKUP(CB$4,data_col,data_val))," ")</f>
        <v xml:space="preserve"> </v>
      </c>
      <c r="CC17" s="202" t="str" cm="1">
        <f t="array" ref="CC17">IF(_xlfn.XLOOKUP($A17,data_i,_xlfn.XLOOKUP(CC$4,data_col,data_val)) &gt; 0,_xlfn.XLOOKUP($A17,data_i,_xlfn.XLOOKUP(CC$4,data_col,data_val))," ")</f>
        <v xml:space="preserve"> </v>
      </c>
      <c r="CD17" s="202" t="str" cm="1">
        <f t="array" ref="CD17">IF(_xlfn.XLOOKUP($A17,data_i,_xlfn.XLOOKUP(CD$4,data_col,data_val)) &gt; 0,_xlfn.XLOOKUP($A17,data_i,_xlfn.XLOOKUP(CD$4,data_col,data_val))," ")</f>
        <v xml:space="preserve"> </v>
      </c>
      <c r="CF17" s="24" cm="1">
        <f t="array" ref="CF17">_xlfn.XLOOKUP($A17,data_i,_xlfn.XLOOKUP(CF$4,data_col,data_val))</f>
        <v>76.17</v>
      </c>
      <c r="CG17" s="110"/>
      <c r="CH17" s="24" t="str" cm="1">
        <f t="array" ref="CH17">IF(_xlfn.XLOOKUP($A17,data_i,_xlfn.XLOOKUP(CH$4,data_col,data_val)) &gt; 0,_xlfn.XLOOKUP($A17,data_i,_xlfn.XLOOKUP(CH$4,data_col,data_val))," ")</f>
        <v xml:space="preserve"> </v>
      </c>
      <c r="CI17" s="24" t="str" cm="1">
        <f t="array" ref="CI17">IF(_xlfn.XLOOKUP($A17,data_i,_xlfn.XLOOKUP(CI$4,data_col,data_val)) &gt; 0,_xlfn.XLOOKUP($A17,data_i,_xlfn.XLOOKUP(CI$4,data_col,data_val))," ")</f>
        <v xml:space="preserve"> </v>
      </c>
      <c r="CJ17" s="24" t="str" cm="1">
        <f t="array" ref="CJ17">IF(_xlfn.XLOOKUP($A17,data_i,_xlfn.XLOOKUP(CJ$4,data_col,data_val)) &gt; 0,_xlfn.XLOOKUP($A17,data_i,_xlfn.XLOOKUP(CJ$4,data_col,data_val))," ")</f>
        <v xml:space="preserve"> </v>
      </c>
      <c r="CK17" s="24" t="str" cm="1">
        <f t="array" ref="CK17">IF(_xlfn.XLOOKUP($A17,data_i,_xlfn.XLOOKUP(CK$4,data_col,data_val)) &gt; 0,_xlfn.XLOOKUP($A17,data_i,_xlfn.XLOOKUP(CK$4,data_col,data_val))," ")</f>
        <v xml:space="preserve"> </v>
      </c>
      <c r="CL17" s="24" t="str" cm="1">
        <f t="array" ref="CL17">IF(_xlfn.XLOOKUP($A17,data_i,_xlfn.XLOOKUP(CL$4,data_col,data_val)) &gt; 0,_xlfn.XLOOKUP($A17,data_i,_xlfn.XLOOKUP(CL$4,data_col,data_val))," ")</f>
        <v xml:space="preserve"> </v>
      </c>
      <c r="CM17" s="24" t="str" cm="1">
        <f t="array" ref="CM17">IF(_xlfn.XLOOKUP($A17,data_i,_xlfn.XLOOKUP(CM$4,data_col,data_val)) &gt; 0,_xlfn.XLOOKUP($A17,data_i,_xlfn.XLOOKUP(CM$4,data_col,data_val))," ")</f>
        <v xml:space="preserve"> </v>
      </c>
      <c r="CN17" s="24" t="str" cm="1">
        <f t="array" ref="CN17">IF(_xlfn.XLOOKUP($A17,data_i,_xlfn.XLOOKUP(CN$4,data_col,data_val)) &gt; 0,_xlfn.XLOOKUP($A17,data_i,_xlfn.XLOOKUP(CN$4,data_col,data_val))," ")</f>
        <v xml:space="preserve"> </v>
      </c>
      <c r="CO17" s="24" t="str" cm="1">
        <f t="array" ref="CO17">IF(_xlfn.XLOOKUP($A17,data_i,_xlfn.XLOOKUP(CO$4,data_col,data_val)) &gt; 0,_xlfn.XLOOKUP($A17,data_i,_xlfn.XLOOKUP(CO$4,data_col,data_val))," ")</f>
        <v xml:space="preserve"> </v>
      </c>
      <c r="CP17" s="24" t="str" cm="1">
        <f t="array" ref="CP17">IF(_xlfn.XLOOKUP($A17,data_i,_xlfn.XLOOKUP(CP$4,data_col,data_val)) &gt; 0,_xlfn.XLOOKUP($A17,data_i,_xlfn.XLOOKUP(CP$4,data_col,data_val))," ")</f>
        <v xml:space="preserve"> </v>
      </c>
      <c r="CQ17" s="24" t="str" cm="1">
        <f t="array" ref="CQ17">IF(_xlfn.XLOOKUP($A17,data_i,_xlfn.XLOOKUP(CQ$4,data_col,data_val)) &gt; 0,_xlfn.XLOOKUP($A17,data_i,_xlfn.XLOOKUP(CQ$4,data_col,data_val))," ")</f>
        <v xml:space="preserve"> </v>
      </c>
      <c r="CR17" s="24" t="str" cm="1">
        <f t="array" ref="CR17">IF(_xlfn.XLOOKUP($A17,data_i,_xlfn.XLOOKUP(CR$4,data_col,data_val)) &gt; 0,_xlfn.XLOOKUP($A17,data_i,_xlfn.XLOOKUP(CR$4,data_col,data_val))," ")</f>
        <v xml:space="preserve"> </v>
      </c>
      <c r="CS17" s="24" t="str" cm="1">
        <f t="array" ref="CS17">IF(_xlfn.XLOOKUP($A17,data_i,_xlfn.XLOOKUP(CS$4,data_col,data_val)) &gt; 0,_xlfn.XLOOKUP($A17,data_i,_xlfn.XLOOKUP(CS$4,data_col,data_val))," ")</f>
        <v xml:space="preserve"> </v>
      </c>
      <c r="CT17" s="24" t="str" cm="1">
        <f t="array" ref="CT17">IF(_xlfn.XLOOKUP($A17,data_i,_xlfn.XLOOKUP(CT$4,data_col,data_val)) &gt; 0,_xlfn.XLOOKUP($A17,data_i,_xlfn.XLOOKUP(CT$4,data_col,data_val))," ")</f>
        <v xml:space="preserve"> </v>
      </c>
      <c r="CU17" s="24" t="str" cm="1">
        <f t="array" ref="CU17">IF(_xlfn.XLOOKUP($A17,data_i,_xlfn.XLOOKUP(CU$4,data_col,data_val)) &gt; 0,_xlfn.XLOOKUP($A17,data_i,_xlfn.XLOOKUP(CU$4,data_col,data_val))," ")</f>
        <v xml:space="preserve"> </v>
      </c>
      <c r="CV17" s="24" t="str" cm="1">
        <f t="array" ref="CV17">IF(_xlfn.XLOOKUP($A17,data_i,_xlfn.XLOOKUP(CV$4,data_col,data_val)) &gt; 0,_xlfn.XLOOKUP($A17,data_i,_xlfn.XLOOKUP(CV$4,data_col,data_val))," ")</f>
        <v xml:space="preserve"> </v>
      </c>
      <c r="CW17" s="24" t="str" cm="1">
        <f t="array" ref="CW17">IF(_xlfn.XLOOKUP($A17,data_i,_xlfn.XLOOKUP(CW$4,data_col,data_val)) &gt; 0,_xlfn.XLOOKUP($A17,data_i,_xlfn.XLOOKUP(CW$4,data_col,data_val))," ")</f>
        <v xml:space="preserve"> </v>
      </c>
      <c r="CX17" s="24" t="str" cm="1">
        <f t="array" ref="CX17">IF(_xlfn.XLOOKUP($A17,data_i,_xlfn.XLOOKUP(CX$4,data_col,data_val)) &gt; 0,_xlfn.XLOOKUP($A17,data_i,_xlfn.XLOOKUP(CX$4,data_col,data_val))," ")</f>
        <v xml:space="preserve"> 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24" t="str" cm="1">
        <f t="array" ref="DC17">IF(_xlfn.XLOOKUP($A17,data_i,_xlfn.XLOOKUP(DC$4,data_col,data_val)) &gt; 0,_xlfn.XLOOKUP($A17,data_i,_xlfn.XLOOKUP(DC$4,data_col,data_val))," ")</f>
        <v xml:space="preserve"> </v>
      </c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110"/>
      <c r="DG17" s="24" t="str" cm="1">
        <f t="array" ref="DG17">IF(_xlfn.XLOOKUP($A17,data_i,_xlfn.XLOOKUP(DG$4,data_col,data_val)) &gt; 0,_xlfn.XLOOKUP($A17,data_i,_xlfn.XLOOKUP(DG$4,data_col,data_val))," ")</f>
        <v xml:space="preserve"> </v>
      </c>
      <c r="DH17" s="24" t="str" cm="1">
        <f t="array" ref="DH17">IF(_xlfn.XLOOKUP($A17,data_i,_xlfn.XLOOKUP(DH$4,data_col,data_val)) &gt; 0,_xlfn.XLOOKUP($A17,data_i,_xlfn.XLOOKUP(DH$4,data_col,data_val))," ")</f>
        <v xml:space="preserve"> </v>
      </c>
      <c r="DI17" s="24" t="str" cm="1">
        <f t="array" ref="DI17">IF(_xlfn.XLOOKUP($A17,data_i,_xlfn.XLOOKUP(DI$4,data_col,data_val)) &gt; 0,_xlfn.XLOOKUP($A17,data_i,_xlfn.XLOOKUP(DI$4,data_col,data_val))," ")</f>
        <v xml:space="preserve"> </v>
      </c>
      <c r="DJ17" s="24" t="str" cm="1">
        <f t="array" ref="DJ17">IF(_xlfn.XLOOKUP($A17,data_i,_xlfn.XLOOKUP(DJ$4,data_col,data_val)) &gt; 0,_xlfn.XLOOKUP($A17,data_i,_xlfn.XLOOKUP(DJ$4,data_col,data_val))," ")</f>
        <v xml:space="preserve"> </v>
      </c>
      <c r="DK17" s="24" t="str" cm="1">
        <f t="array" ref="DK17">IF(_xlfn.XLOOKUP($A17,data_i,_xlfn.XLOOKUP(DK$4,data_col,data_val)) &gt; 0,_xlfn.XLOOKUP($A17,data_i,_xlfn.XLOOKUP(DK$4,data_col,data_val))," ")</f>
        <v xml:space="preserve"> </v>
      </c>
      <c r="DL17" s="24" t="str" cm="1">
        <f t="array" ref="DL17">IF(_xlfn.XLOOKUP($A17,data_i,_xlfn.XLOOKUP(DL$4,data_col,data_val)) &gt; 0,_xlfn.XLOOKUP($A17,data_i,_xlfn.XLOOKUP(DL$4,data_col,data_val))," ")</f>
        <v xml:space="preserve"> </v>
      </c>
      <c r="DM17" s="24" t="str" cm="1">
        <f t="array" ref="DM17">IF(_xlfn.XLOOKUP($A17,data_i,_xlfn.XLOOKUP(DM$4,data_col,data_val)) &gt; 0,_xlfn.XLOOKUP($A17,data_i,_xlfn.XLOOKUP(DM$4,data_col,data_val))," ")</f>
        <v xml:space="preserve"> </v>
      </c>
      <c r="DN17" s="24" t="str" cm="1">
        <f t="array" ref="DN17">IF(_xlfn.XLOOKUP($A17,data_i,_xlfn.XLOOKUP(DN$4,data_col,data_val)) &gt; 0,_xlfn.XLOOKUP($A17,data_i,_xlfn.XLOOKUP(DN$4,data_col,data_val))," ")</f>
        <v xml:space="preserve"> </v>
      </c>
      <c r="DO17" s="24" t="str" cm="1">
        <f t="array" ref="DO17">IF(_xlfn.XLOOKUP($A17,data_i,_xlfn.XLOOKUP(DO$4,data_col,data_val)) &gt; 0,_xlfn.XLOOKUP($A17,data_i,_xlfn.XLOOKUP(DO$4,data_col,data_val))," ")</f>
        <v xml:space="preserve"> </v>
      </c>
      <c r="DP17" s="24" t="str" cm="1">
        <f t="array" ref="DP17">IF(_xlfn.XLOOKUP($A17,data_i,_xlfn.XLOOKUP(DP$4,data_col,data_val)) &gt; 0,_xlfn.XLOOKUP($A17,data_i,_xlfn.XLOOKUP(DP$4,data_col,data_val))," ")</f>
        <v xml:space="preserve"> </v>
      </c>
      <c r="DQ17" s="24" t="str" cm="1">
        <f t="array" ref="DQ17">IF(_xlfn.XLOOKUP($A17,data_i,_xlfn.XLOOKUP(DQ$4,data_col,data_val)) &gt; 0,_xlfn.XLOOKUP($A17,data_i,_xlfn.XLOOKUP(DQ$4,data_col,data_val))," ")</f>
        <v xml:space="preserve"> </v>
      </c>
      <c r="DR17" s="24" t="str" cm="1">
        <f t="array" ref="DR17">IF(_xlfn.XLOOKUP($A17,data_i,_xlfn.XLOOKUP(DR$4,data_col,data_val)) &gt; 0,_xlfn.XLOOKUP($A17,data_i,_xlfn.XLOOKUP(DR$4,data_col,data_val))," ")</f>
        <v xml:space="preserve"> </v>
      </c>
      <c r="DS17" s="24" t="str" cm="1">
        <f t="array" ref="DS17">IF(_xlfn.XLOOKUP($A17,data_i,_xlfn.XLOOKUP(DS$4,data_col,data_val)) &gt; 0,_xlfn.XLOOKUP($A17,data_i,_xlfn.XLOOKUP(DS$4,data_col,data_val))," ")</f>
        <v xml:space="preserve"> </v>
      </c>
      <c r="DT17" s="24" t="str" cm="1">
        <f t="array" ref="DT17">IF(_xlfn.XLOOKUP($A17,data_i,_xlfn.XLOOKUP(DT$4,data_col,data_val)) &gt; 0,_xlfn.XLOOKUP($A17,data_i,_xlfn.XLOOKUP(DT$4,data_col,data_val))," ")</f>
        <v xml:space="preserve"> </v>
      </c>
      <c r="DU17" s="24" t="str" cm="1">
        <f t="array" ref="DU17">IF(_xlfn.XLOOKUP($A17,data_i,_xlfn.XLOOKUP(DU$4,data_col,data_val)) &gt; 0,_xlfn.XLOOKUP($A17,data_i,_xlfn.XLOOKUP(DU$4,data_col,data_val))," ")</f>
        <v xml:space="preserve"> </v>
      </c>
      <c r="DV17" s="24" t="str" cm="1">
        <f t="array" ref="DV17">IF(_xlfn.XLOOKUP($A17,data_i,_xlfn.XLOOKUP(DV$4,data_col,data_val)) &gt; 0,_xlfn.XLOOKUP($A17,data_i,_xlfn.XLOOKUP(DV$4,data_col,data_val))," ")</f>
        <v xml:space="preserve"> </v>
      </c>
      <c r="DW17" s="24" t="str" cm="1">
        <f t="array" ref="DW17">IF(_xlfn.XLOOKUP($A17,data_i,_xlfn.XLOOKUP(DW$4,data_col,data_val)) &gt; 0,_xlfn.XLOOKUP($A17,data_i,_xlfn.XLOOKUP(DW$4,data_col,data_val))," ")</f>
        <v xml:space="preserve"> 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B17" s="24" t="str" cm="1">
        <f t="array" ref="EB17">IF(_xlfn.XLOOKUP($A17,data_i,_xlfn.XLOOKUP(EB$4,data_col,data_val)) &gt; 0,_xlfn.XLOOKUP($A17,data_i,_xlfn.XLOOKUP(EB$4,data_col,data_val))," ")</f>
        <v xml:space="preserve"> </v>
      </c>
      <c r="EC17" s="24" t="str" cm="1">
        <f t="array" ref="EC17">IF(_xlfn.XLOOKUP($A17,data_i,_xlfn.XLOOKUP(EC$4,data_col,data_val)) &gt; 0,_xlfn.XLOOKUP($A17,data_i,_xlfn.XLOOKUP(EC$4,data_col,data_val))," ")</f>
        <v xml:space="preserve"> </v>
      </c>
      <c r="ED17" s="24" t="str" cm="1">
        <f t="array" ref="ED17">IF(_xlfn.XLOOKUP($A17,data_i,_xlfn.XLOOKUP(ED$4,data_col,data_val)) &gt; 0,_xlfn.XLOOKUP($A17,data_i,_xlfn.XLOOKUP(ED$4,data_col,data_val))," ")</f>
        <v xml:space="preserve"> </v>
      </c>
      <c r="EF17" s="24" cm="1">
        <f t="array" ref="EF17">IF(_xlfn.XLOOKUP($A17,data_i,_xlfn.XLOOKUP(EF$4,data_col,data_val)) &gt; 0,_xlfn.XLOOKUP($A17,data_i,_xlfn.XLOOKUP(EF$4,data_col,data_val))," ")</f>
        <v>368</v>
      </c>
      <c r="EG17" s="24" cm="1">
        <f t="array" ref="EG17">IF(_xlfn.XLOOKUP($A17,data_i,_xlfn.XLOOKUP(EG$4,data_col,data_val)) &gt; 0,_xlfn.XLOOKUP($A17,data_i,_xlfn.XLOOKUP(EG$4,data_col,data_val))," ")</f>
        <v>371</v>
      </c>
      <c r="EH17" s="24" cm="1">
        <f t="array" ref="EH17">IF(_xlfn.XLOOKUP($A17,data_i,_xlfn.XLOOKUP(EH$4,data_col,data_val)) &gt; 0,_xlfn.XLOOKUP($A17,data_i,_xlfn.XLOOKUP(EH$4,data_col,data_val))," ")</f>
        <v>369</v>
      </c>
      <c r="EI17" s="24" cm="1">
        <f t="array" ref="EI17">IF(_xlfn.XLOOKUP($A17,data_i,_xlfn.XLOOKUP(EI$4,data_col,data_val)) &gt; 0,_xlfn.XLOOKUP($A17,data_i,_xlfn.XLOOKUP(EI$4,data_col,data_val))," ")</f>
        <v>368</v>
      </c>
      <c r="EJ17" s="24" cm="1">
        <f t="array" ref="EJ17">IF(_xlfn.XLOOKUP($A17,data_i,_xlfn.XLOOKUP(EJ$4,data_col,data_val)) &gt; 0,_xlfn.XLOOKUP($A17,data_i,_xlfn.XLOOKUP(EJ$4,data_col,data_val))," ")</f>
        <v>371</v>
      </c>
      <c r="EK17" s="24" cm="1">
        <f t="array" ref="EK17">IF(_xlfn.XLOOKUP($A17,data_i,_xlfn.XLOOKUP(EK$4,data_col,data_val)) &gt; 0,_xlfn.XLOOKUP($A17,data_i,_xlfn.XLOOKUP(EK$4,data_col,data_val))," ")</f>
        <v>366</v>
      </c>
      <c r="EL17" s="24" cm="1">
        <f t="array" ref="EL17">IF(_xlfn.XLOOKUP($A17,data_i,_xlfn.XLOOKUP(EL$4,data_col,data_val)) &gt; 0,_xlfn.XLOOKUP($A17,data_i,_xlfn.XLOOKUP(EL$4,data_col,data_val))," ")</f>
        <v>372</v>
      </c>
      <c r="EM17" s="24" cm="1">
        <f t="array" ref="EM17">IF(_xlfn.XLOOKUP($A17,data_i,_xlfn.XLOOKUP(EM$4,data_col,data_val)) &gt; 0,_xlfn.XLOOKUP($A17,data_i,_xlfn.XLOOKUP(EM$4,data_col,data_val))," ")</f>
        <v>366</v>
      </c>
      <c r="EN17" s="24" cm="1">
        <f t="array" ref="EN17">IF(_xlfn.XLOOKUP($A17,data_i,_xlfn.XLOOKUP(EN$4,data_col,data_val)) &gt; 0,_xlfn.XLOOKUP($A17,data_i,_xlfn.XLOOKUP(EN$4,data_col,data_val))," ")</f>
        <v>370</v>
      </c>
      <c r="EO17" s="24" cm="1">
        <f t="array" ref="EO17">IF(_xlfn.XLOOKUP($A17,data_i,_xlfn.XLOOKUP(EO$4,data_col,data_val)) &gt; 0,_xlfn.XLOOKUP($A17,data_i,_xlfn.XLOOKUP(EO$4,data_col,data_val))," ")</f>
        <v>384</v>
      </c>
      <c r="EP17" s="24" cm="1">
        <f t="array" ref="EP17">IF(_xlfn.XLOOKUP($A17,data_i,_xlfn.XLOOKUP(EP$4,data_col,data_val)) &gt; 0,_xlfn.XLOOKUP($A17,data_i,_xlfn.XLOOKUP(EP$4,data_col,data_val))," ")</f>
        <v>367</v>
      </c>
      <c r="EQ17" s="24" cm="1">
        <f t="array" ref="EQ17">IF(_xlfn.XLOOKUP($A17,data_i,_xlfn.XLOOKUP(EQ$4,data_col,data_val)) &gt; 0,_xlfn.XLOOKUP($A17,data_i,_xlfn.XLOOKUP(EQ$4,data_col,data_val))," ")</f>
        <v>364</v>
      </c>
      <c r="ER17" s="24" cm="1">
        <f t="array" ref="ER17">IF(_xlfn.XLOOKUP($A17,data_i,_xlfn.XLOOKUP(ER$4,data_col,data_val)) &gt; 0,_xlfn.XLOOKUP($A17,data_i,_xlfn.XLOOKUP(ER$4,data_col,data_val))," ")</f>
        <v>365</v>
      </c>
      <c r="ES17" s="24" cm="1">
        <f t="array" ref="ES17">IF(_xlfn.XLOOKUP($A17,data_i,_xlfn.XLOOKUP(ES$4,data_col,data_val)) &gt; 0,_xlfn.XLOOKUP($A17,data_i,_xlfn.XLOOKUP(ES$4,data_col,data_val))," ")</f>
        <v>364</v>
      </c>
      <c r="ET17" s="24" cm="1">
        <f t="array" ref="ET17">IF(_xlfn.XLOOKUP($A17,data_i,_xlfn.XLOOKUP(ET$4,data_col,data_val)) &gt; 0,_xlfn.XLOOKUP($A17,data_i,_xlfn.XLOOKUP(ET$4,data_col,data_val))," ")</f>
        <v>358</v>
      </c>
      <c r="EU17" s="24" cm="1">
        <f t="array" ref="EU17">IF(_xlfn.XLOOKUP($A17,data_i,_xlfn.XLOOKUP(EU$4,data_col,data_val)) &gt; 0,_xlfn.XLOOKUP($A17,data_i,_xlfn.XLOOKUP(EU$4,data_col,data_val))," ")</f>
        <v>370</v>
      </c>
      <c r="EV17" s="24" cm="1">
        <f t="array" ref="EV17">IF(_xlfn.XLOOKUP($A17,data_i,_xlfn.XLOOKUP(EV$4,data_col,data_val)) &gt; 0,_xlfn.XLOOKUP($A17,data_i,_xlfn.XLOOKUP(EV$4,data_col,data_val))," ")</f>
        <v>373</v>
      </c>
      <c r="EW17" s="24" cm="1">
        <f t="array" ref="EW17">IF(_xlfn.XLOOKUP($A17,data_i,_xlfn.XLOOKUP(EW$4,data_col,data_val)) &gt; 0,_xlfn.XLOOKUP($A17,data_i,_xlfn.XLOOKUP(EW$4,data_col,data_val))," ")</f>
        <v>369</v>
      </c>
      <c r="EX17" s="24" cm="1">
        <f t="array" ref="EX17">IF(_xlfn.XLOOKUP($A17,data_i,_xlfn.XLOOKUP(EX$4,data_col,data_val)) &gt; 0,_xlfn.XLOOKUP($A17,data_i,_xlfn.XLOOKUP(EX$4,data_col,data_val))," ")</f>
        <v>360</v>
      </c>
      <c r="EY17" s="24" cm="1">
        <f t="array" ref="EY17">IF(_xlfn.XLOOKUP($A17,data_i,_xlfn.XLOOKUP(EY$4,data_col,data_val)) &gt; 0,_xlfn.XLOOKUP($A17,data_i,_xlfn.XLOOKUP(EY$4,data_col,data_val))," ")</f>
        <v>359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A17" s="24" t="str" cm="1">
        <f t="array" ref="FA17">IF(_xlfn.XLOOKUP($A17,data_i,_xlfn.XLOOKUP(FA$4,data_col,data_val)) &gt; 0,_xlfn.XLOOKUP($A17,data_i,_xlfn.XLOOKUP(FA$4,data_col,data_val))," ")</f>
        <v xml:space="preserve"> </v>
      </c>
      <c r="FB17" s="24" t="str" cm="1">
        <f t="array" ref="FB17">IF(_xlfn.XLOOKUP($A17,data_i,_xlfn.XLOOKUP(FB$4,data_col,data_val)) &gt; 0,_xlfn.XLOOKUP($A17,data_i,_xlfn.XLOOKUP(FB$4,data_col,data_val))," ")</f>
        <v xml:space="preserve"> </v>
      </c>
      <c r="FC17" s="24" t="str" cm="1">
        <f t="array" ref="FC17">IF(_xlfn.XLOOKUP($A17,data_i,_xlfn.XLOOKUP(FC$4,data_col,data_val)) &gt; 0,_xlfn.XLOOKUP($A17,data_i,_xlfn.XLOOKUP(FC$4,data_col,data_val))," ")</f>
        <v xml:space="preserve"> </v>
      </c>
      <c r="FE17" s="24" cm="1">
        <f t="array" ref="FE17">IF(_xlfn.XLOOKUP($A17,data_i,_xlfn.XLOOKUP(FE$4,data_col,data_val)) &gt; 0,_xlfn.XLOOKUP($A17,data_i,_xlfn.XLOOKUP(FE$4,data_col,data_val))," ")</f>
        <v>523</v>
      </c>
      <c r="FF17" s="24" cm="1">
        <f t="array" ref="FF17">IF(_xlfn.XLOOKUP($A17,data_i,_xlfn.XLOOKUP(FF$4,data_col,data_val)) &gt; 0,_xlfn.XLOOKUP($A17,data_i,_xlfn.XLOOKUP(FF$4,data_col,data_val))," ")</f>
        <v>520</v>
      </c>
      <c r="FG17" s="24" cm="1">
        <f t="array" ref="FG17">IF(_xlfn.XLOOKUP($A17,data_i,_xlfn.XLOOKUP(FG$4,data_col,data_val)) &gt; 0,_xlfn.XLOOKUP($A17,data_i,_xlfn.XLOOKUP(FG$4,data_col,data_val))," ")</f>
        <v>520</v>
      </c>
      <c r="FH17" s="24" cm="1">
        <f t="array" ref="FH17">IF(_xlfn.XLOOKUP($A17,data_i,_xlfn.XLOOKUP(FH$4,data_col,data_val)) &gt; 0,_xlfn.XLOOKUP($A17,data_i,_xlfn.XLOOKUP(FH$4,data_col,data_val))," ")</f>
        <v>520</v>
      </c>
      <c r="FI17" s="24" cm="1">
        <f t="array" ref="FI17">IF(_xlfn.XLOOKUP($A17,data_i,_xlfn.XLOOKUP(FI$4,data_col,data_val)) &gt; 0,_xlfn.XLOOKUP($A17,data_i,_xlfn.XLOOKUP(FI$4,data_col,data_val))," ")</f>
        <v>520</v>
      </c>
      <c r="FJ17" s="24" cm="1">
        <f t="array" ref="FJ17">IF(_xlfn.XLOOKUP($A17,data_i,_xlfn.XLOOKUP(FJ$4,data_col,data_val)) &gt; 0,_xlfn.XLOOKUP($A17,data_i,_xlfn.XLOOKUP(FJ$4,data_col,data_val))," ")</f>
        <v>518</v>
      </c>
      <c r="FK17" s="24" cm="1">
        <f t="array" ref="FK17">IF(_xlfn.XLOOKUP($A17,data_i,_xlfn.XLOOKUP(FK$4,data_col,data_val)) &gt; 0,_xlfn.XLOOKUP($A17,data_i,_xlfn.XLOOKUP(FK$4,data_col,data_val))," ")</f>
        <v>519</v>
      </c>
      <c r="FL17" s="24" cm="1">
        <f t="array" ref="FL17">IF(_xlfn.XLOOKUP($A17,data_i,_xlfn.XLOOKUP(FL$4,data_col,data_val)) &gt; 0,_xlfn.XLOOKUP($A17,data_i,_xlfn.XLOOKUP(FL$4,data_col,data_val))," ")</f>
        <v>516</v>
      </c>
      <c r="FM17" s="24" cm="1">
        <f t="array" ref="FM17">IF(_xlfn.XLOOKUP($A17,data_i,_xlfn.XLOOKUP(FM$4,data_col,data_val)) &gt; 0,_xlfn.XLOOKUP($A17,data_i,_xlfn.XLOOKUP(FM$4,data_col,data_val))," ")</f>
        <v>518</v>
      </c>
      <c r="FN17" s="24" cm="1">
        <f t="array" ref="FN17">IF(_xlfn.XLOOKUP($A17,data_i,_xlfn.XLOOKUP(FN$4,data_col,data_val)) &gt; 0,_xlfn.XLOOKUP($A17,data_i,_xlfn.XLOOKUP(FN$4,data_col,data_val))," ")</f>
        <v>522</v>
      </c>
      <c r="FO17" s="24" cm="1">
        <f t="array" ref="FO17">IF(_xlfn.XLOOKUP($A17,data_i,_xlfn.XLOOKUP(FO$4,data_col,data_val)) &gt; 0,_xlfn.XLOOKUP($A17,data_i,_xlfn.XLOOKUP(FO$4,data_col,data_val))," ")</f>
        <v>519</v>
      </c>
      <c r="FP17" s="24" cm="1">
        <f t="array" ref="FP17">IF(_xlfn.XLOOKUP($A17,data_i,_xlfn.XLOOKUP(FP$4,data_col,data_val)) &gt; 0,_xlfn.XLOOKUP($A17,data_i,_xlfn.XLOOKUP(FP$4,data_col,data_val))," ")</f>
        <v>519</v>
      </c>
      <c r="FQ17" s="24" cm="1">
        <f t="array" ref="FQ17">IF(_xlfn.XLOOKUP($A17,data_i,_xlfn.XLOOKUP(FQ$4,data_col,data_val)) &gt; 0,_xlfn.XLOOKUP($A17,data_i,_xlfn.XLOOKUP(FQ$4,data_col,data_val))," ")</f>
        <v>520</v>
      </c>
      <c r="FR17" s="24" cm="1">
        <f t="array" ref="FR17">IF(_xlfn.XLOOKUP($A17,data_i,_xlfn.XLOOKUP(FR$4,data_col,data_val)) &gt; 0,_xlfn.XLOOKUP($A17,data_i,_xlfn.XLOOKUP(FR$4,data_col,data_val))," ")</f>
        <v>520</v>
      </c>
      <c r="FS17" s="24" cm="1">
        <f t="array" ref="FS17">IF(_xlfn.XLOOKUP($A17,data_i,_xlfn.XLOOKUP(FS$4,data_col,data_val)) &gt; 0,_xlfn.XLOOKUP($A17,data_i,_xlfn.XLOOKUP(FS$4,data_col,data_val))," ")</f>
        <v>518</v>
      </c>
      <c r="FT17" s="24" cm="1">
        <f t="array" ref="FT17">IF(_xlfn.XLOOKUP($A17,data_i,_xlfn.XLOOKUP(FT$4,data_col,data_val)) &gt; 0,_xlfn.XLOOKUP($A17,data_i,_xlfn.XLOOKUP(FT$4,data_col,data_val))," ")</f>
        <v>522</v>
      </c>
      <c r="FU17" s="24" cm="1">
        <f t="array" ref="FU17">IF(_xlfn.XLOOKUP($A17,data_i,_xlfn.XLOOKUP(FU$4,data_col,data_val)) &gt; 0,_xlfn.XLOOKUP($A17,data_i,_xlfn.XLOOKUP(FU$4,data_col,data_val))," ")</f>
        <v>520</v>
      </c>
      <c r="FV17" s="24" cm="1">
        <f t="array" ref="FV17">IF(_xlfn.XLOOKUP($A17,data_i,_xlfn.XLOOKUP(FV$4,data_col,data_val)) &gt; 0,_xlfn.XLOOKUP($A17,data_i,_xlfn.XLOOKUP(FV$4,data_col,data_val))," ")</f>
        <v>520</v>
      </c>
      <c r="FW17" s="24" cm="1">
        <f t="array" ref="FW17">IF(_xlfn.XLOOKUP($A17,data_i,_xlfn.XLOOKUP(FW$4,data_col,data_val)) &gt; 0,_xlfn.XLOOKUP($A17,data_i,_xlfn.XLOOKUP(FW$4,data_col,data_val))," ")</f>
        <v>523</v>
      </c>
      <c r="FX17" s="24" cm="1">
        <f t="array" ref="FX17">IF(_xlfn.XLOOKUP($A17,data_i,_xlfn.XLOOKUP(FX$4,data_col,data_val)) &gt; 0,_xlfn.XLOOKUP($A17,data_i,_xlfn.XLOOKUP(FX$4,data_col,data_val))," ")</f>
        <v>518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FZ17" s="24" t="str" cm="1">
        <f t="array" ref="FZ17">IF(_xlfn.XLOOKUP($A17,data_i,_xlfn.XLOOKUP(FZ$4,data_col,data_val)) &gt; 0,_xlfn.XLOOKUP($A17,data_i,_xlfn.XLOOKUP(FZ$4,data_col,data_val))," ")</f>
        <v xml:space="preserve"> </v>
      </c>
      <c r="GA17" s="24" t="str" cm="1">
        <f t="array" ref="GA17">IF(_xlfn.XLOOKUP($A17,data_i,_xlfn.XLOOKUP(GA$4,data_col,data_val)) &gt; 0,_xlfn.XLOOKUP($A17,data_i,_xlfn.XLOOKUP(GA$4,data_col,data_val))," ")</f>
        <v xml:space="preserve"> </v>
      </c>
      <c r="GB17" s="24" t="str" cm="1">
        <f t="array" ref="GB17">IF(_xlfn.XLOOKUP($A17,data_i,_xlfn.XLOOKUP(GB$4,data_col,data_val)) &gt; 0,_xlfn.XLOOKUP($A17,data_i,_xlfn.XLOOKUP(GB$4,data_col,data_val))," ")</f>
        <v xml:space="preserve"> 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>
      <c r="A18" s="43">
        <v>15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7641</v>
      </c>
      <c r="K18" s="142" cm="1">
        <f t="array" ref="K18">_xlfn.XLOOKUP($A18,data_i,_xlfn.XLOOKUP(K$4,data_col,data_val))</f>
        <v>1415</v>
      </c>
      <c r="L18" s="24">
        <f t="shared" si="1"/>
        <v>5.4</v>
      </c>
      <c r="M18" s="201" cm="1">
        <f t="array" ref="M18">HYPERLINK(GM18,_xlfn.XLOOKUP($A18,val_i,_xlfn.XLOOKUP(M$4,val_col,val_val)))</f>
        <v>44046</v>
      </c>
      <c r="N18" s="203" cm="1">
        <f t="array" ref="N18">IF(_xlfn.XLOOKUP($A18,data_i,_xlfn.XLOOKUP(N$4,data_col,data_val)) &gt; 0,_xlfn.XLOOKUP($A18,data_i,_xlfn.XLOOKUP(N$4,data_col,data_val))," ")</f>
        <v>8.0499999999999988E-2</v>
      </c>
      <c r="O18" s="109" cm="1">
        <f t="array" ref="O18">$J18-_xlfn.XLOOKUP($A18,val_i,_xlfn.XLOOKUP("oph@start",val_col,val_val))</f>
        <v>2163</v>
      </c>
      <c r="P18" s="24" cm="1">
        <f t="array" ref="P18">K18-_xlfn.XLOOKUP($A18,val_i,_xlfn.XLOOKUP("Starts@Start",val_col,val_val))</f>
        <v>373</v>
      </c>
      <c r="Q18" s="109">
        <f t="shared" si="2"/>
        <v>5.7989276139410189</v>
      </c>
      <c r="R18" s="110">
        <f t="shared" si="3"/>
        <v>14.815068493150685</v>
      </c>
      <c r="S18" s="97" t="str">
        <f t="shared" si="4"/>
        <v>done</v>
      </c>
      <c r="T18" s="97">
        <f t="shared" si="4"/>
        <v>44316.894474013716</v>
      </c>
      <c r="U18" s="97">
        <f t="shared" si="4"/>
        <v>44451.892162409466</v>
      </c>
      <c r="V18" s="147"/>
      <c r="W18" s="131" t="str" cm="1">
        <f t="array" ref="W18">_xlfn.XLOOKUP($A18,data_i,_xlfn.XLOOKUP(W$4,data_col,data_val))</f>
        <v>Not Available</v>
      </c>
      <c r="X18" s="131" cm="1">
        <f t="array" ref="X18">_xlfn.XLOOKUP($A18,data_i,_xlfn.XLOOKUP(X$4,data_col,data_val))</f>
        <v>7641</v>
      </c>
      <c r="Y18" s="131" cm="1">
        <f t="array" ref="Y18">_xlfn.XLOOKUP($A18,data_i,_xlfn.XLOOKUP(Y$4,data_col,data_val))</f>
        <v>1415</v>
      </c>
      <c r="Z18" s="131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45</v>
      </c>
      <c r="AG18" s="131" cm="1">
        <f t="array" ref="AG18">_xlfn.XLOOKUP($A18,data_i,_xlfn.XLOOKUP(AG$4,data_col,data_val))</f>
        <v>0</v>
      </c>
      <c r="AH18" s="142" cm="1">
        <f t="array" ref="AH18">_xlfn.XLOOKUP($A18,data_i,_xlfn.XLOOKUP(AH$4,data_col,data_val))</f>
        <v>0</v>
      </c>
      <c r="AI18" s="142"/>
      <c r="AJ18" s="241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3972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0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 t="shared" si="5"/>
        <v>2163</v>
      </c>
      <c r="BB18" s="203" cm="1">
        <f t="array" ref="BB18">IF(_xlfn.XLOOKUP($A18,data_i,_xlfn.XLOOKUP(BB$4,data_col,data_val)) &gt; 0,_xlfn.XLOOKUP($A18,data_i,_xlfn.XLOOKUP(BB$4,data_col,data_val))," ")</f>
        <v>8.0499999999999988E-2</v>
      </c>
      <c r="BC18" s="110" cm="1">
        <f t="array" ref="BC18">_xlfn.XLOOKUP($A18,data_i,_xlfn.XLOOKUP(BC$4,data_col,data_val))</f>
        <v>-39.15</v>
      </c>
      <c r="BD18" s="139" cm="1">
        <f t="array" ref="BD18">_xlfn.XLOOKUP($A18,data_i,_xlfn.XLOOKUP(BD$4,data_col,data_val))</f>
        <v>3.9960000000000009</v>
      </c>
      <c r="BE18" s="139" cm="1">
        <f t="array" ref="BE18">_xlfn.XLOOKUP($A18,data_i,_xlfn.XLOOKUP(BE$4,data_col,data_val))</f>
        <v>0.80081818181818176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1.2</v>
      </c>
      <c r="BI18" s="139" cm="1">
        <f t="array" ref="BI18">_xlfn.XLOOKUP($A18,data_i,_xlfn.XLOOKUP(BI$4,data_col,data_val))</f>
        <v>0.72</v>
      </c>
      <c r="BJ18" s="146">
        <f t="shared" si="6"/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0</v>
      </c>
      <c r="BN18" s="24" cm="1">
        <f t="array" ref="BN18">_xlfn.XLOOKUP($A18,data_i,_xlfn.XLOOKUP(BN$4,data_col,data_val))</f>
        <v>1.9</v>
      </c>
      <c r="BO18" s="110" cm="1">
        <f t="array" ref="BO18">_xlfn.XLOOKUP($A18,data_i,_xlfn.XLOOKUP(BO$4,data_col,data_val))</f>
        <v>0</v>
      </c>
      <c r="BP18" s="110" cm="1">
        <f t="array" ref="BP18">_xlfn.XLOOKUP($A18,data_i,_xlfn.XLOOKUP(BP$4,data_col,data_val))</f>
        <v>0</v>
      </c>
      <c r="BQ18" s="110" cm="1">
        <f t="array" ref="BQ18">_xlfn.XLOOKUP($A18,data_i,_xlfn.XLOOKUP(BQ$4,data_col,data_val))</f>
        <v>19.899999999999999</v>
      </c>
      <c r="BR18" s="24" cm="1">
        <f t="array" ref="BR18">_xlfn.XLOOKUP($A18,data_i,_xlfn.XLOOKUP(BR$4,data_col,data_val))</f>
        <v>928</v>
      </c>
      <c r="BS18" s="24" cm="1">
        <f t="array" ref="BS18">_xlfn.XLOOKUP($A18,data_i,_xlfn.XLOOKUP(BS$4,data_col,data_val))</f>
        <v>-1</v>
      </c>
      <c r="BT18" s="109">
        <f t="shared" si="7"/>
        <v>0</v>
      </c>
      <c r="BU18" s="162" t="str">
        <f>IFERROR((AX18*_xlfn.XLOOKUP(F18,summary!$S$3:$S$6,summary!$W$31:$W$34))/(BT18*$BS$1)," ")</f>
        <v xml:space="preserve"> </v>
      </c>
      <c r="BV18" s="24" cm="1">
        <f t="array" ref="BV18">_xlfn.XLOOKUP($A18,data_i,_xlfn.XLOOKUP(BV$4,data_col,data_val))</f>
        <v>0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21.6</v>
      </c>
      <c r="CB18" s="202" cm="1">
        <f t="array" ref="CB18">IF(_xlfn.XLOOKUP($A18,data_i,_xlfn.XLOOKUP(CB$4,data_col,data_val)) &gt; 0,_xlfn.XLOOKUP($A18,data_i,_xlfn.XLOOKUP(CB$4,data_col,data_val))," ")</f>
        <v>0.93</v>
      </c>
      <c r="CC18" s="202" cm="1">
        <f t="array" ref="CC18">IF(_xlfn.XLOOKUP($A18,data_i,_xlfn.XLOOKUP(CC$4,data_col,data_val)) &gt; 0,_xlfn.XLOOKUP($A18,data_i,_xlfn.XLOOKUP(CC$4,data_col,data_val))," ")</f>
        <v>21.6</v>
      </c>
      <c r="CD18" s="202" cm="1">
        <f t="array" ref="CD18">IF(_xlfn.XLOOKUP($A18,data_i,_xlfn.XLOOKUP(CD$4,data_col,data_val)) &gt; 0,_xlfn.XLOOKUP($A18,data_i,_xlfn.XLOOKUP(CD$4,data_col,data_val))," ")</f>
        <v>0.93</v>
      </c>
      <c r="CF18" s="24" cm="1">
        <f t="array" ref="CF18">_xlfn.XLOOKUP($A18,data_i,_xlfn.XLOOKUP(CF$4,data_col,data_val))</f>
        <v>73.930000000000007</v>
      </c>
      <c r="CG18" s="110"/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24" t="str" cm="1">
        <f t="array" ref="DC18">IF(_xlfn.XLOOKUP($A18,data_i,_xlfn.XLOOKUP(DC$4,data_col,data_val)) &gt; 0,_xlfn.XLOOKUP($A18,data_i,_xlfn.XLOOKUP(DC$4,data_col,data_val))," ")</f>
        <v xml:space="preserve"> </v>
      </c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110"/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B18" s="24" t="str" cm="1">
        <f t="array" ref="EB18">IF(_xlfn.XLOOKUP($A18,data_i,_xlfn.XLOOKUP(EB$4,data_col,data_val)) &gt; 0,_xlfn.XLOOKUP($A18,data_i,_xlfn.XLOOKUP(EB$4,data_col,data_val))," ")</f>
        <v xml:space="preserve"> </v>
      </c>
      <c r="EC18" s="24" t="str" cm="1">
        <f t="array" ref="EC18">IF(_xlfn.XLOOKUP($A18,data_i,_xlfn.XLOOKUP(EC$4,data_col,data_val)) &gt; 0,_xlfn.XLOOKUP($A18,data_i,_xlfn.XLOOKUP(EC$4,data_col,data_val))," ")</f>
        <v xml:space="preserve"> </v>
      </c>
      <c r="ED18" s="24" t="str" cm="1">
        <f t="array" ref="ED18">IF(_xlfn.XLOOKUP($A18,data_i,_xlfn.XLOOKUP(ED$4,data_col,data_val)) &gt; 0,_xlfn.XLOOKUP($A18,data_i,_xlfn.XLOOKUP(ED$4,data_col,data_val))," ")</f>
        <v xml:space="preserve"> 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363</v>
      </c>
      <c r="EI18" s="24" cm="1">
        <f t="array" ref="EI18">IF(_xlfn.XLOOKUP($A18,data_i,_xlfn.XLOOKUP(EI$4,data_col,data_val)) &gt; 0,_xlfn.XLOOKUP($A18,data_i,_xlfn.XLOOKUP(EI$4,data_col,data_val))," ")</f>
        <v>363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366</v>
      </c>
      <c r="EL18" s="24" cm="1">
        <f t="array" ref="EL18">IF(_xlfn.XLOOKUP($A18,data_i,_xlfn.XLOOKUP(EL$4,data_col,data_val)) &gt; 0,_xlfn.XLOOKUP($A18,data_i,_xlfn.XLOOKUP(EL$4,data_col,data_val))," ")</f>
        <v>365</v>
      </c>
      <c r="EM18" s="24" cm="1">
        <f t="array" ref="EM18">IF(_xlfn.XLOOKUP($A18,data_i,_xlfn.XLOOKUP(EM$4,data_col,data_val)) &gt; 0,_xlfn.XLOOKUP($A18,data_i,_xlfn.XLOOKUP(EM$4,data_col,data_val))," ")</f>
        <v>363</v>
      </c>
      <c r="EN18" s="24" cm="1">
        <f t="array" ref="EN18">IF(_xlfn.XLOOKUP($A18,data_i,_xlfn.XLOOKUP(EN$4,data_col,data_val)) &gt; 0,_xlfn.XLOOKUP($A18,data_i,_xlfn.XLOOKUP(EN$4,data_col,data_val))," ")</f>
        <v>364</v>
      </c>
      <c r="EO18" s="24" cm="1">
        <f t="array" ref="EO18">IF(_xlfn.XLOOKUP($A18,data_i,_xlfn.XLOOKUP(EO$4,data_col,data_val)) &gt; 0,_xlfn.XLOOKUP($A18,data_i,_xlfn.XLOOKUP(EO$4,data_col,data_val))," ")</f>
        <v>360</v>
      </c>
      <c r="EP18" s="24" cm="1">
        <f t="array" ref="EP18">IF(_xlfn.XLOOKUP($A18,data_i,_xlfn.XLOOKUP(EP$4,data_col,data_val)) &gt; 0,_xlfn.XLOOKUP($A18,data_i,_xlfn.XLOOKUP(EP$4,data_col,data_val))," ")</f>
        <v>364</v>
      </c>
      <c r="EQ18" s="24" cm="1">
        <f t="array" ref="EQ18">IF(_xlfn.XLOOKUP($A18,data_i,_xlfn.XLOOKUP(EQ$4,data_col,data_val)) &gt; 0,_xlfn.XLOOKUP($A18,data_i,_xlfn.XLOOKUP(EQ$4,data_col,data_val))," ")</f>
        <v>365</v>
      </c>
      <c r="ER18" s="24" cm="1">
        <f t="array" ref="ER18">IF(_xlfn.XLOOKUP($A18,data_i,_xlfn.XLOOKUP(ER$4,data_col,data_val)) &gt; 0,_xlfn.XLOOKUP($A18,data_i,_xlfn.XLOOKUP(ER$4,data_col,data_val))," ")</f>
        <v>368</v>
      </c>
      <c r="ES18" s="24" cm="1">
        <f t="array" ref="ES18">IF(_xlfn.XLOOKUP($A18,data_i,_xlfn.XLOOKUP(ES$4,data_col,data_val)) &gt; 0,_xlfn.XLOOKUP($A18,data_i,_xlfn.XLOOKUP(ES$4,data_col,data_val))," ")</f>
        <v>367</v>
      </c>
      <c r="ET18" s="24" cm="1">
        <f t="array" ref="ET18">IF(_xlfn.XLOOKUP($A18,data_i,_xlfn.XLOOKUP(ET$4,data_col,data_val)) &gt; 0,_xlfn.XLOOKUP($A18,data_i,_xlfn.XLOOKUP(ET$4,data_col,data_val))," ")</f>
        <v>366</v>
      </c>
      <c r="EU18" s="24" cm="1">
        <f t="array" ref="EU18">IF(_xlfn.XLOOKUP($A18,data_i,_xlfn.XLOOKUP(EU$4,data_col,data_val)) &gt; 0,_xlfn.XLOOKUP($A18,data_i,_xlfn.XLOOKUP(EU$4,data_col,data_val))," ")</f>
        <v>367</v>
      </c>
      <c r="EV18" s="24" cm="1">
        <f t="array" ref="EV18">IF(_xlfn.XLOOKUP($A18,data_i,_xlfn.XLOOKUP(EV$4,data_col,data_val)) &gt; 0,_xlfn.XLOOKUP($A18,data_i,_xlfn.XLOOKUP(EV$4,data_col,data_val))," ")</f>
        <v>362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367</v>
      </c>
      <c r="EY18" s="24" cm="1">
        <f t="array" ref="EY18">IF(_xlfn.XLOOKUP($A18,data_i,_xlfn.XLOOKUP(EY$4,data_col,data_val)) &gt; 0,_xlfn.XLOOKUP($A18,data_i,_xlfn.XLOOKUP(EY$4,data_col,data_val))," ")</f>
        <v>359</v>
      </c>
      <c r="EZ18" s="24" cm="1">
        <f t="array" ref="EZ18">IF(_xlfn.XLOOKUP($A18,data_i,_xlfn.XLOOKUP(EZ$4,data_col,data_val)) &gt; 0,_xlfn.XLOOKUP($A18,data_i,_xlfn.XLOOKUP(EZ$4,data_col,data_val))," ")</f>
        <v>367</v>
      </c>
      <c r="FA18" s="24" cm="1">
        <f t="array" ref="FA18">IF(_xlfn.XLOOKUP($A18,data_i,_xlfn.XLOOKUP(FA$4,data_col,data_val)) &gt; 0,_xlfn.XLOOKUP($A18,data_i,_xlfn.XLOOKUP(FA$4,data_col,data_val))," ")</f>
        <v>365</v>
      </c>
      <c r="FB18" s="24" cm="1">
        <f t="array" ref="FB18">IF(_xlfn.XLOOKUP($A18,data_i,_xlfn.XLOOKUP(FB$4,data_col,data_val)) &gt; 0,_xlfn.XLOOKUP($A18,data_i,_xlfn.XLOOKUP(FB$4,data_col,data_val))," ")</f>
        <v>363</v>
      </c>
      <c r="FC18" s="24" cm="1">
        <f t="array" ref="FC18">IF(_xlfn.XLOOKUP($A18,data_i,_xlfn.XLOOKUP(FC$4,data_col,data_val)) &gt; 0,_xlfn.XLOOKUP($A18,data_i,_xlfn.XLOOKUP(FC$4,data_col,data_val))," ")</f>
        <v>362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494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494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497</v>
      </c>
      <c r="FL18" s="24" cm="1">
        <f t="array" ref="FL18">IF(_xlfn.XLOOKUP($A18,data_i,_xlfn.XLOOKUP(FL$4,data_col,data_val)) &gt; 0,_xlfn.XLOOKUP($A18,data_i,_xlfn.XLOOKUP(FL$4,data_col,data_val))," ")</f>
        <v>493</v>
      </c>
      <c r="FM18" s="24" cm="1">
        <f t="array" ref="FM18">IF(_xlfn.XLOOKUP($A18,data_i,_xlfn.XLOOKUP(FM$4,data_col,data_val)) &gt; 0,_xlfn.XLOOKUP($A18,data_i,_xlfn.XLOOKUP(FM$4,data_col,data_val))," ")</f>
        <v>495</v>
      </c>
      <c r="FN18" s="24" cm="1">
        <f t="array" ref="FN18">IF(_xlfn.XLOOKUP($A18,data_i,_xlfn.XLOOKUP(FN$4,data_col,data_val)) &gt; 0,_xlfn.XLOOKUP($A18,data_i,_xlfn.XLOOKUP(FN$4,data_col,data_val))," ")</f>
        <v>495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494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497</v>
      </c>
      <c r="FW18" s="24" cm="1">
        <f t="array" ref="FW18">IF(_xlfn.XLOOKUP($A18,data_i,_xlfn.XLOOKUP(FW$4,data_col,data_val)) &gt; 0,_xlfn.XLOOKUP($A18,data_i,_xlfn.XLOOKUP(FW$4,data_col,data_val))," ")</f>
        <v>494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496</v>
      </c>
      <c r="FZ18" s="24" cm="1">
        <f t="array" ref="FZ18">IF(_xlfn.XLOOKUP($A18,data_i,_xlfn.XLOOKUP(FZ$4,data_col,data_val)) &gt; 0,_xlfn.XLOOKUP($A18,data_i,_xlfn.XLOOKUP(FZ$4,data_col,data_val))," ")</f>
        <v>496</v>
      </c>
      <c r="GA18" s="24" cm="1">
        <f t="array" ref="GA18">IF(_xlfn.XLOOKUP($A18,data_i,_xlfn.XLOOKUP(GA$4,data_col,data_val)) &gt; 0,_xlfn.XLOOKUP($A18,data_i,_xlfn.XLOOKUP(GA$4,data_col,data_val))," ")</f>
        <v>493</v>
      </c>
      <c r="GB18" s="24" cm="1">
        <f t="array" ref="GB18">IF(_xlfn.XLOOKUP($A18,data_i,_xlfn.XLOOKUP(GB$4,data_col,data_val)) &gt; 0,_xlfn.XLOOKUP($A18,data_i,_xlfn.XLOOKUP(GB$4,data_col,data_val))," ")</f>
        <v>495</v>
      </c>
      <c r="GD18" s="114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</row>
    <row r="19" spans="1:234">
      <c r="A19" s="43">
        <v>10</v>
      </c>
      <c r="B19" s="212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12" t="str" cm="1">
        <f t="array" ref="C19">_xlfn.XLOOKUP($A19,prop_i,_xlfn.XLOOKUP(C$4,prop_col,prop_val))</f>
        <v>M02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V008</v>
      </c>
      <c r="F19" s="112" cm="1">
        <f t="array" ref="F19">_xlfn.XLOOKUP($A19,prop_i,_xlfn.XLOOKUP(F$4,prop_col,prop_val))</f>
        <v>620</v>
      </c>
      <c r="G19" s="112" t="str" cm="1">
        <f t="array" ref="G19">_xlfn.XLOOKUP($A19,prop_i,_xlfn.XLOOKUP(G$4,prop_col,prop_val))</f>
        <v>F01</v>
      </c>
      <c r="H19" s="43">
        <f t="shared" si="0"/>
        <v>20</v>
      </c>
      <c r="I19" s="112" cm="1">
        <f t="array" ref="I19">_xlfn.XLOOKUP($A19,prop_i,_xlfn.XLOOKUP(I$4,prop_col,prop_val))</f>
        <v>1319138</v>
      </c>
      <c r="J19" s="142" cm="1">
        <f t="array" ref="J19">_xlfn.XLOOKUP($A19,data_i,_xlfn.XLOOKUP(J$4,data_col,data_val))</f>
        <v>6427</v>
      </c>
      <c r="K19" s="142" cm="1">
        <f t="array" ref="K19">_xlfn.XLOOKUP($A19,data_i,_xlfn.XLOOKUP(K$4,data_col,data_val))</f>
        <v>734</v>
      </c>
      <c r="L19" s="24">
        <f t="shared" si="1"/>
        <v>8.7561307901907348</v>
      </c>
      <c r="M19" s="201" cm="1">
        <f t="array" ref="M19">HYPERLINK(GM19,_xlfn.XLOOKUP($A19,val_i,_xlfn.XLOOKUP(M$4,val_col,val_val)))</f>
        <v>44032</v>
      </c>
      <c r="N19" s="203" cm="1">
        <f t="array" ref="N19">IF(_xlfn.XLOOKUP($A19,data_i,_xlfn.XLOOKUP(N$4,data_col,data_val)) &gt; 0,_xlfn.XLOOKUP($A19,data_i,_xlfn.XLOOKUP(N$4,data_col,data_val))," ")</f>
        <v>9.2499999999999999E-2</v>
      </c>
      <c r="O19" s="109" cm="1">
        <f t="array" ref="O19">$J19-_xlfn.XLOOKUP($A19,val_i,_xlfn.XLOOKUP("oph@start",val_col,val_val))</f>
        <v>2135</v>
      </c>
      <c r="P19" s="24" cm="1">
        <f t="array" ref="P19">K19-_xlfn.XLOOKUP($A19,val_i,_xlfn.XLOOKUP("Starts@Start",val_col,val_val))</f>
        <v>177</v>
      </c>
      <c r="Q19" s="109">
        <f t="shared" si="2"/>
        <v>12.062146892655367</v>
      </c>
      <c r="R19" s="110">
        <f t="shared" si="3"/>
        <v>13.34375</v>
      </c>
      <c r="S19" s="97" t="str">
        <f t="shared" si="4"/>
        <v>done</v>
      </c>
      <c r="T19" s="97">
        <f t="shared" si="4"/>
        <v>44332.664905184756</v>
      </c>
      <c r="U19" s="97">
        <f t="shared" si="4"/>
        <v>44482.547809166019</v>
      </c>
      <c r="V19" s="147"/>
      <c r="W19" s="131" t="str" cm="1">
        <f t="array" ref="W19">_xlfn.XLOOKUP($A19,data_i,_xlfn.XLOOKUP(W$4,data_col,data_val))</f>
        <v>Not Available</v>
      </c>
      <c r="X19" s="131" cm="1">
        <f t="array" ref="X19">_xlfn.XLOOKUP($A19,data_i,_xlfn.XLOOKUP(X$4,data_col,data_val))</f>
        <v>6427</v>
      </c>
      <c r="Y19" s="131" cm="1">
        <f t="array" ref="Y19">_xlfn.XLOOKUP($A19,data_i,_xlfn.XLOOKUP(Y$4,data_col,data_val))</f>
        <v>734</v>
      </c>
      <c r="Z19" s="131" cm="1">
        <f t="array" ref="Z19">_xlfn.XLOOKUP($A19,data_i,_xlfn.XLOOKUP(Z$4,data_col,data_val))</f>
        <v>19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0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48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I19" s="142"/>
      <c r="AJ19" s="241" cm="1">
        <f t="array" ref="AJ19">_xlfn.XLOOKUP($A19,prop_i,_xlfn.XLOOKUP(AJ$4,prop_col,prop_val))</f>
        <v>43831</v>
      </c>
      <c r="AK19" s="142"/>
      <c r="AM19" s="142" cm="1">
        <f t="array" ref="AM19">_xlfn.XLOOKUP($A19,data_i,_xlfn.XLOOKUP(AM$4,data_col,data_val))</f>
        <v>3356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21.960190524831592</v>
      </c>
      <c r="AQ19" s="142" cm="1">
        <f t="array" ref="AQ19">_xlfn.XLOOKUP($A19,data_i,_xlfn.XLOOKUP(AQ$4,data_col,data_val))</f>
        <v>3356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0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 t="shared" si="5"/>
        <v>2135</v>
      </c>
      <c r="BB19" s="203" cm="1">
        <f t="array" ref="BB19">IF(_xlfn.XLOOKUP($A19,data_i,_xlfn.XLOOKUP(BB$4,data_col,data_val)) &gt; 0,_xlfn.XLOOKUP($A19,data_i,_xlfn.XLOOKUP(BB$4,data_col,data_val))," ")</f>
        <v>9.2499999999999999E-2</v>
      </c>
      <c r="BC19" s="110" cm="1">
        <f t="array" ref="BC19">_xlfn.XLOOKUP($A19,data_i,_xlfn.XLOOKUP(BC$4,data_col,data_val))</f>
        <v>-14.749999999999996</v>
      </c>
      <c r="BD19" s="139" cm="1">
        <f t="array" ref="BD19">_xlfn.XLOOKUP($A19,data_i,_xlfn.XLOOKUP(BD$4,data_col,data_val))</f>
        <v>4.0429999999999993</v>
      </c>
      <c r="BE19" s="139" cm="1">
        <f t="array" ref="BE19">_xlfn.XLOOKUP($A19,data_i,_xlfn.XLOOKUP(BE$4,data_col,data_val))</f>
        <v>1.2294545454545454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1.3069999999999999</v>
      </c>
      <c r="BI19" s="139" cm="1">
        <f t="array" ref="BI19">_xlfn.XLOOKUP($A19,data_i,_xlfn.XLOOKUP(BI$4,data_col,data_val))</f>
        <v>0</v>
      </c>
      <c r="BJ19" s="146" t="str">
        <f t="shared" si="6"/>
        <v xml:space="preserve"> </v>
      </c>
      <c r="BK19" s="139"/>
      <c r="BL19" s="139" cm="1">
        <f t="array" ref="BL19">_xlfn.XLOOKUP($A19,data_i,_xlfn.XLOOKUP(BL$4,data_col,data_val))</f>
        <v>0.74</v>
      </c>
      <c r="BM19" s="24" cm="1">
        <f t="array" ref="BM19">_xlfn.XLOOKUP($A19,data_i,_xlfn.XLOOKUP(BM$4,data_col,data_val))</f>
        <v>0</v>
      </c>
      <c r="BN19" s="24" cm="1">
        <f t="array" ref="BN19">_xlfn.XLOOKUP($A19,data_i,_xlfn.XLOOKUP(BN$4,data_col,data_val))</f>
        <v>0</v>
      </c>
      <c r="BO19" s="110" cm="1">
        <f t="array" ref="BO19">_xlfn.XLOOKUP($A19,data_i,_xlfn.XLOOKUP(BO$4,data_col,data_val))</f>
        <v>0</v>
      </c>
      <c r="BP19" s="110" cm="1">
        <f t="array" ref="BP19">_xlfn.XLOOKUP($A19,data_i,_xlfn.XLOOKUP(BP$4,data_col,data_val))</f>
        <v>0</v>
      </c>
      <c r="BQ19" s="110" cm="1">
        <f t="array" ref="BQ19">_xlfn.XLOOKUP($A19,data_i,_xlfn.XLOOKUP(BQ$4,data_col,data_val))</f>
        <v>26.5</v>
      </c>
      <c r="BR19" s="24" cm="1">
        <f t="array" ref="BR19">_xlfn.XLOOKUP($A19,data_i,_xlfn.XLOOKUP(BR$4,data_col,data_val))</f>
        <v>923</v>
      </c>
      <c r="BS19" s="24" cm="1">
        <f t="array" ref="BS19">_xlfn.XLOOKUP($A19,data_i,_xlfn.XLOOKUP(BS$4,data_col,data_val))</f>
        <v>1</v>
      </c>
      <c r="BT19" s="109">
        <f t="shared" si="7"/>
        <v>0</v>
      </c>
      <c r="BU19" s="162" t="str">
        <f>IFERROR((AX19*_xlfn.XLOOKUP(F19,summary!$S$3:$S$6,summary!$W$31:$W$34))/(BT19*$BS$1)," ")</f>
        <v xml:space="preserve"> </v>
      </c>
      <c r="BV19" s="24" cm="1">
        <f t="array" ref="BV19">_xlfn.XLOOKUP($A19,data_i,_xlfn.XLOOKUP(BV$4,data_col,data_val))</f>
        <v>0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t="str" cm="1">
        <f t="array" ref="CA19">IF(_xlfn.XLOOKUP($A19,data_i,_xlfn.XLOOKUP(CA$4,data_col,data_val)) &gt; 0,_xlfn.XLOOKUP($A19,data_i,_xlfn.XLOOKUP(CA$4,data_col,data_val))," ")</f>
        <v xml:space="preserve"> </v>
      </c>
      <c r="CB19" s="202" t="str" cm="1">
        <f t="array" ref="CB19">IF(_xlfn.XLOOKUP($A19,data_i,_xlfn.XLOOKUP(CB$4,data_col,data_val)) &gt; 0,_xlfn.XLOOKUP($A19,data_i,_xlfn.XLOOKUP(CB$4,data_col,data_val))," ")</f>
        <v xml:space="preserve"> </v>
      </c>
      <c r="CC19" s="202" t="str" cm="1">
        <f t="array" ref="CC19">IF(_xlfn.XLOOKUP($A19,data_i,_xlfn.XLOOKUP(CC$4,data_col,data_val)) &gt; 0,_xlfn.XLOOKUP($A19,data_i,_xlfn.XLOOKUP(CC$4,data_col,data_val))," ")</f>
        <v xml:space="preserve"> </v>
      </c>
      <c r="CD19" s="202" t="str" cm="1">
        <f t="array" ref="CD19">IF(_xlfn.XLOOKUP($A19,data_i,_xlfn.XLOOKUP(CD$4,data_col,data_val)) &gt; 0,_xlfn.XLOOKUP($A19,data_i,_xlfn.XLOOKUP(CD$4,data_col,data_val))," ")</f>
        <v xml:space="preserve"> </v>
      </c>
      <c r="CF19" s="24" cm="1">
        <f t="array" ref="CF19">_xlfn.XLOOKUP($A19,data_i,_xlfn.XLOOKUP(CF$4,data_col,data_val))</f>
        <v>73.290000000000006</v>
      </c>
      <c r="CG19" s="110"/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24" t="str" cm="1">
        <f t="array" ref="DC19">IF(_xlfn.XLOOKUP($A19,data_i,_xlfn.XLOOKUP(DC$4,data_col,data_val)) &gt; 0,_xlfn.XLOOKUP($A19,data_i,_xlfn.XLOOKUP(DC$4,data_col,data_val))," ")</f>
        <v xml:space="preserve"> </v>
      </c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110"/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B19" s="24" t="str" cm="1">
        <f t="array" ref="EB19">IF(_xlfn.XLOOKUP($A19,data_i,_xlfn.XLOOKUP(EB$4,data_col,data_val)) &gt; 0,_xlfn.XLOOKUP($A19,data_i,_xlfn.XLOOKUP(EB$4,data_col,data_val))," ")</f>
        <v xml:space="preserve"> </v>
      </c>
      <c r="EC19" s="24" t="str" cm="1">
        <f t="array" ref="EC19">IF(_xlfn.XLOOKUP($A19,data_i,_xlfn.XLOOKUP(EC$4,data_col,data_val)) &gt; 0,_xlfn.XLOOKUP($A19,data_i,_xlfn.XLOOKUP(EC$4,data_col,data_val))," ")</f>
        <v xml:space="preserve"> </v>
      </c>
      <c r="ED19" s="24" t="str" cm="1">
        <f t="array" ref="ED19">IF(_xlfn.XLOOKUP($A19,data_i,_xlfn.XLOOKUP(ED$4,data_col,data_val)) &gt; 0,_xlfn.XLOOKUP($A19,data_i,_xlfn.XLOOKUP(ED$4,data_col,data_val))," ")</f>
        <v xml:space="preserve"> </v>
      </c>
      <c r="EF19" s="24" cm="1">
        <f t="array" ref="EF19">IF(_xlfn.XLOOKUP($A19,data_i,_xlfn.XLOOKUP(EF$4,data_col,data_val)) &gt; 0,_xlfn.XLOOKUP($A19,data_i,_xlfn.XLOOKUP(EF$4,data_col,data_val))," ")</f>
        <v>366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365</v>
      </c>
      <c r="EI19" s="24" cm="1">
        <f t="array" ref="EI19">IF(_xlfn.XLOOKUP($A19,data_i,_xlfn.XLOOKUP(EI$4,data_col,data_val)) &gt; 0,_xlfn.XLOOKUP($A19,data_i,_xlfn.XLOOKUP(EI$4,data_col,data_val))," ")</f>
        <v>370</v>
      </c>
      <c r="EJ19" s="24" cm="1">
        <f t="array" ref="EJ19">IF(_xlfn.XLOOKUP($A19,data_i,_xlfn.XLOOKUP(EJ$4,data_col,data_val)) &gt; 0,_xlfn.XLOOKUP($A19,data_i,_xlfn.XLOOKUP(EJ$4,data_col,data_val))," ")</f>
        <v>366</v>
      </c>
      <c r="EK19" s="24" cm="1">
        <f t="array" ref="EK19">IF(_xlfn.XLOOKUP($A19,data_i,_xlfn.XLOOKUP(EK$4,data_col,data_val)) &gt; 0,_xlfn.XLOOKUP($A19,data_i,_xlfn.XLOOKUP(EK$4,data_col,data_val))," ")</f>
        <v>368</v>
      </c>
      <c r="EL19" s="24" cm="1">
        <f t="array" ref="EL19">IF(_xlfn.XLOOKUP($A19,data_i,_xlfn.XLOOKUP(EL$4,data_col,data_val)) &gt; 0,_xlfn.XLOOKUP($A19,data_i,_xlfn.XLOOKUP(EL$4,data_col,data_val))," ")</f>
        <v>366</v>
      </c>
      <c r="EM19" s="24" cm="1">
        <f t="array" ref="EM19">IF(_xlfn.XLOOKUP($A19,data_i,_xlfn.XLOOKUP(EM$4,data_col,data_val)) &gt; 0,_xlfn.XLOOKUP($A19,data_i,_xlfn.XLOOKUP(EM$4,data_col,data_val))," ")</f>
        <v>369</v>
      </c>
      <c r="EN19" s="24" cm="1">
        <f t="array" ref="EN19">IF(_xlfn.XLOOKUP($A19,data_i,_xlfn.XLOOKUP(EN$4,data_col,data_val)) &gt; 0,_xlfn.XLOOKUP($A19,data_i,_xlfn.XLOOKUP(EN$4,data_col,data_val))," ")</f>
        <v>363</v>
      </c>
      <c r="EO19" s="24" cm="1">
        <f t="array" ref="EO19">IF(_xlfn.XLOOKUP($A19,data_i,_xlfn.XLOOKUP(EO$4,data_col,data_val)) &gt; 0,_xlfn.XLOOKUP($A19,data_i,_xlfn.XLOOKUP(EO$4,data_col,data_val))," ")</f>
        <v>364</v>
      </c>
      <c r="EP19" s="24" cm="1">
        <f t="array" ref="EP19">IF(_xlfn.XLOOKUP($A19,data_i,_xlfn.XLOOKUP(EP$4,data_col,data_val)) &gt; 0,_xlfn.XLOOKUP($A19,data_i,_xlfn.XLOOKUP(EP$4,data_col,data_val))," ")</f>
        <v>362</v>
      </c>
      <c r="EQ19" s="24" cm="1">
        <f t="array" ref="EQ19">IF(_xlfn.XLOOKUP($A19,data_i,_xlfn.XLOOKUP(EQ$4,data_col,data_val)) &gt; 0,_xlfn.XLOOKUP($A19,data_i,_xlfn.XLOOKUP(EQ$4,data_col,data_val))," ")</f>
        <v>378</v>
      </c>
      <c r="ER19" s="24" cm="1">
        <f t="array" ref="ER19">IF(_xlfn.XLOOKUP($A19,data_i,_xlfn.XLOOKUP(ER$4,data_col,data_val)) &gt; 0,_xlfn.XLOOKUP($A19,data_i,_xlfn.XLOOKUP(ER$4,data_col,data_val))," ")</f>
        <v>371</v>
      </c>
      <c r="ES19" s="24" cm="1">
        <f t="array" ref="ES19">IF(_xlfn.XLOOKUP($A19,data_i,_xlfn.XLOOKUP(ES$4,data_col,data_val)) &gt; 0,_xlfn.XLOOKUP($A19,data_i,_xlfn.XLOOKUP(ES$4,data_col,data_val))," ")</f>
        <v>367</v>
      </c>
      <c r="ET19" s="24" cm="1">
        <f t="array" ref="ET19">IF(_xlfn.XLOOKUP($A19,data_i,_xlfn.XLOOKUP(ET$4,data_col,data_val)) &gt; 0,_xlfn.XLOOKUP($A19,data_i,_xlfn.XLOOKUP(ET$4,data_col,data_val))," ")</f>
        <v>366</v>
      </c>
      <c r="EU19" s="24" cm="1">
        <f t="array" ref="EU19">IF(_xlfn.XLOOKUP($A19,data_i,_xlfn.XLOOKUP(EU$4,data_col,data_val)) &gt; 0,_xlfn.XLOOKUP($A19,data_i,_xlfn.XLOOKUP(EU$4,data_col,data_val))," ")</f>
        <v>376</v>
      </c>
      <c r="EV19" s="24" cm="1">
        <f t="array" ref="EV19">IF(_xlfn.XLOOKUP($A19,data_i,_xlfn.XLOOKUP(EV$4,data_col,data_val)) &gt; 0,_xlfn.XLOOKUP($A19,data_i,_xlfn.XLOOKUP(EV$4,data_col,data_val))," ")</f>
        <v>366</v>
      </c>
      <c r="EW19" s="24" cm="1">
        <f t="array" ref="EW19">IF(_xlfn.XLOOKUP($A19,data_i,_xlfn.XLOOKUP(EW$4,data_col,data_val)) &gt; 0,_xlfn.XLOOKUP($A19,data_i,_xlfn.XLOOKUP(EW$4,data_col,data_val))," ")</f>
        <v>375</v>
      </c>
      <c r="EX19" s="24" cm="1">
        <f t="array" ref="EX19">IF(_xlfn.XLOOKUP($A19,data_i,_xlfn.XLOOKUP(EX$4,data_col,data_val)) &gt; 0,_xlfn.XLOOKUP($A19,data_i,_xlfn.XLOOKUP(EX$4,data_col,data_val))," ")</f>
        <v>368</v>
      </c>
      <c r="EY19" s="24" cm="1">
        <f t="array" ref="EY19">IF(_xlfn.XLOOKUP($A19,data_i,_xlfn.XLOOKUP(EY$4,data_col,data_val)) &gt; 0,_xlfn.XLOOKUP($A19,data_i,_xlfn.XLOOKUP(EY$4,data_col,data_val))," ")</f>
        <v>374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A19" s="24" t="str" cm="1">
        <f t="array" ref="FA19">IF(_xlfn.XLOOKUP($A19,data_i,_xlfn.XLOOKUP(FA$4,data_col,data_val)) &gt; 0,_xlfn.XLOOKUP($A19,data_i,_xlfn.XLOOKUP(FA$4,data_col,data_val))," ")</f>
        <v xml:space="preserve"> </v>
      </c>
      <c r="FB19" s="24" t="str" cm="1">
        <f t="array" ref="FB19">IF(_xlfn.XLOOKUP($A19,data_i,_xlfn.XLOOKUP(FB$4,data_col,data_val)) &gt; 0,_xlfn.XLOOKUP($A19,data_i,_xlfn.XLOOKUP(FB$4,data_col,data_val))," ")</f>
        <v xml:space="preserve"> </v>
      </c>
      <c r="FC19" s="24" t="str" cm="1">
        <f t="array" ref="FC19">IF(_xlfn.XLOOKUP($A19,data_i,_xlfn.XLOOKUP(FC$4,data_col,data_val)) &gt; 0,_xlfn.XLOOKUP($A19,data_i,_xlfn.XLOOKUP(FC$4,data_col,data_val))," ")</f>
        <v xml:space="preserve"> 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517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522</v>
      </c>
      <c r="FI19" s="24" cm="1">
        <f t="array" ref="FI19">IF(_xlfn.XLOOKUP($A19,data_i,_xlfn.XLOOKUP(FI$4,data_col,data_val)) &gt; 0,_xlfn.XLOOKUP($A19,data_i,_xlfn.XLOOKUP(FI$4,data_col,data_val))," ")</f>
        <v>517</v>
      </c>
      <c r="FJ19" s="24" cm="1">
        <f t="array" ref="FJ19">IF(_xlfn.XLOOKUP($A19,data_i,_xlfn.XLOOKUP(FJ$4,data_col,data_val)) &gt; 0,_xlfn.XLOOKUP($A19,data_i,_xlfn.XLOOKUP(FJ$4,data_col,data_val))," ")</f>
        <v>517</v>
      </c>
      <c r="FK19" s="24" cm="1">
        <f t="array" ref="FK19">IF(_xlfn.XLOOKUP($A19,data_i,_xlfn.XLOOKUP(FK$4,data_col,data_val)) &gt; 0,_xlfn.XLOOKUP($A19,data_i,_xlfn.XLOOKUP(FK$4,data_col,data_val))," ")</f>
        <v>517</v>
      </c>
      <c r="FL19" s="24" cm="1">
        <f t="array" ref="FL19">IF(_xlfn.XLOOKUP($A19,data_i,_xlfn.XLOOKUP(FL$4,data_col,data_val)) &gt; 0,_xlfn.XLOOKUP($A19,data_i,_xlfn.XLOOKUP(FL$4,data_col,data_val))," ")</f>
        <v>517</v>
      </c>
      <c r="FM19" s="24" cm="1">
        <f t="array" ref="FM19">IF(_xlfn.XLOOKUP($A19,data_i,_xlfn.XLOOKUP(FM$4,data_col,data_val)) &gt; 0,_xlfn.XLOOKUP($A19,data_i,_xlfn.XLOOKUP(FM$4,data_col,data_val))," ")</f>
        <v>516</v>
      </c>
      <c r="FN19" s="24" cm="1">
        <f t="array" ref="FN19">IF(_xlfn.XLOOKUP($A19,data_i,_xlfn.XLOOKUP(FN$4,data_col,data_val)) &gt; 0,_xlfn.XLOOKUP($A19,data_i,_xlfn.XLOOKUP(FN$4,data_col,data_val))," ")</f>
        <v>517</v>
      </c>
      <c r="FO19" s="24" cm="1">
        <f t="array" ref="FO19">IF(_xlfn.XLOOKUP($A19,data_i,_xlfn.XLOOKUP(FO$4,data_col,data_val)) &gt; 0,_xlfn.XLOOKUP($A19,data_i,_xlfn.XLOOKUP(FO$4,data_col,data_val))," ")</f>
        <v>517</v>
      </c>
      <c r="FP19" s="24" cm="1">
        <f t="array" ref="FP19">IF(_xlfn.XLOOKUP($A19,data_i,_xlfn.XLOOKUP(FP$4,data_col,data_val)) &gt; 0,_xlfn.XLOOKUP($A19,data_i,_xlfn.XLOOKUP(FP$4,data_col,data_val))," ")</f>
        <v>518</v>
      </c>
      <c r="FQ19" s="24" cm="1">
        <f t="array" ref="FQ19">IF(_xlfn.XLOOKUP($A19,data_i,_xlfn.XLOOKUP(FQ$4,data_col,data_val)) &gt; 0,_xlfn.XLOOKUP($A19,data_i,_xlfn.XLOOKUP(FQ$4,data_col,data_val))," ")</f>
        <v>516</v>
      </c>
      <c r="FR19" s="24" cm="1">
        <f t="array" ref="FR19">IF(_xlfn.XLOOKUP($A19,data_i,_xlfn.XLOOKUP(FR$4,data_col,data_val)) &gt; 0,_xlfn.XLOOKUP($A19,data_i,_xlfn.XLOOKUP(FR$4,data_col,data_val))," ")</f>
        <v>519</v>
      </c>
      <c r="FS19" s="24" cm="1">
        <f t="array" ref="FS19">IF(_xlfn.XLOOKUP($A19,data_i,_xlfn.XLOOKUP(FS$4,data_col,data_val)) &gt; 0,_xlfn.XLOOKUP($A19,data_i,_xlfn.XLOOKUP(FS$4,data_col,data_val))," ")</f>
        <v>520</v>
      </c>
      <c r="FT19" s="24" cm="1">
        <f t="array" ref="FT19">IF(_xlfn.XLOOKUP($A19,data_i,_xlfn.XLOOKUP(FT$4,data_col,data_val)) &gt; 0,_xlfn.XLOOKUP($A19,data_i,_xlfn.XLOOKUP(FT$4,data_col,data_val))," ")</f>
        <v>524</v>
      </c>
      <c r="FU19" s="24" cm="1">
        <f t="array" ref="FU19">IF(_xlfn.XLOOKUP($A19,data_i,_xlfn.XLOOKUP(FU$4,data_col,data_val)) &gt; 0,_xlfn.XLOOKUP($A19,data_i,_xlfn.XLOOKUP(FU$4,data_col,data_val))," ")</f>
        <v>521</v>
      </c>
      <c r="FV19" s="24" cm="1">
        <f t="array" ref="FV19">IF(_xlfn.XLOOKUP($A19,data_i,_xlfn.XLOOKUP(FV$4,data_col,data_val)) &gt; 0,_xlfn.XLOOKUP($A19,data_i,_xlfn.XLOOKUP(FV$4,data_col,data_val))," ")</f>
        <v>522</v>
      </c>
      <c r="FW19" s="24" cm="1">
        <f t="array" ref="FW19">IF(_xlfn.XLOOKUP($A19,data_i,_xlfn.XLOOKUP(FW$4,data_col,data_val)) &gt; 0,_xlfn.XLOOKUP($A19,data_i,_xlfn.XLOOKUP(FW$4,data_col,data_val))," ")</f>
        <v>521</v>
      </c>
      <c r="FX19" s="24" cm="1">
        <f t="array" ref="FX19">IF(_xlfn.XLOOKUP($A19,data_i,_xlfn.XLOOKUP(FX$4,data_col,data_val)) &gt; 0,_xlfn.XLOOKUP($A19,data_i,_xlfn.XLOOKUP(FX$4,data_col,data_val))," ")</f>
        <v>520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FZ19" s="24" t="str" cm="1">
        <f t="array" ref="FZ19">IF(_xlfn.XLOOKUP($A19,data_i,_xlfn.XLOOKUP(FZ$4,data_col,data_val)) &gt; 0,_xlfn.XLOOKUP($A19,data_i,_xlfn.XLOOKUP(FZ$4,data_col,data_val))," ")</f>
        <v xml:space="preserve"> </v>
      </c>
      <c r="GA19" s="24" t="str" cm="1">
        <f t="array" ref="GA19">IF(_xlfn.XLOOKUP($A19,data_i,_xlfn.XLOOKUP(GA$4,data_col,data_val)) &gt; 0,_xlfn.XLOOKUP($A19,data_i,_xlfn.XLOOKUP(GA$4,data_col,data_val))," ")</f>
        <v xml:space="preserve"> </v>
      </c>
      <c r="GB19" s="24" t="str" cm="1">
        <f t="array" ref="GB19">IF(_xlfn.XLOOKUP($A19,data_i,_xlfn.XLOOKUP(GB$4,data_col,data_val)) &gt; 0,_xlfn.XLOOKUP($A19,data_i,_xlfn.XLOOKUP(GB$4,data_col,data_val))," ")</f>
        <v xml:space="preserve"> 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>
      <c r="A20" s="43">
        <v>12</v>
      </c>
      <c r="B20" s="212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12" t="str" cm="1">
        <f t="array" ref="C20">_xlfn.XLOOKUP($A20,prop_i,_xlfn.XLOOKUP(C$4,prop_col,prop_val))</f>
        <v>M03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V008</v>
      </c>
      <c r="F20" s="112" cm="1">
        <f t="array" ref="F20">_xlfn.XLOOKUP($A20,prop_i,_xlfn.XLOOKUP(F$4,prop_col,prop_val))</f>
        <v>620</v>
      </c>
      <c r="G20" s="112" t="str" cm="1">
        <f t="array" ref="G20">_xlfn.XLOOKUP($A20,prop_i,_xlfn.XLOOKUP(G$4,prop_col,prop_val))</f>
        <v>F01</v>
      </c>
      <c r="H20" s="43">
        <f t="shared" si="0"/>
        <v>20</v>
      </c>
      <c r="I20" s="112" cm="1">
        <f t="array" ref="I20">_xlfn.XLOOKUP($A20,prop_i,_xlfn.XLOOKUP(I$4,prop_col,prop_val))</f>
        <v>1319157</v>
      </c>
      <c r="J20" s="142" cm="1">
        <f t="array" ref="J20">_xlfn.XLOOKUP($A20,data_i,_xlfn.XLOOKUP(J$4,data_col,data_val))</f>
        <v>6475</v>
      </c>
      <c r="K20" s="142" cm="1">
        <f t="array" ref="K20">_xlfn.XLOOKUP($A20,data_i,_xlfn.XLOOKUP(K$4,data_col,data_val))</f>
        <v>737</v>
      </c>
      <c r="L20" s="24">
        <f t="shared" si="1"/>
        <v>8.7856173677069194</v>
      </c>
      <c r="M20" s="201" cm="1">
        <f t="array" ref="M20">HYPERLINK(GM20,_xlfn.XLOOKUP($A20,val_i,_xlfn.XLOOKUP(M$4,val_col,val_val)))</f>
        <v>44060</v>
      </c>
      <c r="N20" s="203" cm="1">
        <f t="array" ref="N20">IF(_xlfn.XLOOKUP($A20,data_i,_xlfn.XLOOKUP(N$4,data_col,data_val)) &gt; 0,_xlfn.XLOOKUP($A20,data_i,_xlfn.XLOOKUP(N$4,data_col,data_val))," ")</f>
        <v>7.3999999999999996E-2</v>
      </c>
      <c r="O20" s="109" cm="1">
        <f t="array" ref="O20">$J20-_xlfn.XLOOKUP($A20,val_i,_xlfn.XLOOKUP("oph@start",val_col,val_val))</f>
        <v>2059</v>
      </c>
      <c r="P20" s="24" cm="1">
        <f t="array" ref="P20">K20-_xlfn.XLOOKUP($A20,val_i,_xlfn.XLOOKUP("Starts@Start",val_col,val_val))</f>
        <v>158</v>
      </c>
      <c r="Q20" s="109">
        <f t="shared" si="2"/>
        <v>13.031645569620252</v>
      </c>
      <c r="R20" s="110">
        <f t="shared" si="3"/>
        <v>15.598484848484848</v>
      </c>
      <c r="S20" s="97" t="str">
        <f t="shared" si="4"/>
        <v>done</v>
      </c>
      <c r="T20" s="97">
        <f t="shared" si="4"/>
        <v>44317.334259922565</v>
      </c>
      <c r="U20" s="97">
        <f t="shared" si="4"/>
        <v>44445.551841272732</v>
      </c>
      <c r="V20" s="147"/>
      <c r="W20" s="131" t="str" cm="1">
        <f t="array" ref="W20">_xlfn.XLOOKUP($A20,data_i,_xlfn.XLOOKUP(W$4,data_col,data_val))</f>
        <v>Running</v>
      </c>
      <c r="X20" s="131" cm="1">
        <f t="array" ref="X20">_xlfn.XLOOKUP($A20,data_i,_xlfn.XLOOKUP(X$4,data_col,data_val))</f>
        <v>6475</v>
      </c>
      <c r="Y20" s="131" cm="1">
        <f t="array" ref="Y20">_xlfn.XLOOKUP($A20,data_i,_xlfn.XLOOKUP(Y$4,data_col,data_val))</f>
        <v>737</v>
      </c>
      <c r="Z20" s="131" cm="1">
        <f t="array" ref="Z20">_xlfn.XLOOKUP($A20,data_i,_xlfn.XLOOKUP(Z$4,data_col,data_val))</f>
        <v>17</v>
      </c>
      <c r="AA20" s="24" cm="1">
        <f t="array" ref="AA20">_xlfn.XLOOKUP($A20,data_i,_xlfn.XLOOKUP(AA$4,data_col,data_val))</f>
        <v>1</v>
      </c>
      <c r="AB20" s="24" cm="1">
        <f t="array" ref="AB20">_xlfn.XLOOKUP($A20,data_i,_xlfn.XLOOKUP(AB$4,data_col,data_val))</f>
        <v>1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0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47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I20" s="142"/>
      <c r="AJ20" s="241" cm="1">
        <f t="array" ref="AJ20">_xlfn.XLOOKUP($A20,prop_i,_xlfn.XLOOKUP(AJ$4,prop_col,prop_val))</f>
        <v>43831</v>
      </c>
      <c r="AK20" s="142"/>
      <c r="AM20" s="142" cm="1">
        <f t="array" ref="AM20">_xlfn.XLOOKUP($A20,data_i,_xlfn.XLOOKUP(AM$4,data_col,data_val))</f>
        <v>3356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21.960190524831592</v>
      </c>
      <c r="AP20" s="25"/>
      <c r="AQ20" s="142" cm="1">
        <f t="array" ref="AQ20">_xlfn.XLOOKUP($A20,data_i,_xlfn.XLOOKUP(AQ$4,data_col,data_val))</f>
        <v>3356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3354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 t="shared" si="5"/>
        <v>2059</v>
      </c>
      <c r="BB20" s="203" cm="1">
        <f t="array" ref="BB20">IF(_xlfn.XLOOKUP($A20,data_i,_xlfn.XLOOKUP(BB$4,data_col,data_val)) &gt; 0,_xlfn.XLOOKUP($A20,data_i,_xlfn.XLOOKUP(BB$4,data_col,data_val))," ")</f>
        <v>7.3999999999999996E-2</v>
      </c>
      <c r="BC20" s="110" cm="1">
        <f t="array" ref="BC20">_xlfn.XLOOKUP($A20,data_i,_xlfn.XLOOKUP(BC$4,data_col,data_val))</f>
        <v>-31.089999999999996</v>
      </c>
      <c r="BD20" s="139" cm="1">
        <f t="array" ref="BD20">_xlfn.XLOOKUP($A20,data_i,_xlfn.XLOOKUP(BD$4,data_col,data_val))</f>
        <v>3.9420000000000002</v>
      </c>
      <c r="BE20" s="139" cm="1">
        <f t="array" ref="BE20">_xlfn.XLOOKUP($A20,data_i,_xlfn.XLOOKUP(BE$4,data_col,data_val))</f>
        <v>1.040909090909091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2.093</v>
      </c>
      <c r="BI20" s="139" cm="1">
        <f t="array" ref="BI20">_xlfn.XLOOKUP($A20,data_i,_xlfn.XLOOKUP(BI$4,data_col,data_val))</f>
        <v>0</v>
      </c>
      <c r="BJ20" s="146" t="str">
        <f t="shared" si="6"/>
        <v xml:space="preserve"> </v>
      </c>
      <c r="BK20" s="139"/>
      <c r="BL20" s="139" cm="1">
        <f t="array" ref="BL20">_xlfn.XLOOKUP($A20,data_i,_xlfn.XLOOKUP(BL$4,data_col,data_val))</f>
        <v>0.74</v>
      </c>
      <c r="BM20" s="24" cm="1">
        <f t="array" ref="BM20">_xlfn.XLOOKUP($A20,data_i,_xlfn.XLOOKUP(BM$4,data_col,data_val))</f>
        <v>23.4</v>
      </c>
      <c r="BN20" s="24" cm="1">
        <f t="array" ref="BN20">_xlfn.XLOOKUP($A20,data_i,_xlfn.XLOOKUP(BN$4,data_col,data_val))</f>
        <v>100</v>
      </c>
      <c r="BO20" s="110" cm="1">
        <f t="array" ref="BO20">_xlfn.XLOOKUP($A20,data_i,_xlfn.XLOOKUP(BO$4,data_col,data_val))</f>
        <v>67.2</v>
      </c>
      <c r="BP20" s="110" cm="1">
        <f t="array" ref="BP20">_xlfn.XLOOKUP($A20,data_i,_xlfn.XLOOKUP(BP$4,data_col,data_val))</f>
        <v>204.3</v>
      </c>
      <c r="BQ20" s="110" cm="1">
        <f t="array" ref="BQ20">_xlfn.XLOOKUP($A20,data_i,_xlfn.XLOOKUP(BQ$4,data_col,data_val))</f>
        <v>4.8</v>
      </c>
      <c r="BR20" s="24" cm="1">
        <f t="array" ref="BR20">_xlfn.XLOOKUP($A20,data_i,_xlfn.XLOOKUP(BR$4,data_col,data_val))</f>
        <v>1052</v>
      </c>
      <c r="BS20" s="24" cm="1">
        <f t="array" ref="BS20">_xlfn.XLOOKUP($A20,data_i,_xlfn.XLOOKUP(BS$4,data_col,data_val))</f>
        <v>156</v>
      </c>
      <c r="BT20" s="109">
        <f t="shared" si="7"/>
        <v>750.60540664827295</v>
      </c>
      <c r="BU20" s="162">
        <f>IFERROR((AX20*_xlfn.XLOOKUP(F20,summary!$S$3:$S$6,summary!$W$31:$W$34))/(BT20*$BS$1)," ")</f>
        <v>0.4468393073501607</v>
      </c>
      <c r="BV20" s="24" cm="1">
        <f t="array" ref="BV20">_xlfn.XLOOKUP($A20,data_i,_xlfn.XLOOKUP(BV$4,data_col,data_val))</f>
        <v>739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t="str" cm="1">
        <f t="array" ref="CA20">IF(_xlfn.XLOOKUP($A20,data_i,_xlfn.XLOOKUP(CA$4,data_col,data_val)) &gt; 0,_xlfn.XLOOKUP($A20,data_i,_xlfn.XLOOKUP(CA$4,data_col,data_val))," ")</f>
        <v xml:space="preserve"> </v>
      </c>
      <c r="CB20" s="202" t="str" cm="1">
        <f t="array" ref="CB20">IF(_xlfn.XLOOKUP($A20,data_i,_xlfn.XLOOKUP(CB$4,data_col,data_val)) &gt; 0,_xlfn.XLOOKUP($A20,data_i,_xlfn.XLOOKUP(CB$4,data_col,data_val))," ")</f>
        <v xml:space="preserve"> </v>
      </c>
      <c r="CC20" s="202" t="str" cm="1">
        <f t="array" ref="CC20">IF(_xlfn.XLOOKUP($A20,data_i,_xlfn.XLOOKUP(CC$4,data_col,data_val)) &gt; 0,_xlfn.XLOOKUP($A20,data_i,_xlfn.XLOOKUP(CC$4,data_col,data_val))," ")</f>
        <v xml:space="preserve"> </v>
      </c>
      <c r="CD20" s="202" t="str" cm="1">
        <f t="array" ref="CD20">IF(_xlfn.XLOOKUP($A20,data_i,_xlfn.XLOOKUP(CD$4,data_col,data_val)) &gt; 0,_xlfn.XLOOKUP($A20,data_i,_xlfn.XLOOKUP(CD$4,data_col,data_val))," ")</f>
        <v xml:space="preserve"> </v>
      </c>
      <c r="CE20" s="25"/>
      <c r="CF20" s="24" cm="1">
        <f t="array" ref="CF20">_xlfn.XLOOKUP($A20,data_i,_xlfn.XLOOKUP(CF$4,data_col,data_val))</f>
        <v>68.069999999999993</v>
      </c>
      <c r="CG20" s="110"/>
      <c r="CH20" s="24" cm="1">
        <f t="array" ref="CH20">IF(_xlfn.XLOOKUP($A20,data_i,_xlfn.XLOOKUP(CH$4,data_col,data_val)) &gt; 0,_xlfn.XLOOKUP($A20,data_i,_xlfn.XLOOKUP(CH$4,data_col,data_val))," ")</f>
        <v>141</v>
      </c>
      <c r="CI20" s="24" cm="1">
        <f t="array" ref="CI20">IF(_xlfn.XLOOKUP($A20,data_i,_xlfn.XLOOKUP(CI$4,data_col,data_val)) &gt; 0,_xlfn.XLOOKUP($A20,data_i,_xlfn.XLOOKUP(CI$4,data_col,data_val))," ")</f>
        <v>141</v>
      </c>
      <c r="CJ20" s="24" cm="1">
        <f t="array" ref="CJ20">IF(_xlfn.XLOOKUP($A20,data_i,_xlfn.XLOOKUP(CJ$4,data_col,data_val)) &gt; 0,_xlfn.XLOOKUP($A20,data_i,_xlfn.XLOOKUP(CJ$4,data_col,data_val))," ")</f>
        <v>110</v>
      </c>
      <c r="CK20" s="24" cm="1">
        <f t="array" ref="CK20">IF(_xlfn.XLOOKUP($A20,data_i,_xlfn.XLOOKUP(CK$4,data_col,data_val)) &gt; 0,_xlfn.XLOOKUP($A20,data_i,_xlfn.XLOOKUP(CK$4,data_col,data_val))," ")</f>
        <v>174</v>
      </c>
      <c r="CL20" s="24" cm="1">
        <f t="array" ref="CL20">IF(_xlfn.XLOOKUP($A20,data_i,_xlfn.XLOOKUP(CL$4,data_col,data_val)) &gt; 0,_xlfn.XLOOKUP($A20,data_i,_xlfn.XLOOKUP(CL$4,data_col,data_val))," ")</f>
        <v>158</v>
      </c>
      <c r="CM20" s="24" cm="1">
        <f t="array" ref="CM20">IF(_xlfn.XLOOKUP($A20,data_i,_xlfn.XLOOKUP(CM$4,data_col,data_val)) &gt; 0,_xlfn.XLOOKUP($A20,data_i,_xlfn.XLOOKUP(CM$4,data_col,data_val))," ")</f>
        <v>141</v>
      </c>
      <c r="CN20" s="24" cm="1">
        <f t="array" ref="CN20">IF(_xlfn.XLOOKUP($A20,data_i,_xlfn.XLOOKUP(CN$4,data_col,data_val)) &gt; 0,_xlfn.XLOOKUP($A20,data_i,_xlfn.XLOOKUP(CN$4,data_col,data_val))," ")</f>
        <v>79</v>
      </c>
      <c r="CO20" s="24" cm="1">
        <f t="array" ref="CO20">IF(_xlfn.XLOOKUP($A20,data_i,_xlfn.XLOOKUP(CO$4,data_col,data_val)) &gt; 0,_xlfn.XLOOKUP($A20,data_i,_xlfn.XLOOKUP(CO$4,data_col,data_val))," ")</f>
        <v>110</v>
      </c>
      <c r="CP20" s="24" cm="1">
        <f t="array" ref="CP20">IF(_xlfn.XLOOKUP($A20,data_i,_xlfn.XLOOKUP(CP$4,data_col,data_val)) &gt; 0,_xlfn.XLOOKUP($A20,data_i,_xlfn.XLOOKUP(CP$4,data_col,data_val))," ")</f>
        <v>126</v>
      </c>
      <c r="CQ20" s="24" cm="1">
        <f t="array" ref="CQ20">IF(_xlfn.XLOOKUP($A20,data_i,_xlfn.XLOOKUP(CQ$4,data_col,data_val)) &gt; 0,_xlfn.XLOOKUP($A20,data_i,_xlfn.XLOOKUP(CQ$4,data_col,data_val))," ")</f>
        <v>220</v>
      </c>
      <c r="CR20" s="24" cm="1">
        <f t="array" ref="CR20">IF(_xlfn.XLOOKUP($A20,data_i,_xlfn.XLOOKUP(CR$4,data_col,data_val)) &gt; 0,_xlfn.XLOOKUP($A20,data_i,_xlfn.XLOOKUP(CR$4,data_col,data_val))," ")</f>
        <v>94</v>
      </c>
      <c r="CS20" s="24" cm="1">
        <f t="array" ref="CS20">IF(_xlfn.XLOOKUP($A20,data_i,_xlfn.XLOOKUP(CS$4,data_col,data_val)) &gt; 0,_xlfn.XLOOKUP($A20,data_i,_xlfn.XLOOKUP(CS$4,data_col,data_val))," ")</f>
        <v>141</v>
      </c>
      <c r="CT20" s="24" cm="1">
        <f t="array" ref="CT20">IF(_xlfn.XLOOKUP($A20,data_i,_xlfn.XLOOKUP(CT$4,data_col,data_val)) &gt; 0,_xlfn.XLOOKUP($A20,data_i,_xlfn.XLOOKUP(CT$4,data_col,data_val))," ")</f>
        <v>110</v>
      </c>
      <c r="CU20" s="24" cm="1">
        <f t="array" ref="CU20">IF(_xlfn.XLOOKUP($A20,data_i,_xlfn.XLOOKUP(CU$4,data_col,data_val)) &gt; 0,_xlfn.XLOOKUP($A20,data_i,_xlfn.XLOOKUP(CU$4,data_col,data_val))," ")</f>
        <v>253</v>
      </c>
      <c r="CV20" s="24" cm="1">
        <f t="array" ref="CV20">IF(_xlfn.XLOOKUP($A20,data_i,_xlfn.XLOOKUP(CV$4,data_col,data_val)) &gt; 0,_xlfn.XLOOKUP($A20,data_i,_xlfn.XLOOKUP(CV$4,data_col,data_val))," ")</f>
        <v>94</v>
      </c>
      <c r="CW20" s="24" cm="1">
        <f t="array" ref="CW20">IF(_xlfn.XLOOKUP($A20,data_i,_xlfn.XLOOKUP(CW$4,data_col,data_val)) &gt; 0,_xlfn.XLOOKUP($A20,data_i,_xlfn.XLOOKUP(CW$4,data_col,data_val))," ")</f>
        <v>158</v>
      </c>
      <c r="CX20" s="24" cm="1">
        <f t="array" ref="CX20">IF(_xlfn.XLOOKUP($A20,data_i,_xlfn.XLOOKUP(CX$4,data_col,data_val)) &gt; 0,_xlfn.XLOOKUP($A20,data_i,_xlfn.XLOOKUP(CX$4,data_col,data_val))," ")</f>
        <v>94</v>
      </c>
      <c r="CY20" s="24" cm="1">
        <f t="array" ref="CY20">IF(_xlfn.XLOOKUP($A20,data_i,_xlfn.XLOOKUP(CY$4,data_col,data_val)) &gt; 0,_xlfn.XLOOKUP($A20,data_i,_xlfn.XLOOKUP(CY$4,data_col,data_val))," ")</f>
        <v>126</v>
      </c>
      <c r="CZ20" s="24" cm="1">
        <f t="array" ref="CZ20">IF(_xlfn.XLOOKUP($A20,data_i,_xlfn.XLOOKUP(CZ$4,data_col,data_val)) &gt; 0,_xlfn.XLOOKUP($A20,data_i,_xlfn.XLOOKUP(CZ$4,data_col,data_val))," ")</f>
        <v>110</v>
      </c>
      <c r="DA20" s="24" cm="1">
        <f t="array" ref="DA20">IF(_xlfn.XLOOKUP($A20,data_i,_xlfn.XLOOKUP(DA$4,data_col,data_val)) &gt; 0,_xlfn.XLOOKUP($A20,data_i,_xlfn.XLOOKUP(DA$4,data_col,data_val))," ")</f>
        <v>141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24" t="str" cm="1">
        <f t="array" ref="DC20">IF(_xlfn.XLOOKUP($A20,data_i,_xlfn.XLOOKUP(DC$4,data_col,data_val)) &gt; 0,_xlfn.XLOOKUP($A20,data_i,_xlfn.XLOOKUP(DC$4,data_col,data_val))," ")</f>
        <v xml:space="preserve"> </v>
      </c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110"/>
      <c r="DG20" s="24" cm="1">
        <f t="array" ref="DG20">IF(_xlfn.XLOOKUP($A20,data_i,_xlfn.XLOOKUP(DG$4,data_col,data_val)) &gt; 0,_xlfn.XLOOKUP($A20,data_i,_xlfn.XLOOKUP(DG$4,data_col,data_val))," ")</f>
        <v>341</v>
      </c>
      <c r="DH20" s="24" cm="1">
        <f t="array" ref="DH20">IF(_xlfn.XLOOKUP($A20,data_i,_xlfn.XLOOKUP(DH$4,data_col,data_val)) &gt; 0,_xlfn.XLOOKUP($A20,data_i,_xlfn.XLOOKUP(DH$4,data_col,data_val))," ")</f>
        <v>293</v>
      </c>
      <c r="DI20" s="24" cm="1">
        <f t="array" ref="DI20">IF(_xlfn.XLOOKUP($A20,data_i,_xlfn.XLOOKUP(DI$4,data_col,data_val)) &gt; 0,_xlfn.XLOOKUP($A20,data_i,_xlfn.XLOOKUP(DI$4,data_col,data_val))," ")</f>
        <v>329</v>
      </c>
      <c r="DJ20" s="24" cm="1">
        <f t="array" ref="DJ20">IF(_xlfn.XLOOKUP($A20,data_i,_xlfn.XLOOKUP(DJ$4,data_col,data_val)) &gt; 0,_xlfn.XLOOKUP($A20,data_i,_xlfn.XLOOKUP(DJ$4,data_col,data_val))," ")</f>
        <v>366</v>
      </c>
      <c r="DK20" s="24" cm="1">
        <f t="array" ref="DK20">IF(_xlfn.XLOOKUP($A20,data_i,_xlfn.XLOOKUP(DK$4,data_col,data_val)) &gt; 0,_xlfn.XLOOKUP($A20,data_i,_xlfn.XLOOKUP(DK$4,data_col,data_val))," ")</f>
        <v>293</v>
      </c>
      <c r="DL20" s="24" cm="1">
        <f t="array" ref="DL20">IF(_xlfn.XLOOKUP($A20,data_i,_xlfn.XLOOKUP(DL$4,data_col,data_val)) &gt; 0,_xlfn.XLOOKUP($A20,data_i,_xlfn.XLOOKUP(DL$4,data_col,data_val))," ")</f>
        <v>293</v>
      </c>
      <c r="DM20" s="24" cm="1">
        <f t="array" ref="DM20">IF(_xlfn.XLOOKUP($A20,data_i,_xlfn.XLOOKUP(DM$4,data_col,data_val)) &gt; 0,_xlfn.XLOOKUP($A20,data_i,_xlfn.XLOOKUP(DM$4,data_col,data_val))," ")</f>
        <v>305</v>
      </c>
      <c r="DN20" s="24" cm="1">
        <f t="array" ref="DN20">IF(_xlfn.XLOOKUP($A20,data_i,_xlfn.XLOOKUP(DN$4,data_col,data_val)) &gt; 0,_xlfn.XLOOKUP($A20,data_i,_xlfn.XLOOKUP(DN$4,data_col,data_val))," ")</f>
        <v>268</v>
      </c>
      <c r="DO20" s="24" cm="1">
        <f t="array" ref="DO20">IF(_xlfn.XLOOKUP($A20,data_i,_xlfn.XLOOKUP(DO$4,data_col,data_val)) &gt; 0,_xlfn.XLOOKUP($A20,data_i,_xlfn.XLOOKUP(DO$4,data_col,data_val))," ")</f>
        <v>390</v>
      </c>
      <c r="DP20" s="24" cm="1">
        <f t="array" ref="DP20">IF(_xlfn.XLOOKUP($A20,data_i,_xlfn.XLOOKUP(DP$4,data_col,data_val)) &gt; 0,_xlfn.XLOOKUP($A20,data_i,_xlfn.XLOOKUP(DP$4,data_col,data_val))," ")</f>
        <v>366</v>
      </c>
      <c r="DQ20" s="24" cm="1">
        <f t="array" ref="DQ20">IF(_xlfn.XLOOKUP($A20,data_i,_xlfn.XLOOKUP(DQ$4,data_col,data_val)) &gt; 0,_xlfn.XLOOKUP($A20,data_i,_xlfn.XLOOKUP(DQ$4,data_col,data_val))," ")</f>
        <v>256</v>
      </c>
      <c r="DR20" s="24" cm="1">
        <f t="array" ref="DR20">IF(_xlfn.XLOOKUP($A20,data_i,_xlfn.XLOOKUP(DR$4,data_col,data_val)) &gt; 0,_xlfn.XLOOKUP($A20,data_i,_xlfn.XLOOKUP(DR$4,data_col,data_val))," ")</f>
        <v>390</v>
      </c>
      <c r="DS20" s="24" cm="1">
        <f t="array" ref="DS20">IF(_xlfn.XLOOKUP($A20,data_i,_xlfn.XLOOKUP(DS$4,data_col,data_val)) &gt; 0,_xlfn.XLOOKUP($A20,data_i,_xlfn.XLOOKUP(DS$4,data_col,data_val))," ")</f>
        <v>439</v>
      </c>
      <c r="DT20" s="24" cm="1">
        <f t="array" ref="DT20">IF(_xlfn.XLOOKUP($A20,data_i,_xlfn.XLOOKUP(DT$4,data_col,data_val)) &gt; 0,_xlfn.XLOOKUP($A20,data_i,_xlfn.XLOOKUP(DT$4,data_col,data_val))," ")</f>
        <v>305</v>
      </c>
      <c r="DU20" s="24" cm="1">
        <f t="array" ref="DU20">IF(_xlfn.XLOOKUP($A20,data_i,_xlfn.XLOOKUP(DU$4,data_col,data_val)) &gt; 0,_xlfn.XLOOKUP($A20,data_i,_xlfn.XLOOKUP(DU$4,data_col,data_val))," ")</f>
        <v>329</v>
      </c>
      <c r="DV20" s="24" cm="1">
        <f t="array" ref="DV20">IF(_xlfn.XLOOKUP($A20,data_i,_xlfn.XLOOKUP(DV$4,data_col,data_val)) &gt; 0,_xlfn.XLOOKUP($A20,data_i,_xlfn.XLOOKUP(DV$4,data_col,data_val))," ")</f>
        <v>305</v>
      </c>
      <c r="DW20" s="24" cm="1">
        <f t="array" ref="DW20">IF(_xlfn.XLOOKUP($A20,data_i,_xlfn.XLOOKUP(DW$4,data_col,data_val)) &gt; 0,_xlfn.XLOOKUP($A20,data_i,_xlfn.XLOOKUP(DW$4,data_col,data_val))," ")</f>
        <v>256</v>
      </c>
      <c r="DX20" s="24" cm="1">
        <f t="array" ref="DX20">IF(_xlfn.XLOOKUP($A20,data_i,_xlfn.XLOOKUP(DX$4,data_col,data_val)) &gt; 0,_xlfn.XLOOKUP($A20,data_i,_xlfn.XLOOKUP(DX$4,data_col,data_val))," ")</f>
        <v>317</v>
      </c>
      <c r="DY20" s="24" cm="1">
        <f t="array" ref="DY20">IF(_xlfn.XLOOKUP($A20,data_i,_xlfn.XLOOKUP(DY$4,data_col,data_val)) &gt; 0,_xlfn.XLOOKUP($A20,data_i,_xlfn.XLOOKUP(DY$4,data_col,data_val))," ")</f>
        <v>366</v>
      </c>
      <c r="DZ20" s="24" cm="1">
        <f t="array" ref="DZ20">IF(_xlfn.XLOOKUP($A20,data_i,_xlfn.XLOOKUP(DZ$4,data_col,data_val)) &gt; 0,_xlfn.XLOOKUP($A20,data_i,_xlfn.XLOOKUP(DZ$4,data_col,data_val))," ")</f>
        <v>390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4" t="str" cm="1">
        <f t="array" ref="EB20">IF(_xlfn.XLOOKUP($A20,data_i,_xlfn.XLOOKUP(EB$4,data_col,data_val)) &gt; 0,_xlfn.XLOOKUP($A20,data_i,_xlfn.XLOOKUP(EB$4,data_col,data_val))," ")</f>
        <v xml:space="preserve"> </v>
      </c>
      <c r="EC20" s="24" t="str" cm="1">
        <f t="array" ref="EC20">IF(_xlfn.XLOOKUP($A20,data_i,_xlfn.XLOOKUP(EC$4,data_col,data_val)) &gt; 0,_xlfn.XLOOKUP($A20,data_i,_xlfn.XLOOKUP(EC$4,data_col,data_val))," ")</f>
        <v xml:space="preserve"> </v>
      </c>
      <c r="ED20" s="24" t="str" cm="1">
        <f t="array" ref="ED20">IF(_xlfn.XLOOKUP($A20,data_i,_xlfn.XLOOKUP(ED$4,data_col,data_val)) &gt; 0,_xlfn.XLOOKUP($A20,data_i,_xlfn.XLOOKUP(ED$4,data_col,data_val))," ")</f>
        <v xml:space="preserve"> </v>
      </c>
      <c r="EE20" s="25"/>
      <c r="EF20" s="24" cm="1">
        <f t="array" ref="EF20">IF(_xlfn.XLOOKUP($A20,data_i,_xlfn.XLOOKUP(EF$4,data_col,data_val)) &gt; 0,_xlfn.XLOOKUP($A20,data_i,_xlfn.XLOOKUP(EF$4,data_col,data_val))," ")</f>
        <v>363</v>
      </c>
      <c r="EG20" s="24" cm="1">
        <f t="array" ref="EG20">IF(_xlfn.XLOOKUP($A20,data_i,_xlfn.XLOOKUP(EG$4,data_col,data_val)) &gt; 0,_xlfn.XLOOKUP($A20,data_i,_xlfn.XLOOKUP(EG$4,data_col,data_val))," ")</f>
        <v>368</v>
      </c>
      <c r="EH20" s="24" cm="1">
        <f t="array" ref="EH20">IF(_xlfn.XLOOKUP($A20,data_i,_xlfn.XLOOKUP(EH$4,data_col,data_val)) &gt; 0,_xlfn.XLOOKUP($A20,data_i,_xlfn.XLOOKUP(EH$4,data_col,data_val))," ")</f>
        <v>368</v>
      </c>
      <c r="EI20" s="24" cm="1">
        <f t="array" ref="EI20">IF(_xlfn.XLOOKUP($A20,data_i,_xlfn.XLOOKUP(EI$4,data_col,data_val)) &gt; 0,_xlfn.XLOOKUP($A20,data_i,_xlfn.XLOOKUP(EI$4,data_col,data_val))," ")</f>
        <v>367</v>
      </c>
      <c r="EJ20" s="24" cm="1">
        <f t="array" ref="EJ20">IF(_xlfn.XLOOKUP($A20,data_i,_xlfn.XLOOKUP(EJ$4,data_col,data_val)) &gt; 0,_xlfn.XLOOKUP($A20,data_i,_xlfn.XLOOKUP(EJ$4,data_col,data_val))," ")</f>
        <v>362</v>
      </c>
      <c r="EK20" s="24" cm="1">
        <f t="array" ref="EK20">IF(_xlfn.XLOOKUP($A20,data_i,_xlfn.XLOOKUP(EK$4,data_col,data_val)) &gt; 0,_xlfn.XLOOKUP($A20,data_i,_xlfn.XLOOKUP(EK$4,data_col,data_val))," ")</f>
        <v>367</v>
      </c>
      <c r="EL20" s="24" cm="1">
        <f t="array" ref="EL20">IF(_xlfn.XLOOKUP($A20,data_i,_xlfn.XLOOKUP(EL$4,data_col,data_val)) &gt; 0,_xlfn.XLOOKUP($A20,data_i,_xlfn.XLOOKUP(EL$4,data_col,data_val))," ")</f>
        <v>365</v>
      </c>
      <c r="EM20" s="24" cm="1">
        <f t="array" ref="EM20">IF(_xlfn.XLOOKUP($A20,data_i,_xlfn.XLOOKUP(EM$4,data_col,data_val)) &gt; 0,_xlfn.XLOOKUP($A20,data_i,_xlfn.XLOOKUP(EM$4,data_col,data_val))," ")</f>
        <v>367</v>
      </c>
      <c r="EN20" s="24" cm="1">
        <f t="array" ref="EN20">IF(_xlfn.XLOOKUP($A20,data_i,_xlfn.XLOOKUP(EN$4,data_col,data_val)) &gt; 0,_xlfn.XLOOKUP($A20,data_i,_xlfn.XLOOKUP(EN$4,data_col,data_val))," ")</f>
        <v>362</v>
      </c>
      <c r="EO20" s="24" cm="1">
        <f t="array" ref="EO20">IF(_xlfn.XLOOKUP($A20,data_i,_xlfn.XLOOKUP(EO$4,data_col,data_val)) &gt; 0,_xlfn.XLOOKUP($A20,data_i,_xlfn.XLOOKUP(EO$4,data_col,data_val))," ")</f>
        <v>367</v>
      </c>
      <c r="EP20" s="24" cm="1">
        <f t="array" ref="EP20">IF(_xlfn.XLOOKUP($A20,data_i,_xlfn.XLOOKUP(EP$4,data_col,data_val)) &gt; 0,_xlfn.XLOOKUP($A20,data_i,_xlfn.XLOOKUP(EP$4,data_col,data_val))," ")</f>
        <v>373</v>
      </c>
      <c r="EQ20" s="24" cm="1">
        <f t="array" ref="EQ20">IF(_xlfn.XLOOKUP($A20,data_i,_xlfn.XLOOKUP(EQ$4,data_col,data_val)) &gt; 0,_xlfn.XLOOKUP($A20,data_i,_xlfn.XLOOKUP(EQ$4,data_col,data_val))," ")</f>
        <v>368</v>
      </c>
      <c r="ER20" s="24" cm="1">
        <f t="array" ref="ER20">IF(_xlfn.XLOOKUP($A20,data_i,_xlfn.XLOOKUP(ER$4,data_col,data_val)) &gt; 0,_xlfn.XLOOKUP($A20,data_i,_xlfn.XLOOKUP(ER$4,data_col,data_val))," ")</f>
        <v>364</v>
      </c>
      <c r="ES20" s="24" cm="1">
        <f t="array" ref="ES20">IF(_xlfn.XLOOKUP($A20,data_i,_xlfn.XLOOKUP(ES$4,data_col,data_val)) &gt; 0,_xlfn.XLOOKUP($A20,data_i,_xlfn.XLOOKUP(ES$4,data_col,data_val))," ")</f>
        <v>366</v>
      </c>
      <c r="ET20" s="24" cm="1">
        <f t="array" ref="ET20">IF(_xlfn.XLOOKUP($A20,data_i,_xlfn.XLOOKUP(ET$4,data_col,data_val)) &gt; 0,_xlfn.XLOOKUP($A20,data_i,_xlfn.XLOOKUP(ET$4,data_col,data_val))," ")</f>
        <v>368</v>
      </c>
      <c r="EU20" s="24" cm="1">
        <f t="array" ref="EU20">IF(_xlfn.XLOOKUP($A20,data_i,_xlfn.XLOOKUP(EU$4,data_col,data_val)) &gt; 0,_xlfn.XLOOKUP($A20,data_i,_xlfn.XLOOKUP(EU$4,data_col,data_val))," ")</f>
        <v>368</v>
      </c>
      <c r="EV20" s="24" cm="1">
        <f t="array" ref="EV20">IF(_xlfn.XLOOKUP($A20,data_i,_xlfn.XLOOKUP(EV$4,data_col,data_val)) &gt; 0,_xlfn.XLOOKUP($A20,data_i,_xlfn.XLOOKUP(EV$4,data_col,data_val))," ")</f>
        <v>365</v>
      </c>
      <c r="EW20" s="24" cm="1">
        <f t="array" ref="EW20">IF(_xlfn.XLOOKUP($A20,data_i,_xlfn.XLOOKUP(EW$4,data_col,data_val)) &gt; 0,_xlfn.XLOOKUP($A20,data_i,_xlfn.XLOOKUP(EW$4,data_col,data_val))," ")</f>
        <v>375</v>
      </c>
      <c r="EX20" s="24" cm="1">
        <f t="array" ref="EX20">IF(_xlfn.XLOOKUP($A20,data_i,_xlfn.XLOOKUP(EX$4,data_col,data_val)) &gt; 0,_xlfn.XLOOKUP($A20,data_i,_xlfn.XLOOKUP(EX$4,data_col,data_val))," ")</f>
        <v>370</v>
      </c>
      <c r="EY20" s="24" cm="1">
        <f t="array" ref="EY20">IF(_xlfn.XLOOKUP($A20,data_i,_xlfn.XLOOKUP(EY$4,data_col,data_val)) &gt; 0,_xlfn.XLOOKUP($A20,data_i,_xlfn.XLOOKUP(EY$4,data_col,data_val))," ")</f>
        <v>366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4" t="str" cm="1">
        <f t="array" ref="FA20">IF(_xlfn.XLOOKUP($A20,data_i,_xlfn.XLOOKUP(FA$4,data_col,data_val)) &gt; 0,_xlfn.XLOOKUP($A20,data_i,_xlfn.XLOOKUP(FA$4,data_col,data_val))," ")</f>
        <v xml:space="preserve"> </v>
      </c>
      <c r="FB20" s="24" t="str" cm="1">
        <f t="array" ref="FB20">IF(_xlfn.XLOOKUP($A20,data_i,_xlfn.XLOOKUP(FB$4,data_col,data_val)) &gt; 0,_xlfn.XLOOKUP($A20,data_i,_xlfn.XLOOKUP(FB$4,data_col,data_val))," ")</f>
        <v xml:space="preserve"> </v>
      </c>
      <c r="FC20" s="24" t="str" cm="1">
        <f t="array" ref="FC20">IF(_xlfn.XLOOKUP($A20,data_i,_xlfn.XLOOKUP(FC$4,data_col,data_val)) &gt; 0,_xlfn.XLOOKUP($A20,data_i,_xlfn.XLOOKUP(FC$4,data_col,data_val))," ")</f>
        <v xml:space="preserve"> </v>
      </c>
      <c r="FD20" s="25"/>
      <c r="FE20" s="24" cm="1">
        <f t="array" ref="FE20">IF(_xlfn.XLOOKUP($A20,data_i,_xlfn.XLOOKUP(FE$4,data_col,data_val)) &gt; 0,_xlfn.XLOOKUP($A20,data_i,_xlfn.XLOOKUP(FE$4,data_col,data_val))," ")</f>
        <v>515</v>
      </c>
      <c r="FF20" s="24" cm="1">
        <f t="array" ref="FF20">IF(_xlfn.XLOOKUP($A20,data_i,_xlfn.XLOOKUP(FF$4,data_col,data_val)) &gt; 0,_xlfn.XLOOKUP($A20,data_i,_xlfn.XLOOKUP(FF$4,data_col,data_val))," ")</f>
        <v>517</v>
      </c>
      <c r="FG20" s="24" cm="1">
        <f t="array" ref="FG20">IF(_xlfn.XLOOKUP($A20,data_i,_xlfn.XLOOKUP(FG$4,data_col,data_val)) &gt; 0,_xlfn.XLOOKUP($A20,data_i,_xlfn.XLOOKUP(FG$4,data_col,data_val))," ")</f>
        <v>514</v>
      </c>
      <c r="FH20" s="24" cm="1">
        <f t="array" ref="FH20">IF(_xlfn.XLOOKUP($A20,data_i,_xlfn.XLOOKUP(FH$4,data_col,data_val)) &gt; 0,_xlfn.XLOOKUP($A20,data_i,_xlfn.XLOOKUP(FH$4,data_col,data_val))," ")</f>
        <v>517</v>
      </c>
      <c r="FI20" s="24" cm="1">
        <f t="array" ref="FI20">IF(_xlfn.XLOOKUP($A20,data_i,_xlfn.XLOOKUP(FI$4,data_col,data_val)) &gt; 0,_xlfn.XLOOKUP($A20,data_i,_xlfn.XLOOKUP(FI$4,data_col,data_val))," ")</f>
        <v>514</v>
      </c>
      <c r="FJ20" s="24" cm="1">
        <f t="array" ref="FJ20">IF(_xlfn.XLOOKUP($A20,data_i,_xlfn.XLOOKUP(FJ$4,data_col,data_val)) &gt; 0,_xlfn.XLOOKUP($A20,data_i,_xlfn.XLOOKUP(FJ$4,data_col,data_val))," ")</f>
        <v>515</v>
      </c>
      <c r="FK20" s="24" cm="1">
        <f t="array" ref="FK20">IF(_xlfn.XLOOKUP($A20,data_i,_xlfn.XLOOKUP(FK$4,data_col,data_val)) &gt; 0,_xlfn.XLOOKUP($A20,data_i,_xlfn.XLOOKUP(FK$4,data_col,data_val))," ")</f>
        <v>514</v>
      </c>
      <c r="FL20" s="24" cm="1">
        <f t="array" ref="FL20">IF(_xlfn.XLOOKUP($A20,data_i,_xlfn.XLOOKUP(FL$4,data_col,data_val)) &gt; 0,_xlfn.XLOOKUP($A20,data_i,_xlfn.XLOOKUP(FL$4,data_col,data_val))," ")</f>
        <v>515</v>
      </c>
      <c r="FM20" s="24" cm="1">
        <f t="array" ref="FM20">IF(_xlfn.XLOOKUP($A20,data_i,_xlfn.XLOOKUP(FM$4,data_col,data_val)) &gt; 0,_xlfn.XLOOKUP($A20,data_i,_xlfn.XLOOKUP(FM$4,data_col,data_val))," ")</f>
        <v>513</v>
      </c>
      <c r="FN20" s="24" cm="1">
        <f t="array" ref="FN20">IF(_xlfn.XLOOKUP($A20,data_i,_xlfn.XLOOKUP(FN$4,data_col,data_val)) &gt; 0,_xlfn.XLOOKUP($A20,data_i,_xlfn.XLOOKUP(FN$4,data_col,data_val))," ")</f>
        <v>516</v>
      </c>
      <c r="FO20" s="24" cm="1">
        <f t="array" ref="FO20">IF(_xlfn.XLOOKUP($A20,data_i,_xlfn.XLOOKUP(FO$4,data_col,data_val)) &gt; 0,_xlfn.XLOOKUP($A20,data_i,_xlfn.XLOOKUP(FO$4,data_col,data_val))," ")</f>
        <v>515</v>
      </c>
      <c r="FP20" s="24" cm="1">
        <f t="array" ref="FP20">IF(_xlfn.XLOOKUP($A20,data_i,_xlfn.XLOOKUP(FP$4,data_col,data_val)) &gt; 0,_xlfn.XLOOKUP($A20,data_i,_xlfn.XLOOKUP(FP$4,data_col,data_val))," ")</f>
        <v>516</v>
      </c>
      <c r="FQ20" s="24" cm="1">
        <f t="array" ref="FQ20">IF(_xlfn.XLOOKUP($A20,data_i,_xlfn.XLOOKUP(FQ$4,data_col,data_val)) &gt; 0,_xlfn.XLOOKUP($A20,data_i,_xlfn.XLOOKUP(FQ$4,data_col,data_val))," ")</f>
        <v>518</v>
      </c>
      <c r="FR20" s="24" cm="1">
        <f t="array" ref="FR20">IF(_xlfn.XLOOKUP($A20,data_i,_xlfn.XLOOKUP(FR$4,data_col,data_val)) &gt; 0,_xlfn.XLOOKUP($A20,data_i,_xlfn.XLOOKUP(FR$4,data_col,data_val))," ")</f>
        <v>516</v>
      </c>
      <c r="FS20" s="24" cm="1">
        <f t="array" ref="FS20">IF(_xlfn.XLOOKUP($A20,data_i,_xlfn.XLOOKUP(FS$4,data_col,data_val)) &gt; 0,_xlfn.XLOOKUP($A20,data_i,_xlfn.XLOOKUP(FS$4,data_col,data_val))," ")</f>
        <v>517</v>
      </c>
      <c r="FT20" s="24" cm="1">
        <f t="array" ref="FT20">IF(_xlfn.XLOOKUP($A20,data_i,_xlfn.XLOOKUP(FT$4,data_col,data_val)) &gt; 0,_xlfn.XLOOKUP($A20,data_i,_xlfn.XLOOKUP(FT$4,data_col,data_val))," ")</f>
        <v>517</v>
      </c>
      <c r="FU20" s="24" cm="1">
        <f t="array" ref="FU20">IF(_xlfn.XLOOKUP($A20,data_i,_xlfn.XLOOKUP(FU$4,data_col,data_val)) &gt; 0,_xlfn.XLOOKUP($A20,data_i,_xlfn.XLOOKUP(FU$4,data_col,data_val))," ")</f>
        <v>516</v>
      </c>
      <c r="FV20" s="24" cm="1">
        <f t="array" ref="FV20">IF(_xlfn.XLOOKUP($A20,data_i,_xlfn.XLOOKUP(FV$4,data_col,data_val)) &gt; 0,_xlfn.XLOOKUP($A20,data_i,_xlfn.XLOOKUP(FV$4,data_col,data_val))," ")</f>
        <v>518</v>
      </c>
      <c r="FW20" s="24" cm="1">
        <f t="array" ref="FW20">IF(_xlfn.XLOOKUP($A20,data_i,_xlfn.XLOOKUP(FW$4,data_col,data_val)) &gt; 0,_xlfn.XLOOKUP($A20,data_i,_xlfn.XLOOKUP(FW$4,data_col,data_val))," ")</f>
        <v>515</v>
      </c>
      <c r="FX20" s="24" cm="1">
        <f t="array" ref="FX20">IF(_xlfn.XLOOKUP($A20,data_i,_xlfn.XLOOKUP(FX$4,data_col,data_val)) &gt; 0,_xlfn.XLOOKUP($A20,data_i,_xlfn.XLOOKUP(FX$4,data_col,data_val))," ")</f>
        <v>518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4" t="str" cm="1">
        <f t="array" ref="FZ20">IF(_xlfn.XLOOKUP($A20,data_i,_xlfn.XLOOKUP(FZ$4,data_col,data_val)) &gt; 0,_xlfn.XLOOKUP($A20,data_i,_xlfn.XLOOKUP(FZ$4,data_col,data_val))," ")</f>
        <v xml:space="preserve"> </v>
      </c>
      <c r="GA20" s="24" t="str" cm="1">
        <f t="array" ref="GA20">IF(_xlfn.XLOOKUP($A20,data_i,_xlfn.XLOOKUP(GA$4,data_col,data_val)) &gt; 0,_xlfn.XLOOKUP($A20,data_i,_xlfn.XLOOKUP(GA$4,data_col,data_val))," ")</f>
        <v xml:space="preserve"> </v>
      </c>
      <c r="GB20" s="24" t="str" cm="1">
        <f t="array" ref="GB20">IF(_xlfn.XLOOKUP($A20,data_i,_xlfn.XLOOKUP(GB$4,data_col,data_val)) &gt; 0,_xlfn.XLOOKUP($A20,data_i,_xlfn.XLOOKUP(GB$4,data_col,data_val))," ")</f>
        <v xml:space="preserve"> </v>
      </c>
      <c r="GC20" s="25"/>
      <c r="GD20" s="114"/>
      <c r="GE20" s="25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</row>
    <row r="21" spans="1:234">
      <c r="A21" s="43">
        <v>9</v>
      </c>
      <c r="B21" s="212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12" t="str" cm="1">
        <f t="array" ref="C21">_xlfn.XLOOKUP($A21,prop_i,_xlfn.XLOOKUP(C$4,prop_col,prop_val))</f>
        <v>M04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V008</v>
      </c>
      <c r="F21" s="112" cm="1">
        <f t="array" ref="F21">_xlfn.XLOOKUP($A21,prop_i,_xlfn.XLOOKUP(F$4,prop_col,prop_val))</f>
        <v>620</v>
      </c>
      <c r="G21" s="112" t="str" cm="1">
        <f t="array" ref="G21">_xlfn.XLOOKUP($A21,prop_i,_xlfn.XLOOKUP(G$4,prop_col,prop_val))</f>
        <v>F01</v>
      </c>
      <c r="H21" s="43">
        <f t="shared" si="0"/>
        <v>20</v>
      </c>
      <c r="I21" s="112" cm="1">
        <f t="array" ref="I21">_xlfn.XLOOKUP($A21,prop_i,_xlfn.XLOOKUP(I$4,prop_col,prop_val))</f>
        <v>1319133</v>
      </c>
      <c r="J21" s="142" cm="1">
        <f t="array" ref="J21">_xlfn.XLOOKUP($A21,data_i,_xlfn.XLOOKUP(J$4,data_col,data_val))</f>
        <v>6428</v>
      </c>
      <c r="K21" s="142" cm="1">
        <f t="array" ref="K21">_xlfn.XLOOKUP($A21,data_i,_xlfn.XLOOKUP(K$4,data_col,data_val))</f>
        <v>719</v>
      </c>
      <c r="L21" s="24">
        <f t="shared" si="1"/>
        <v>8.9401947148817804</v>
      </c>
      <c r="M21" s="201" cm="1">
        <f t="array" ref="M21">HYPERLINK(GM21,_xlfn.XLOOKUP($A21,val_i,_xlfn.XLOOKUP(M$4,val_col,val_val)))</f>
        <v>44074</v>
      </c>
      <c r="N21" s="203" cm="1">
        <f t="array" ref="N21">IF(_xlfn.XLOOKUP($A21,data_i,_xlfn.XLOOKUP(N$4,data_col,data_val)) &gt; 0,_xlfn.XLOOKUP($A21,data_i,_xlfn.XLOOKUP(N$4,data_col,data_val))," ")</f>
        <v>0.1</v>
      </c>
      <c r="O21" s="109" cm="1">
        <f t="array" ref="O21">$J21-_xlfn.XLOOKUP($A21,val_i,_xlfn.XLOOKUP("oph@start",val_col,val_val))</f>
        <v>1896</v>
      </c>
      <c r="P21" s="24" cm="1">
        <f t="array" ref="P21">K21-_xlfn.XLOOKUP($A21,val_i,_xlfn.XLOOKUP("Starts@Start",val_col,val_val))</f>
        <v>138</v>
      </c>
      <c r="Q21" s="109">
        <f t="shared" si="2"/>
        <v>13.739130434782609</v>
      </c>
      <c r="R21" s="110">
        <f t="shared" si="3"/>
        <v>16.067796610169491</v>
      </c>
      <c r="S21" s="97">
        <f t="shared" si="4"/>
        <v>44199.371671061883</v>
      </c>
      <c r="T21" s="97">
        <f t="shared" si="4"/>
        <v>44323.844244901549</v>
      </c>
      <c r="U21" s="97">
        <f t="shared" si="4"/>
        <v>44448.316818741208</v>
      </c>
      <c r="V21" s="147"/>
      <c r="W21" s="131" t="str" cm="1">
        <f t="array" ref="W21">_xlfn.XLOOKUP($A21,data_i,_xlfn.XLOOKUP(W$4,data_col,data_val))</f>
        <v>Available</v>
      </c>
      <c r="X21" s="131" cm="1">
        <f t="array" ref="X21">_xlfn.XLOOKUP($A21,data_i,_xlfn.XLOOKUP(X$4,data_col,data_val))</f>
        <v>6428</v>
      </c>
      <c r="Y21" s="131" cm="1">
        <f t="array" ref="Y21">_xlfn.XLOOKUP($A21,data_i,_xlfn.XLOOKUP(Y$4,data_col,data_val))</f>
        <v>719</v>
      </c>
      <c r="Z21" s="131" cm="1">
        <f t="array" ref="Z21">_xlfn.XLOOKUP($A21,data_i,_xlfn.XLOOKUP(Z$4,data_col,data_val))</f>
        <v>5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47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I21" s="142"/>
      <c r="AJ21" s="241" cm="1">
        <f t="array" ref="AJ21">_xlfn.XLOOKUP($A21,prop_i,_xlfn.XLOOKUP(AJ$4,prop_col,prop_val))</f>
        <v>44068</v>
      </c>
      <c r="AK21" s="142"/>
      <c r="AM21" s="142" cm="1">
        <f t="array" ref="AM21">_xlfn.XLOOKUP($A21,data_i,_xlfn.XLOOKUP(AM$4,data_col,data_val))</f>
        <v>3356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21.960190524831592</v>
      </c>
      <c r="AP21" s="25"/>
      <c r="AQ21" s="142" cm="1">
        <f t="array" ref="AQ21">_xlfn.XLOOKUP($A21,data_i,_xlfn.XLOOKUP(AQ$4,data_col,data_val))</f>
        <v>3356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100</v>
      </c>
      <c r="AT21" s="131" cm="1">
        <f t="array" ref="AT21">_xlfn.XLOOKUP($A21,data_i,_xlfn.XLOOKUP(AT$4,data_col,data_val))</f>
        <v>100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100</v>
      </c>
      <c r="AW21" s="24"/>
      <c r="AX21" s="131" cm="1">
        <f t="array" ref="AX21">_xlfn.XLOOKUP($A21,data_i,_xlfn.XLOOKUP(AX$4,data_col,data_val))</f>
        <v>0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 t="shared" si="5"/>
        <v>1896</v>
      </c>
      <c r="BB21" s="203" cm="1">
        <f t="array" ref="BB21">IF(_xlfn.XLOOKUP($A21,data_i,_xlfn.XLOOKUP(BB$4,data_col,data_val)) &gt; 0,_xlfn.XLOOKUP($A21,data_i,_xlfn.XLOOKUP(BB$4,data_col,data_val))," ")</f>
        <v>0.1</v>
      </c>
      <c r="BC21" s="110" cm="1">
        <f t="array" ref="BC21">_xlfn.XLOOKUP($A21,data_i,_xlfn.XLOOKUP(BC$4,data_col,data_val))</f>
        <v>-18.399999999999999</v>
      </c>
      <c r="BD21" s="139" cm="1">
        <f t="array" ref="BD21">_xlfn.XLOOKUP($A21,data_i,_xlfn.XLOOKUP(BD$4,data_col,data_val))</f>
        <v>4.0590000000000002</v>
      </c>
      <c r="BE21" s="139" cm="1">
        <f t="array" ref="BE21">_xlfn.XLOOKUP($A21,data_i,_xlfn.XLOOKUP(BE$4,data_col,data_val))</f>
        <v>0.98909090909090902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1.3069999999999999</v>
      </c>
      <c r="BI21" s="139" cm="1">
        <f t="array" ref="BI21">_xlfn.XLOOKUP($A21,data_i,_xlfn.XLOOKUP(BI$4,data_col,data_val))</f>
        <v>0</v>
      </c>
      <c r="BJ21" s="146" t="str">
        <f t="shared" si="6"/>
        <v xml:space="preserve"> </v>
      </c>
      <c r="BK21" s="139"/>
      <c r="BL21" s="139" cm="1">
        <f t="array" ref="BL21">_xlfn.XLOOKUP($A21,data_i,_xlfn.XLOOKUP(BL$4,data_col,data_val))</f>
        <v>0.74</v>
      </c>
      <c r="BM21" s="24" cm="1">
        <f t="array" ref="BM21">_xlfn.XLOOKUP($A21,data_i,_xlfn.XLOOKUP(BM$4,data_col,data_val))</f>
        <v>0</v>
      </c>
      <c r="BN21" s="24" cm="1">
        <f t="array" ref="BN21">_xlfn.XLOOKUP($A21,data_i,_xlfn.XLOOKUP(BN$4,data_col,data_val))</f>
        <v>0</v>
      </c>
      <c r="BO21" s="110" cm="1">
        <f t="array" ref="BO21">_xlfn.XLOOKUP($A21,data_i,_xlfn.XLOOKUP(BO$4,data_col,data_val))</f>
        <v>0</v>
      </c>
      <c r="BP21" s="110" cm="1">
        <f t="array" ref="BP21">_xlfn.XLOOKUP($A21,data_i,_xlfn.XLOOKUP(BP$4,data_col,data_val))</f>
        <v>0</v>
      </c>
      <c r="BQ21" s="110" cm="1">
        <f t="array" ref="BQ21">_xlfn.XLOOKUP($A21,data_i,_xlfn.XLOOKUP(BQ$4,data_col,data_val))</f>
        <v>25.1</v>
      </c>
      <c r="BR21" s="24" cm="1">
        <f t="array" ref="BR21">_xlfn.XLOOKUP($A21,data_i,_xlfn.XLOOKUP(BR$4,data_col,data_val))</f>
        <v>925</v>
      </c>
      <c r="BS21" s="24" cm="1">
        <f t="array" ref="BS21">_xlfn.XLOOKUP($A21,data_i,_xlfn.XLOOKUP(BS$4,data_col,data_val))</f>
        <v>0</v>
      </c>
      <c r="BT21" s="109">
        <f t="shared" si="7"/>
        <v>0</v>
      </c>
      <c r="BU21" s="162" t="str">
        <f>IFERROR((AX21*_xlfn.XLOOKUP(F21,summary!$S$3:$S$6,summary!$W$31:$W$34))/(BT21*$BS$1)," ")</f>
        <v xml:space="preserve"> </v>
      </c>
      <c r="BV21" s="24" cm="1">
        <f t="array" ref="BV21">_xlfn.XLOOKUP($A21,data_i,_xlfn.XLOOKUP(BV$4,data_col,data_val))</f>
        <v>0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t="str" cm="1">
        <f t="array" ref="CA21">IF(_xlfn.XLOOKUP($A21,data_i,_xlfn.XLOOKUP(CA$4,data_col,data_val)) &gt; 0,_xlfn.XLOOKUP($A21,data_i,_xlfn.XLOOKUP(CA$4,data_col,data_val))," ")</f>
        <v xml:space="preserve"> </v>
      </c>
      <c r="CB21" s="202" t="str" cm="1">
        <f t="array" ref="CB21">IF(_xlfn.XLOOKUP($A21,data_i,_xlfn.XLOOKUP(CB$4,data_col,data_val)) &gt; 0,_xlfn.XLOOKUP($A21,data_i,_xlfn.XLOOKUP(CB$4,data_col,data_val))," ")</f>
        <v xml:space="preserve"> </v>
      </c>
      <c r="CC21" s="202" t="str" cm="1">
        <f t="array" ref="CC21">IF(_xlfn.XLOOKUP($A21,data_i,_xlfn.XLOOKUP(CC$4,data_col,data_val)) &gt; 0,_xlfn.XLOOKUP($A21,data_i,_xlfn.XLOOKUP(CC$4,data_col,data_val))," ")</f>
        <v xml:space="preserve"> </v>
      </c>
      <c r="CD21" s="202" t="str" cm="1">
        <f t="array" ref="CD21">IF(_xlfn.XLOOKUP($A21,data_i,_xlfn.XLOOKUP(CD$4,data_col,data_val)) &gt; 0,_xlfn.XLOOKUP($A21,data_i,_xlfn.XLOOKUP(CD$4,data_col,data_val))," ")</f>
        <v xml:space="preserve"> </v>
      </c>
      <c r="CE21" s="25"/>
      <c r="CF21" s="24" cm="1">
        <f t="array" ref="CF21">_xlfn.XLOOKUP($A21,data_i,_xlfn.XLOOKUP(CF$4,data_col,data_val))</f>
        <v>71.67</v>
      </c>
      <c r="CG21" s="110"/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24" t="str" cm="1">
        <f t="array" ref="DC21">IF(_xlfn.XLOOKUP($A21,data_i,_xlfn.XLOOKUP(DC$4,data_col,data_val)) &gt; 0,_xlfn.XLOOKUP($A21,data_i,_xlfn.XLOOKUP(DC$4,data_col,data_val))," ")</f>
        <v xml:space="preserve"> </v>
      </c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110"/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4" t="str" cm="1">
        <f t="array" ref="EB21">IF(_xlfn.XLOOKUP($A21,data_i,_xlfn.XLOOKUP(EB$4,data_col,data_val)) &gt; 0,_xlfn.XLOOKUP($A21,data_i,_xlfn.XLOOKUP(EB$4,data_col,data_val))," ")</f>
        <v xml:space="preserve"> </v>
      </c>
      <c r="EC21" s="24" t="str" cm="1">
        <f t="array" ref="EC21">IF(_xlfn.XLOOKUP($A21,data_i,_xlfn.XLOOKUP(EC$4,data_col,data_val)) &gt; 0,_xlfn.XLOOKUP($A21,data_i,_xlfn.XLOOKUP(EC$4,data_col,data_val))," ")</f>
        <v xml:space="preserve"> </v>
      </c>
      <c r="ED21" s="24" t="str" cm="1">
        <f t="array" ref="ED21">IF(_xlfn.XLOOKUP($A21,data_i,_xlfn.XLOOKUP(ED$4,data_col,data_val)) &gt; 0,_xlfn.XLOOKUP($A21,data_i,_xlfn.XLOOKUP(ED$4,data_col,data_val))," ")</f>
        <v xml:space="preserve"> </v>
      </c>
      <c r="EE21" s="25"/>
      <c r="EF21" s="24" cm="1">
        <f t="array" ref="EF21">IF(_xlfn.XLOOKUP($A21,data_i,_xlfn.XLOOKUP(EF$4,data_col,data_val)) &gt; 0,_xlfn.XLOOKUP($A21,data_i,_xlfn.XLOOKUP(EF$4,data_col,data_val))," ")</f>
        <v>361</v>
      </c>
      <c r="EG21" s="24" cm="1">
        <f t="array" ref="EG21">IF(_xlfn.XLOOKUP($A21,data_i,_xlfn.XLOOKUP(EG$4,data_col,data_val)) &gt; 0,_xlfn.XLOOKUP($A21,data_i,_xlfn.XLOOKUP(EG$4,data_col,data_val))," ")</f>
        <v>360</v>
      </c>
      <c r="EH21" s="24" cm="1">
        <f t="array" ref="EH21">IF(_xlfn.XLOOKUP($A21,data_i,_xlfn.XLOOKUP(EH$4,data_col,data_val)) &gt; 0,_xlfn.XLOOKUP($A21,data_i,_xlfn.XLOOKUP(EH$4,data_col,data_val))," ")</f>
        <v>363</v>
      </c>
      <c r="EI21" s="24" cm="1">
        <f t="array" ref="EI21">IF(_xlfn.XLOOKUP($A21,data_i,_xlfn.XLOOKUP(EI$4,data_col,data_val)) &gt; 0,_xlfn.XLOOKUP($A21,data_i,_xlfn.XLOOKUP(EI$4,data_col,data_val))," ")</f>
        <v>362</v>
      </c>
      <c r="EJ21" s="24" cm="1">
        <f t="array" ref="EJ21">IF(_xlfn.XLOOKUP($A21,data_i,_xlfn.XLOOKUP(EJ$4,data_col,data_val)) &gt; 0,_xlfn.XLOOKUP($A21,data_i,_xlfn.XLOOKUP(EJ$4,data_col,data_val))," ")</f>
        <v>361</v>
      </c>
      <c r="EK21" s="24" cm="1">
        <f t="array" ref="EK21">IF(_xlfn.XLOOKUP($A21,data_i,_xlfn.XLOOKUP(EK$4,data_col,data_val)) &gt; 0,_xlfn.XLOOKUP($A21,data_i,_xlfn.XLOOKUP(EK$4,data_col,data_val))," ")</f>
        <v>360</v>
      </c>
      <c r="EL21" s="24" cm="1">
        <f t="array" ref="EL21">IF(_xlfn.XLOOKUP($A21,data_i,_xlfn.XLOOKUP(EL$4,data_col,data_val)) &gt; 0,_xlfn.XLOOKUP($A21,data_i,_xlfn.XLOOKUP(EL$4,data_col,data_val))," ")</f>
        <v>362</v>
      </c>
      <c r="EM21" s="24" cm="1">
        <f t="array" ref="EM21">IF(_xlfn.XLOOKUP($A21,data_i,_xlfn.XLOOKUP(EM$4,data_col,data_val)) &gt; 0,_xlfn.XLOOKUP($A21,data_i,_xlfn.XLOOKUP(EM$4,data_col,data_val))," ")</f>
        <v>362</v>
      </c>
      <c r="EN21" s="24" cm="1">
        <f t="array" ref="EN21">IF(_xlfn.XLOOKUP($A21,data_i,_xlfn.XLOOKUP(EN$4,data_col,data_val)) &gt; 0,_xlfn.XLOOKUP($A21,data_i,_xlfn.XLOOKUP(EN$4,data_col,data_val))," ")</f>
        <v>359</v>
      </c>
      <c r="EO21" s="24" cm="1">
        <f t="array" ref="EO21">IF(_xlfn.XLOOKUP($A21,data_i,_xlfn.XLOOKUP(EO$4,data_col,data_val)) &gt; 0,_xlfn.XLOOKUP($A21,data_i,_xlfn.XLOOKUP(EO$4,data_col,data_val))," ")</f>
        <v>363</v>
      </c>
      <c r="EP21" s="24" cm="1">
        <f t="array" ref="EP21">IF(_xlfn.XLOOKUP($A21,data_i,_xlfn.XLOOKUP(EP$4,data_col,data_val)) &gt; 0,_xlfn.XLOOKUP($A21,data_i,_xlfn.XLOOKUP(EP$4,data_col,data_val))," ")</f>
        <v>365</v>
      </c>
      <c r="EQ21" s="24" cm="1">
        <f t="array" ref="EQ21">IF(_xlfn.XLOOKUP($A21,data_i,_xlfn.XLOOKUP(EQ$4,data_col,data_val)) &gt; 0,_xlfn.XLOOKUP($A21,data_i,_xlfn.XLOOKUP(EQ$4,data_col,data_val))," ")</f>
        <v>364</v>
      </c>
      <c r="ER21" s="24" cm="1">
        <f t="array" ref="ER21">IF(_xlfn.XLOOKUP($A21,data_i,_xlfn.XLOOKUP(ER$4,data_col,data_val)) &gt; 0,_xlfn.XLOOKUP($A21,data_i,_xlfn.XLOOKUP(ER$4,data_col,data_val))," ")</f>
        <v>365</v>
      </c>
      <c r="ES21" s="24" cm="1">
        <f t="array" ref="ES21">IF(_xlfn.XLOOKUP($A21,data_i,_xlfn.XLOOKUP(ES$4,data_col,data_val)) &gt; 0,_xlfn.XLOOKUP($A21,data_i,_xlfn.XLOOKUP(ES$4,data_col,data_val))," ")</f>
        <v>361</v>
      </c>
      <c r="ET21" s="24" cm="1">
        <f t="array" ref="ET21">IF(_xlfn.XLOOKUP($A21,data_i,_xlfn.XLOOKUP(ET$4,data_col,data_val)) &gt; 0,_xlfn.XLOOKUP($A21,data_i,_xlfn.XLOOKUP(ET$4,data_col,data_val))," ")</f>
        <v>360</v>
      </c>
      <c r="EU21" s="24" cm="1">
        <f t="array" ref="EU21">IF(_xlfn.XLOOKUP($A21,data_i,_xlfn.XLOOKUP(EU$4,data_col,data_val)) &gt; 0,_xlfn.XLOOKUP($A21,data_i,_xlfn.XLOOKUP(EU$4,data_col,data_val))," ")</f>
        <v>363</v>
      </c>
      <c r="EV21" s="24" cm="1">
        <f t="array" ref="EV21">IF(_xlfn.XLOOKUP($A21,data_i,_xlfn.XLOOKUP(EV$4,data_col,data_val)) &gt; 0,_xlfn.XLOOKUP($A21,data_i,_xlfn.XLOOKUP(EV$4,data_col,data_val))," ")</f>
        <v>360</v>
      </c>
      <c r="EW21" s="24" cm="1">
        <f t="array" ref="EW21">IF(_xlfn.XLOOKUP($A21,data_i,_xlfn.XLOOKUP(EW$4,data_col,data_val)) &gt; 0,_xlfn.XLOOKUP($A21,data_i,_xlfn.XLOOKUP(EW$4,data_col,data_val))," ")</f>
        <v>362</v>
      </c>
      <c r="EX21" s="24" cm="1">
        <f t="array" ref="EX21">IF(_xlfn.XLOOKUP($A21,data_i,_xlfn.XLOOKUP(EX$4,data_col,data_val)) &gt; 0,_xlfn.XLOOKUP($A21,data_i,_xlfn.XLOOKUP(EX$4,data_col,data_val))," ")</f>
        <v>367</v>
      </c>
      <c r="EY21" s="24" cm="1">
        <f t="array" ref="EY21">IF(_xlfn.XLOOKUP($A21,data_i,_xlfn.XLOOKUP(EY$4,data_col,data_val)) &gt; 0,_xlfn.XLOOKUP($A21,data_i,_xlfn.XLOOKUP(EY$4,data_col,data_val))," ")</f>
        <v>364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4" t="str" cm="1">
        <f t="array" ref="FA21">IF(_xlfn.XLOOKUP($A21,data_i,_xlfn.XLOOKUP(FA$4,data_col,data_val)) &gt; 0,_xlfn.XLOOKUP($A21,data_i,_xlfn.XLOOKUP(FA$4,data_col,data_val))," ")</f>
        <v xml:space="preserve"> </v>
      </c>
      <c r="FB21" s="24" t="str" cm="1">
        <f t="array" ref="FB21">IF(_xlfn.XLOOKUP($A21,data_i,_xlfn.XLOOKUP(FB$4,data_col,data_val)) &gt; 0,_xlfn.XLOOKUP($A21,data_i,_xlfn.XLOOKUP(FB$4,data_col,data_val))," ")</f>
        <v xml:space="preserve"> </v>
      </c>
      <c r="FC21" s="24" t="str" cm="1">
        <f t="array" ref="FC21">IF(_xlfn.XLOOKUP($A21,data_i,_xlfn.XLOOKUP(FC$4,data_col,data_val)) &gt; 0,_xlfn.XLOOKUP($A21,data_i,_xlfn.XLOOKUP(FC$4,data_col,data_val))," ")</f>
        <v xml:space="preserve"> </v>
      </c>
      <c r="FD21" s="25"/>
      <c r="FE21" s="24" cm="1">
        <f t="array" ref="FE21">IF(_xlfn.XLOOKUP($A21,data_i,_xlfn.XLOOKUP(FE$4,data_col,data_val)) &gt; 0,_xlfn.XLOOKUP($A21,data_i,_xlfn.XLOOKUP(FE$4,data_col,data_val))," ")</f>
        <v>518</v>
      </c>
      <c r="FF21" s="24" cm="1">
        <f t="array" ref="FF21">IF(_xlfn.XLOOKUP($A21,data_i,_xlfn.XLOOKUP(FF$4,data_col,data_val)) &gt; 0,_xlfn.XLOOKUP($A21,data_i,_xlfn.XLOOKUP(FF$4,data_col,data_val))," ")</f>
        <v>516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516</v>
      </c>
      <c r="FI21" s="24" cm="1">
        <f t="array" ref="FI21">IF(_xlfn.XLOOKUP($A21,data_i,_xlfn.XLOOKUP(FI$4,data_col,data_val)) &gt; 0,_xlfn.XLOOKUP($A21,data_i,_xlfn.XLOOKUP(FI$4,data_col,data_val))," ")</f>
        <v>516</v>
      </c>
      <c r="FJ21" s="24" cm="1">
        <f t="array" ref="FJ21">IF(_xlfn.XLOOKUP($A21,data_i,_xlfn.XLOOKUP(FJ$4,data_col,data_val)) &gt; 0,_xlfn.XLOOKUP($A21,data_i,_xlfn.XLOOKUP(FJ$4,data_col,data_val))," ")</f>
        <v>515</v>
      </c>
      <c r="FK21" s="24" cm="1">
        <f t="array" ref="FK21">IF(_xlfn.XLOOKUP($A21,data_i,_xlfn.XLOOKUP(FK$4,data_col,data_val)) &gt; 0,_xlfn.XLOOKUP($A21,data_i,_xlfn.XLOOKUP(FK$4,data_col,data_val))," ")</f>
        <v>517</v>
      </c>
      <c r="FL21" s="24" cm="1">
        <f t="array" ref="FL21">IF(_xlfn.XLOOKUP($A21,data_i,_xlfn.XLOOKUP(FL$4,data_col,data_val)) &gt; 0,_xlfn.XLOOKUP($A21,data_i,_xlfn.XLOOKUP(FL$4,data_col,data_val))," ")</f>
        <v>515</v>
      </c>
      <c r="FM21" s="24" cm="1">
        <f t="array" ref="FM21">IF(_xlfn.XLOOKUP($A21,data_i,_xlfn.XLOOKUP(FM$4,data_col,data_val)) &gt; 0,_xlfn.XLOOKUP($A21,data_i,_xlfn.XLOOKUP(FM$4,data_col,data_val))," ")</f>
        <v>516</v>
      </c>
      <c r="FN21" s="24" cm="1">
        <f t="array" ref="FN21">IF(_xlfn.XLOOKUP($A21,data_i,_xlfn.XLOOKUP(FN$4,data_col,data_val)) &gt; 0,_xlfn.XLOOKUP($A21,data_i,_xlfn.XLOOKUP(FN$4,data_col,data_val))," ")</f>
        <v>515</v>
      </c>
      <c r="FO21" s="24" cm="1">
        <f t="array" ref="FO21">IF(_xlfn.XLOOKUP($A21,data_i,_xlfn.XLOOKUP(FO$4,data_col,data_val)) &gt; 0,_xlfn.XLOOKUP($A21,data_i,_xlfn.XLOOKUP(FO$4,data_col,data_val))," ")</f>
        <v>519</v>
      </c>
      <c r="FP21" s="24" cm="1">
        <f t="array" ref="FP21">IF(_xlfn.XLOOKUP($A21,data_i,_xlfn.XLOOKUP(FP$4,data_col,data_val)) &gt; 0,_xlfn.XLOOKUP($A21,data_i,_xlfn.XLOOKUP(FP$4,data_col,data_val))," ")</f>
        <v>520</v>
      </c>
      <c r="FQ21" s="24" cm="1">
        <f t="array" ref="FQ21">IF(_xlfn.XLOOKUP($A21,data_i,_xlfn.XLOOKUP(FQ$4,data_col,data_val)) &gt; 0,_xlfn.XLOOKUP($A21,data_i,_xlfn.XLOOKUP(FQ$4,data_col,data_val))," ")</f>
        <v>520</v>
      </c>
      <c r="FR21" s="24" cm="1">
        <f t="array" ref="FR21">IF(_xlfn.XLOOKUP($A21,data_i,_xlfn.XLOOKUP(FR$4,data_col,data_val)) &gt; 0,_xlfn.XLOOKUP($A21,data_i,_xlfn.XLOOKUP(FR$4,data_col,data_val))," ")</f>
        <v>519</v>
      </c>
      <c r="FS21" s="24" cm="1">
        <f t="array" ref="FS21">IF(_xlfn.XLOOKUP($A21,data_i,_xlfn.XLOOKUP(FS$4,data_col,data_val)) &gt; 0,_xlfn.XLOOKUP($A21,data_i,_xlfn.XLOOKUP(FS$4,data_col,data_val))," ")</f>
        <v>518</v>
      </c>
      <c r="FT21" s="24" cm="1">
        <f t="array" ref="FT21">IF(_xlfn.XLOOKUP($A21,data_i,_xlfn.XLOOKUP(FT$4,data_col,data_val)) &gt; 0,_xlfn.XLOOKUP($A21,data_i,_xlfn.XLOOKUP(FT$4,data_col,data_val))," ")</f>
        <v>516</v>
      </c>
      <c r="FU21" s="24" cm="1">
        <f t="array" ref="FU21">IF(_xlfn.XLOOKUP($A21,data_i,_xlfn.XLOOKUP(FU$4,data_col,data_val)) &gt; 0,_xlfn.XLOOKUP($A21,data_i,_xlfn.XLOOKUP(FU$4,data_col,data_val))," ")</f>
        <v>517</v>
      </c>
      <c r="FV21" s="24" cm="1">
        <f t="array" ref="FV21">IF(_xlfn.XLOOKUP($A21,data_i,_xlfn.XLOOKUP(FV$4,data_col,data_val)) &gt; 0,_xlfn.XLOOKUP($A21,data_i,_xlfn.XLOOKUP(FV$4,data_col,data_val))," ")</f>
        <v>521</v>
      </c>
      <c r="FW21" s="24" cm="1">
        <f t="array" ref="FW21">IF(_xlfn.XLOOKUP($A21,data_i,_xlfn.XLOOKUP(FW$4,data_col,data_val)) &gt; 0,_xlfn.XLOOKUP($A21,data_i,_xlfn.XLOOKUP(FW$4,data_col,data_val))," ")</f>
        <v>522</v>
      </c>
      <c r="FX21" s="24" cm="1">
        <f t="array" ref="FX21">IF(_xlfn.XLOOKUP($A21,data_i,_xlfn.XLOOKUP(FX$4,data_col,data_val)) &gt; 0,_xlfn.XLOOKUP($A21,data_i,_xlfn.XLOOKUP(FX$4,data_col,data_val))," ")</f>
        <v>521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4" t="str" cm="1">
        <f t="array" ref="FZ21">IF(_xlfn.XLOOKUP($A21,data_i,_xlfn.XLOOKUP(FZ$4,data_col,data_val)) &gt; 0,_xlfn.XLOOKUP($A21,data_i,_xlfn.XLOOKUP(FZ$4,data_col,data_val))," ")</f>
        <v xml:space="preserve"> </v>
      </c>
      <c r="GA21" s="24" t="str" cm="1">
        <f t="array" ref="GA21">IF(_xlfn.XLOOKUP($A21,data_i,_xlfn.XLOOKUP(GA$4,data_col,data_val)) &gt; 0,_xlfn.XLOOKUP($A21,data_i,_xlfn.XLOOKUP(GA$4,data_col,data_val))," ")</f>
        <v xml:space="preserve"> </v>
      </c>
      <c r="GB21" s="24" t="str" cm="1">
        <f t="array" ref="GB21">IF(_xlfn.XLOOKUP($A21,data_i,_xlfn.XLOOKUP(GB$4,data_col,data_val)) &gt; 0,_xlfn.XLOOKUP($A21,data_i,_xlfn.XLOOKUP(GB$4,data_col,data_val))," ")</f>
        <v xml:space="preserve"> </v>
      </c>
      <c r="GC21" s="25"/>
      <c r="GD21" s="114"/>
      <c r="GE21" s="25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Y21" s="24"/>
      <c r="GZ21" s="24"/>
      <c r="HA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  <c r="HX21" s="24"/>
      <c r="HY21" s="24"/>
      <c r="HZ21" s="24"/>
    </row>
    <row r="22" spans="1:234">
      <c r="A22" s="43">
        <v>5</v>
      </c>
      <c r="B22" s="212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12" t="str" cm="1">
        <f t="array" ref="C22">_xlfn.XLOOKUP($A22,prop_i,_xlfn.XLOOKUP(C$4,prop_col,prop_val))</f>
        <v>M02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I448</v>
      </c>
      <c r="F22" s="112" cm="1">
        <f t="array" ref="F22">_xlfn.XLOOKUP($A22,prop_i,_xlfn.XLOOKUP(F$4,prop_col,prop_val))</f>
        <v>616</v>
      </c>
      <c r="G22" s="112" t="str" cm="1">
        <f t="array" ref="G22">_xlfn.XLOOKUP($A22,prop_i,_xlfn.XLOOKUP(G$4,prop_col,prop_val))</f>
        <v>J01</v>
      </c>
      <c r="H22" s="43">
        <f t="shared" si="0"/>
        <v>16</v>
      </c>
      <c r="I22" s="112" cm="1">
        <f t="array" ref="I22">_xlfn.XLOOKUP($A22,prop_i,_xlfn.XLOOKUP(I$4,prop_col,prop_val))</f>
        <v>1243362</v>
      </c>
      <c r="J22" s="142" cm="1">
        <f t="array" ref="J22">_xlfn.XLOOKUP($A22,data_i,_xlfn.XLOOKUP(J$4,data_col,data_val))</f>
        <v>64726</v>
      </c>
      <c r="K22" s="142" cm="1">
        <f t="array" ref="K22">_xlfn.XLOOKUP($A22,data_i,_xlfn.XLOOKUP(K$4,data_col,data_val))</f>
        <v>1476</v>
      </c>
      <c r="L22" s="24">
        <f t="shared" si="1"/>
        <v>43.852303523035232</v>
      </c>
      <c r="M22" s="201" cm="1">
        <f t="array" ref="M22">HYPERLINK(GM22,_xlfn.XLOOKUP($A22,val_i,_xlfn.XLOOKUP(M$4,val_col,val_val)))</f>
        <v>44081</v>
      </c>
      <c r="N22" s="203" t="str" cm="1">
        <f t="array" ref="N22">IF(_xlfn.XLOOKUP($A22,data_i,_xlfn.XLOOKUP(N$4,data_col,data_val)) &gt; 0,_xlfn.XLOOKUP($A22,data_i,_xlfn.XLOOKUP(N$4,data_col,data_val))," ")</f>
        <v xml:space="preserve"> </v>
      </c>
      <c r="O22" s="109" cm="1">
        <f t="array" ref="O22">$J22-_xlfn.XLOOKUP($A22,val_i,_xlfn.XLOOKUP("oph@start",val_col,val_val))</f>
        <v>1961</v>
      </c>
      <c r="P22" s="24" cm="1">
        <f t="array" ref="P22">K22-_xlfn.XLOOKUP($A22,val_i,_xlfn.XLOOKUP("Starts@Start",val_col,val_val))</f>
        <v>1476</v>
      </c>
      <c r="Q22" s="109">
        <f t="shared" si="2"/>
        <v>1.3285907859078592</v>
      </c>
      <c r="R22" s="110">
        <f t="shared" si="3"/>
        <v>17.666666666666668</v>
      </c>
      <c r="S22" s="97">
        <f t="shared" si="4"/>
        <v>44195.106644392035</v>
      </c>
      <c r="T22" s="97">
        <f t="shared" si="4"/>
        <v>44308.314191561847</v>
      </c>
      <c r="U22" s="97">
        <f t="shared" si="4"/>
        <v>44421.521738731659</v>
      </c>
      <c r="V22" s="147"/>
      <c r="W22" s="131" t="str" cm="1">
        <f t="array" ref="W22">_xlfn.XLOOKUP($A22,data_i,_xlfn.XLOOKUP(W$4,data_col,data_val))</f>
        <v>Not Available</v>
      </c>
      <c r="X22" s="131" cm="1">
        <f t="array" ref="X22">_xlfn.XLOOKUP($A22,data_i,_xlfn.XLOOKUP(X$4,data_col,data_val))</f>
        <v>64726</v>
      </c>
      <c r="Y22" s="131" cm="1">
        <f t="array" ref="Y22">_xlfn.XLOOKUP($A22,data_i,_xlfn.XLOOKUP(Y$4,data_col,data_val))</f>
        <v>1476</v>
      </c>
      <c r="Z22" s="131" cm="1">
        <f t="array" ref="Z22">_xlfn.XLOOKUP($A22,data_i,_xlfn.XLOOKUP(Z$4,data_col,data_val))</f>
        <v>19</v>
      </c>
      <c r="AA22" s="24" cm="1">
        <f t="array" ref="AA22">_xlfn.XLOOKUP($A22,data_i,_xlfn.XLOOKUP(AA$4,data_col,data_val))</f>
        <v>0</v>
      </c>
      <c r="AB22" s="24" cm="1">
        <f t="array" ref="AB22">_xlfn.XLOOKUP($A22,data_i,_xlfn.XLOOKUP(AB$4,data_col,data_val))</f>
        <v>0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45</v>
      </c>
      <c r="AG22" s="131" cm="1">
        <f t="array" ref="AG22">_xlfn.XLOOKUP($A22,data_i,_xlfn.XLOOKUP(AG$4,data_col,data_val))</f>
        <v>13.8</v>
      </c>
      <c r="AH22" s="142" cm="1">
        <f t="array" ref="AH22">_xlfn.XLOOKUP($A22,data_i,_xlfn.XLOOKUP(AH$4,data_col,data_val))</f>
        <v>347.8</v>
      </c>
      <c r="AI22" s="142"/>
      <c r="AJ22" s="241" cm="1">
        <f t="array" ref="AJ22">_xlfn.XLOOKUP($A22,prop_i,_xlfn.XLOOKUP(AJ$4,prop_col,prop_val))</f>
        <v>40728</v>
      </c>
      <c r="AK22" s="142"/>
      <c r="AM22" s="142" cm="1">
        <f t="array" ref="AM22">_xlfn.XLOOKUP($A22,data_i,_xlfn.XLOOKUP(AM$4,data_col,data_val))</f>
        <v>2679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21.999469336872419</v>
      </c>
      <c r="AP22" s="25"/>
      <c r="AQ22" s="142" cm="1">
        <f t="array" ref="AQ22">_xlfn.XLOOKUP($A22,data_i,_xlfn.XLOOKUP(AQ$4,data_col,data_val))</f>
        <v>2679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0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 t="shared" si="5"/>
        <v>1961</v>
      </c>
      <c r="BB22" s="203" t="str" cm="1">
        <f t="array" ref="BB22">IF(_xlfn.XLOOKUP($A22,data_i,_xlfn.XLOOKUP(BB$4,data_col,data_val)) &gt; 0,_xlfn.XLOOKUP($A22,data_i,_xlfn.XLOOKUP(BB$4,data_col,data_val))," ")</f>
        <v xml:space="preserve"> </v>
      </c>
      <c r="BC22" s="110" cm="1">
        <f t="array" ref="BC22">_xlfn.XLOOKUP($A22,data_i,_xlfn.XLOOKUP(BC$4,data_col,data_val))</f>
        <v>-23.9</v>
      </c>
      <c r="BD22" s="139" cm="1">
        <f t="array" ref="BD22">_xlfn.XLOOKUP($A22,data_i,_xlfn.XLOOKUP(BD$4,data_col,data_val))</f>
        <v>4.0539999999999994</v>
      </c>
      <c r="BE22" s="139" cm="1">
        <f t="array" ref="BE22">_xlfn.XLOOKUP($A22,data_i,_xlfn.XLOOKUP(BE$4,data_col,data_val))</f>
        <v>0.97090909090909083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1.2889999999999999</v>
      </c>
      <c r="BI22" s="139" cm="1">
        <f t="array" ref="BI22">_xlfn.XLOOKUP($A22,data_i,_xlfn.XLOOKUP(BI$4,data_col,data_val))</f>
        <v>0.63</v>
      </c>
      <c r="BJ22" s="146">
        <f t="shared" si="6"/>
        <v>158.73015873015873</v>
      </c>
      <c r="BK22" s="139"/>
      <c r="BL22" s="139" cm="1">
        <f t="array" ref="BL22">_xlfn.XLOOKUP($A22,data_i,_xlfn.XLOOKUP(BL$4,data_col,data_val))</f>
        <v>0.74</v>
      </c>
      <c r="BM22" s="24" cm="1">
        <f t="array" ref="BM22">_xlfn.XLOOKUP($A22,data_i,_xlfn.XLOOKUP(BM$4,data_col,data_val))</f>
        <v>0</v>
      </c>
      <c r="BN22" s="24" cm="1">
        <f t="array" ref="BN22">_xlfn.XLOOKUP($A22,data_i,_xlfn.XLOOKUP(BN$4,data_col,data_val))</f>
        <v>0</v>
      </c>
      <c r="BO22" s="110" cm="1">
        <f t="array" ref="BO22">_xlfn.XLOOKUP($A22,data_i,_xlfn.XLOOKUP(BO$4,data_col,data_val))</f>
        <v>0</v>
      </c>
      <c r="BP22" s="110" cm="1">
        <f t="array" ref="BP22">_xlfn.XLOOKUP($A22,data_i,_xlfn.XLOOKUP(BP$4,data_col,data_val))</f>
        <v>0</v>
      </c>
      <c r="BQ22" s="110" cm="1">
        <f t="array" ref="BQ22">_xlfn.XLOOKUP($A22,data_i,_xlfn.XLOOKUP(BQ$4,data_col,data_val))</f>
        <v>36.200000000000003</v>
      </c>
      <c r="BR22" s="24" cm="1">
        <f t="array" ref="BR22">_xlfn.XLOOKUP($A22,data_i,_xlfn.XLOOKUP(BR$4,data_col,data_val))</f>
        <v>944</v>
      </c>
      <c r="BS22" s="24" cm="1">
        <f t="array" ref="BS22">_xlfn.XLOOKUP($A22,data_i,_xlfn.XLOOKUP(BS$4,data_col,data_val))</f>
        <v>2</v>
      </c>
      <c r="BT22" s="109">
        <f t="shared" si="7"/>
        <v>0</v>
      </c>
      <c r="BU22" s="162" t="str">
        <f>IFERROR((AX22*_xlfn.XLOOKUP(F22,summary!$S$3:$S$6,summary!$W$31:$W$34))/(BT22*$BS$1)," ")</f>
        <v xml:space="preserve"> 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t="str" cm="1">
        <f t="array" ref="CA22">IF(_xlfn.XLOOKUP($A22,data_i,_xlfn.XLOOKUP(CA$4,data_col,data_val)) &gt; 0,_xlfn.XLOOKUP($A22,data_i,_xlfn.XLOOKUP(CA$4,data_col,data_val))," ")</f>
        <v xml:space="preserve"> </v>
      </c>
      <c r="CB22" s="202" t="str" cm="1">
        <f t="array" ref="CB22">IF(_xlfn.XLOOKUP($A22,data_i,_xlfn.XLOOKUP(CB$4,data_col,data_val)) &gt; 0,_xlfn.XLOOKUP($A22,data_i,_xlfn.XLOOKUP(CB$4,data_col,data_val))," ")</f>
        <v xml:space="preserve"> </v>
      </c>
      <c r="CC22" s="202" t="str" cm="1">
        <f t="array" ref="CC22">IF(_xlfn.XLOOKUP($A22,data_i,_xlfn.XLOOKUP(CC$4,data_col,data_val)) &gt; 0,_xlfn.XLOOKUP($A22,data_i,_xlfn.XLOOKUP(CC$4,data_col,data_val))," ")</f>
        <v xml:space="preserve"> </v>
      </c>
      <c r="CD22" s="202" t="str" cm="1">
        <f t="array" ref="CD22">IF(_xlfn.XLOOKUP($A22,data_i,_xlfn.XLOOKUP(CD$4,data_col,data_val)) &gt; 0,_xlfn.XLOOKUP($A22,data_i,_xlfn.XLOOKUP(CD$4,data_col,data_val))," ")</f>
        <v xml:space="preserve"> </v>
      </c>
      <c r="CE22" s="25"/>
      <c r="CF22" s="24" cm="1">
        <f t="array" ref="CF22">_xlfn.XLOOKUP($A22,data_i,_xlfn.XLOOKUP(CF$4,data_col,data_val))</f>
        <v>39.64</v>
      </c>
      <c r="CG22" s="110"/>
      <c r="CH22" s="24" t="str" cm="1">
        <f t="array" ref="CH22">IF(_xlfn.XLOOKUP($A22,data_i,_xlfn.XLOOKUP(CH$4,data_col,data_val)) &gt; 0,_xlfn.XLOOKUP($A22,data_i,_xlfn.XLOOKUP(CH$4,data_col,data_val))," ")</f>
        <v xml:space="preserve"> </v>
      </c>
      <c r="CI22" s="24" t="str" cm="1">
        <f t="array" ref="CI22">IF(_xlfn.XLOOKUP($A22,data_i,_xlfn.XLOOKUP(CI$4,data_col,data_val)) &gt; 0,_xlfn.XLOOKUP($A22,data_i,_xlfn.XLOOKUP(CI$4,data_col,data_val))," ")</f>
        <v xml:space="preserve"> </v>
      </c>
      <c r="CJ22" s="24" t="str" cm="1">
        <f t="array" ref="CJ22">IF(_xlfn.XLOOKUP($A22,data_i,_xlfn.XLOOKUP(CJ$4,data_col,data_val)) &gt; 0,_xlfn.XLOOKUP($A22,data_i,_xlfn.XLOOKUP(CJ$4,data_col,data_val))," ")</f>
        <v xml:space="preserve"> </v>
      </c>
      <c r="CK22" s="24" t="str" cm="1">
        <f t="array" ref="CK22">IF(_xlfn.XLOOKUP($A22,data_i,_xlfn.XLOOKUP(CK$4,data_col,data_val)) &gt; 0,_xlfn.XLOOKUP($A22,data_i,_xlfn.XLOOKUP(CK$4,data_col,data_val))," ")</f>
        <v xml:space="preserve"> </v>
      </c>
      <c r="CL22" s="24" t="str" cm="1">
        <f t="array" ref="CL22">IF(_xlfn.XLOOKUP($A22,data_i,_xlfn.XLOOKUP(CL$4,data_col,data_val)) &gt; 0,_xlfn.XLOOKUP($A22,data_i,_xlfn.XLOOKUP(CL$4,data_col,data_val))," ")</f>
        <v xml:space="preserve"> </v>
      </c>
      <c r="CM22" s="24" t="str" cm="1">
        <f t="array" ref="CM22">IF(_xlfn.XLOOKUP($A22,data_i,_xlfn.XLOOKUP(CM$4,data_col,data_val)) &gt; 0,_xlfn.XLOOKUP($A22,data_i,_xlfn.XLOOKUP(CM$4,data_col,data_val))," ")</f>
        <v xml:space="preserve"> </v>
      </c>
      <c r="CN22" s="24" t="str" cm="1">
        <f t="array" ref="CN22">IF(_xlfn.XLOOKUP($A22,data_i,_xlfn.XLOOKUP(CN$4,data_col,data_val)) &gt; 0,_xlfn.XLOOKUP($A22,data_i,_xlfn.XLOOKUP(CN$4,data_col,data_val))," ")</f>
        <v xml:space="preserve"> </v>
      </c>
      <c r="CO22" s="24" t="str" cm="1">
        <f t="array" ref="CO22">IF(_xlfn.XLOOKUP($A22,data_i,_xlfn.XLOOKUP(CO$4,data_col,data_val)) &gt; 0,_xlfn.XLOOKUP($A22,data_i,_xlfn.XLOOKUP(CO$4,data_col,data_val))," ")</f>
        <v xml:space="preserve"> </v>
      </c>
      <c r="CP22" s="24" t="str" cm="1">
        <f t="array" ref="CP22">IF(_xlfn.XLOOKUP($A22,data_i,_xlfn.XLOOKUP(CP$4,data_col,data_val)) &gt; 0,_xlfn.XLOOKUP($A22,data_i,_xlfn.XLOOKUP(CP$4,data_col,data_val))," ")</f>
        <v xml:space="preserve"> </v>
      </c>
      <c r="CQ22" s="24" t="str" cm="1">
        <f t="array" ref="CQ22">IF(_xlfn.XLOOKUP($A22,data_i,_xlfn.XLOOKUP(CQ$4,data_col,data_val)) &gt; 0,_xlfn.XLOOKUP($A22,data_i,_xlfn.XLOOKUP(CQ$4,data_col,data_val))," ")</f>
        <v xml:space="preserve"> </v>
      </c>
      <c r="CR22" s="24" t="str" cm="1">
        <f t="array" ref="CR22">IF(_xlfn.XLOOKUP($A22,data_i,_xlfn.XLOOKUP(CR$4,data_col,data_val)) &gt; 0,_xlfn.XLOOKUP($A22,data_i,_xlfn.XLOOKUP(CR$4,data_col,data_val))," ")</f>
        <v xml:space="preserve"> </v>
      </c>
      <c r="CS22" s="24" t="str" cm="1">
        <f t="array" ref="CS22">IF(_xlfn.XLOOKUP($A22,data_i,_xlfn.XLOOKUP(CS$4,data_col,data_val)) &gt; 0,_xlfn.XLOOKUP($A22,data_i,_xlfn.XLOOKUP(CS$4,data_col,data_val))," ")</f>
        <v xml:space="preserve"> </v>
      </c>
      <c r="CT22" s="24" t="str" cm="1">
        <f t="array" ref="CT22">IF(_xlfn.XLOOKUP($A22,data_i,_xlfn.XLOOKUP(CT$4,data_col,data_val)) &gt; 0,_xlfn.XLOOKUP($A22,data_i,_xlfn.XLOOKUP(CT$4,data_col,data_val))," ")</f>
        <v xml:space="preserve"> 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24" t="str" cm="1">
        <f t="array" ref="DC22">IF(_xlfn.XLOOKUP($A22,data_i,_xlfn.XLOOKUP(DC$4,data_col,data_val)) &gt; 0,_xlfn.XLOOKUP($A22,data_i,_xlfn.XLOOKUP(DC$4,data_col,data_val))," ")</f>
        <v xml:space="preserve"> </v>
      </c>
      <c r="DD22" s="24" t="str" cm="1">
        <f t="array" ref="DD22">IF(_xlfn.XLOOKUP($A22,data_i,_xlfn.XLOOKUP(DD$4,data_col,data_val)) &gt; 0,_xlfn.XLOOKUP($A22,data_i,_xlfn.XLOOKUP(DD$4,data_col,data_val))," ")</f>
        <v xml:space="preserve"> </v>
      </c>
      <c r="DE22" s="24" t="str" cm="1">
        <f t="array" ref="DE22">IF(_xlfn.XLOOKUP($A22,data_i,_xlfn.XLOOKUP(DE$4,data_col,data_val)) &gt; 0,_xlfn.XLOOKUP($A22,data_i,_xlfn.XLOOKUP(DE$4,data_col,data_val))," ")</f>
        <v xml:space="preserve"> </v>
      </c>
      <c r="DF22" s="110"/>
      <c r="DG22" s="24" t="str" cm="1">
        <f t="array" ref="DG22">IF(_xlfn.XLOOKUP($A22,data_i,_xlfn.XLOOKUP(DG$4,data_col,data_val)) &gt; 0,_xlfn.XLOOKUP($A22,data_i,_xlfn.XLOOKUP(DG$4,data_col,data_val))," ")</f>
        <v xml:space="preserve"> </v>
      </c>
      <c r="DH22" s="24" t="str" cm="1">
        <f t="array" ref="DH22">IF(_xlfn.XLOOKUP($A22,data_i,_xlfn.XLOOKUP(DH$4,data_col,data_val)) &gt; 0,_xlfn.XLOOKUP($A22,data_i,_xlfn.XLOOKUP(DH$4,data_col,data_val))," ")</f>
        <v xml:space="preserve"> </v>
      </c>
      <c r="DI22" s="24" t="str" cm="1">
        <f t="array" ref="DI22">IF(_xlfn.XLOOKUP($A22,data_i,_xlfn.XLOOKUP(DI$4,data_col,data_val)) &gt; 0,_xlfn.XLOOKUP($A22,data_i,_xlfn.XLOOKUP(DI$4,data_col,data_val))," ")</f>
        <v xml:space="preserve"> </v>
      </c>
      <c r="DJ22" s="24" t="str" cm="1">
        <f t="array" ref="DJ22">IF(_xlfn.XLOOKUP($A22,data_i,_xlfn.XLOOKUP(DJ$4,data_col,data_val)) &gt; 0,_xlfn.XLOOKUP($A22,data_i,_xlfn.XLOOKUP(DJ$4,data_col,data_val))," ")</f>
        <v xml:space="preserve"> </v>
      </c>
      <c r="DK22" s="24" t="str" cm="1">
        <f t="array" ref="DK22">IF(_xlfn.XLOOKUP($A22,data_i,_xlfn.XLOOKUP(DK$4,data_col,data_val)) &gt; 0,_xlfn.XLOOKUP($A22,data_i,_xlfn.XLOOKUP(DK$4,data_col,data_val))," ")</f>
        <v xml:space="preserve"> </v>
      </c>
      <c r="DL22" s="24" t="str" cm="1">
        <f t="array" ref="DL22">IF(_xlfn.XLOOKUP($A22,data_i,_xlfn.XLOOKUP(DL$4,data_col,data_val)) &gt; 0,_xlfn.XLOOKUP($A22,data_i,_xlfn.XLOOKUP(DL$4,data_col,data_val))," ")</f>
        <v xml:space="preserve"> </v>
      </c>
      <c r="DM22" s="24" t="str" cm="1">
        <f t="array" ref="DM22">IF(_xlfn.XLOOKUP($A22,data_i,_xlfn.XLOOKUP(DM$4,data_col,data_val)) &gt; 0,_xlfn.XLOOKUP($A22,data_i,_xlfn.XLOOKUP(DM$4,data_col,data_val))," ")</f>
        <v xml:space="preserve"> </v>
      </c>
      <c r="DN22" s="24" t="str" cm="1">
        <f t="array" ref="DN22">IF(_xlfn.XLOOKUP($A22,data_i,_xlfn.XLOOKUP(DN$4,data_col,data_val)) &gt; 0,_xlfn.XLOOKUP($A22,data_i,_xlfn.XLOOKUP(DN$4,data_col,data_val))," ")</f>
        <v xml:space="preserve"> </v>
      </c>
      <c r="DO22" s="24" t="str" cm="1">
        <f t="array" ref="DO22">IF(_xlfn.XLOOKUP($A22,data_i,_xlfn.XLOOKUP(DO$4,data_col,data_val)) &gt; 0,_xlfn.XLOOKUP($A22,data_i,_xlfn.XLOOKUP(DO$4,data_col,data_val))," ")</f>
        <v xml:space="preserve"> </v>
      </c>
      <c r="DP22" s="24" t="str" cm="1">
        <f t="array" ref="DP22">IF(_xlfn.XLOOKUP($A22,data_i,_xlfn.XLOOKUP(DP$4,data_col,data_val)) &gt; 0,_xlfn.XLOOKUP($A22,data_i,_xlfn.XLOOKUP(DP$4,data_col,data_val))," ")</f>
        <v xml:space="preserve"> </v>
      </c>
      <c r="DQ22" s="24" t="str" cm="1">
        <f t="array" ref="DQ22">IF(_xlfn.XLOOKUP($A22,data_i,_xlfn.XLOOKUP(DQ$4,data_col,data_val)) &gt; 0,_xlfn.XLOOKUP($A22,data_i,_xlfn.XLOOKUP(DQ$4,data_col,data_val))," ")</f>
        <v xml:space="preserve"> </v>
      </c>
      <c r="DR22" s="24" t="str" cm="1">
        <f t="array" ref="DR22">IF(_xlfn.XLOOKUP($A22,data_i,_xlfn.XLOOKUP(DR$4,data_col,data_val)) &gt; 0,_xlfn.XLOOKUP($A22,data_i,_xlfn.XLOOKUP(DR$4,data_col,data_val))," ")</f>
        <v xml:space="preserve"> </v>
      </c>
      <c r="DS22" s="24" t="str" cm="1">
        <f t="array" ref="DS22">IF(_xlfn.XLOOKUP($A22,data_i,_xlfn.XLOOKUP(DS$4,data_col,data_val)) &gt; 0,_xlfn.XLOOKUP($A22,data_i,_xlfn.XLOOKUP(DS$4,data_col,data_val))," ")</f>
        <v xml:space="preserve"> 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4" t="str" cm="1">
        <f t="array" ref="EB22">IF(_xlfn.XLOOKUP($A22,data_i,_xlfn.XLOOKUP(EB$4,data_col,data_val)) &gt; 0,_xlfn.XLOOKUP($A22,data_i,_xlfn.XLOOKUP(EB$4,data_col,data_val))," ")</f>
        <v xml:space="preserve"> </v>
      </c>
      <c r="EC22" s="24" t="str" cm="1">
        <f t="array" ref="EC22">IF(_xlfn.XLOOKUP($A22,data_i,_xlfn.XLOOKUP(EC$4,data_col,data_val)) &gt; 0,_xlfn.XLOOKUP($A22,data_i,_xlfn.XLOOKUP(EC$4,data_col,data_val))," ")</f>
        <v xml:space="preserve"> </v>
      </c>
      <c r="ED22" s="24" t="str" cm="1">
        <f t="array" ref="ED22">IF(_xlfn.XLOOKUP($A22,data_i,_xlfn.XLOOKUP(ED$4,data_col,data_val)) &gt; 0,_xlfn.XLOOKUP($A22,data_i,_xlfn.XLOOKUP(ED$4,data_col,data_val))," ")</f>
        <v xml:space="preserve"> </v>
      </c>
      <c r="EE22" s="25"/>
      <c r="EF22" s="24" cm="1">
        <f t="array" ref="EF22">IF(_xlfn.XLOOKUP($A22,data_i,_xlfn.XLOOKUP(EF$4,data_col,data_val)) &gt; 0,_xlfn.XLOOKUP($A22,data_i,_xlfn.XLOOKUP(EF$4,data_col,data_val))," ")</f>
        <v>391</v>
      </c>
      <c r="EG22" s="24" cm="1">
        <f t="array" ref="EG22">IF(_xlfn.XLOOKUP($A22,data_i,_xlfn.XLOOKUP(EG$4,data_col,data_val)) &gt; 0,_xlfn.XLOOKUP($A22,data_i,_xlfn.XLOOKUP(EG$4,data_col,data_val))," ")</f>
        <v>394</v>
      </c>
      <c r="EH22" s="24" cm="1">
        <f t="array" ref="EH22">IF(_xlfn.XLOOKUP($A22,data_i,_xlfn.XLOOKUP(EH$4,data_col,data_val)) &gt; 0,_xlfn.XLOOKUP($A22,data_i,_xlfn.XLOOKUP(EH$4,data_col,data_val))," ")</f>
        <v>393</v>
      </c>
      <c r="EI22" s="24" cm="1">
        <f t="array" ref="EI22">IF(_xlfn.XLOOKUP($A22,data_i,_xlfn.XLOOKUP(EI$4,data_col,data_val)) &gt; 0,_xlfn.XLOOKUP($A22,data_i,_xlfn.XLOOKUP(EI$4,data_col,data_val))," ")</f>
        <v>396</v>
      </c>
      <c r="EJ22" s="24" cm="1">
        <f t="array" ref="EJ22">IF(_xlfn.XLOOKUP($A22,data_i,_xlfn.XLOOKUP(EJ$4,data_col,data_val)) &gt; 0,_xlfn.XLOOKUP($A22,data_i,_xlfn.XLOOKUP(EJ$4,data_col,data_val))," ")</f>
        <v>389</v>
      </c>
      <c r="EK22" s="24" cm="1">
        <f t="array" ref="EK22">IF(_xlfn.XLOOKUP($A22,data_i,_xlfn.XLOOKUP(EK$4,data_col,data_val)) &gt; 0,_xlfn.XLOOKUP($A22,data_i,_xlfn.XLOOKUP(EK$4,data_col,data_val))," ")</f>
        <v>392</v>
      </c>
      <c r="EL22" s="24" cm="1">
        <f t="array" ref="EL22">IF(_xlfn.XLOOKUP($A22,data_i,_xlfn.XLOOKUP(EL$4,data_col,data_val)) &gt; 0,_xlfn.XLOOKUP($A22,data_i,_xlfn.XLOOKUP(EL$4,data_col,data_val))," ")</f>
        <v>394</v>
      </c>
      <c r="EM22" s="24" cm="1">
        <f t="array" ref="EM22">IF(_xlfn.XLOOKUP($A22,data_i,_xlfn.XLOOKUP(EM$4,data_col,data_val)) &gt; 0,_xlfn.XLOOKUP($A22,data_i,_xlfn.XLOOKUP(EM$4,data_col,data_val))," ")</f>
        <v>396</v>
      </c>
      <c r="EN22" s="24" cm="1">
        <f t="array" ref="EN22">IF(_xlfn.XLOOKUP($A22,data_i,_xlfn.XLOOKUP(EN$4,data_col,data_val)) &gt; 0,_xlfn.XLOOKUP($A22,data_i,_xlfn.XLOOKUP(EN$4,data_col,data_val))," ")</f>
        <v>393</v>
      </c>
      <c r="EO22" s="24" cm="1">
        <f t="array" ref="EO22">IF(_xlfn.XLOOKUP($A22,data_i,_xlfn.XLOOKUP(EO$4,data_col,data_val)) &gt; 0,_xlfn.XLOOKUP($A22,data_i,_xlfn.XLOOKUP(EO$4,data_col,data_val))," ")</f>
        <v>393</v>
      </c>
      <c r="EP22" s="24" cm="1">
        <f t="array" ref="EP22">IF(_xlfn.XLOOKUP($A22,data_i,_xlfn.XLOOKUP(EP$4,data_col,data_val)) &gt; 0,_xlfn.XLOOKUP($A22,data_i,_xlfn.XLOOKUP(EP$4,data_col,data_val))," ")</f>
        <v>392</v>
      </c>
      <c r="EQ22" s="24" cm="1">
        <f t="array" ref="EQ22">IF(_xlfn.XLOOKUP($A22,data_i,_xlfn.XLOOKUP(EQ$4,data_col,data_val)) &gt; 0,_xlfn.XLOOKUP($A22,data_i,_xlfn.XLOOKUP(EQ$4,data_col,data_val))," ")</f>
        <v>399</v>
      </c>
      <c r="ER22" s="24" cm="1">
        <f t="array" ref="ER22">IF(_xlfn.XLOOKUP($A22,data_i,_xlfn.XLOOKUP(ER$4,data_col,data_val)) &gt; 0,_xlfn.XLOOKUP($A22,data_i,_xlfn.XLOOKUP(ER$4,data_col,data_val))," ")</f>
        <v>396</v>
      </c>
      <c r="ES22" s="24" cm="1">
        <f t="array" ref="ES22">IF(_xlfn.XLOOKUP($A22,data_i,_xlfn.XLOOKUP(ES$4,data_col,data_val)) &gt; 0,_xlfn.XLOOKUP($A22,data_i,_xlfn.XLOOKUP(ES$4,data_col,data_val))," ")</f>
        <v>389</v>
      </c>
      <c r="ET22" s="24" cm="1">
        <f t="array" ref="ET22">IF(_xlfn.XLOOKUP($A22,data_i,_xlfn.XLOOKUP(ET$4,data_col,data_val)) &gt; 0,_xlfn.XLOOKUP($A22,data_i,_xlfn.XLOOKUP(ET$4,data_col,data_val))," ")</f>
        <v>391</v>
      </c>
      <c r="EU22" s="24" cm="1">
        <f t="array" ref="EU22">IF(_xlfn.XLOOKUP($A22,data_i,_xlfn.XLOOKUP(EU$4,data_col,data_val)) &gt; 0,_xlfn.XLOOKUP($A22,data_i,_xlfn.XLOOKUP(EU$4,data_col,data_val))," ")</f>
        <v>394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4" t="str" cm="1">
        <f t="array" ref="FA22">IF(_xlfn.XLOOKUP($A22,data_i,_xlfn.XLOOKUP(FA$4,data_col,data_val)) &gt; 0,_xlfn.XLOOKUP($A22,data_i,_xlfn.XLOOKUP(FA$4,data_col,data_val))," ")</f>
        <v xml:space="preserve"> </v>
      </c>
      <c r="FB22" s="24" t="str" cm="1">
        <f t="array" ref="FB22">IF(_xlfn.XLOOKUP($A22,data_i,_xlfn.XLOOKUP(FB$4,data_col,data_val)) &gt; 0,_xlfn.XLOOKUP($A22,data_i,_xlfn.XLOOKUP(FB$4,data_col,data_val))," ")</f>
        <v xml:space="preserve"> </v>
      </c>
      <c r="FC22" s="24" t="str" cm="1">
        <f t="array" ref="FC22">IF(_xlfn.XLOOKUP($A22,data_i,_xlfn.XLOOKUP(FC$4,data_col,data_val)) &gt; 0,_xlfn.XLOOKUP($A22,data_i,_xlfn.XLOOKUP(FC$4,data_col,data_val))," ")</f>
        <v xml:space="preserve"> </v>
      </c>
      <c r="FD22" s="25"/>
      <c r="FE22" s="24" cm="1">
        <f t="array" ref="FE22">IF(_xlfn.XLOOKUP($A22,data_i,_xlfn.XLOOKUP(FE$4,data_col,data_val)) &gt; 0,_xlfn.XLOOKUP($A22,data_i,_xlfn.XLOOKUP(FE$4,data_col,data_val))," ")</f>
        <v>529</v>
      </c>
      <c r="FF22" s="24" cm="1">
        <f t="array" ref="FF22">IF(_xlfn.XLOOKUP($A22,data_i,_xlfn.XLOOKUP(FF$4,data_col,data_val)) &gt; 0,_xlfn.XLOOKUP($A22,data_i,_xlfn.XLOOKUP(FF$4,data_col,data_val))," ")</f>
        <v>525</v>
      </c>
      <c r="FG22" s="24" cm="1">
        <f t="array" ref="FG22">IF(_xlfn.XLOOKUP($A22,data_i,_xlfn.XLOOKUP(FG$4,data_col,data_val)) &gt; 0,_xlfn.XLOOKUP($A22,data_i,_xlfn.XLOOKUP(FG$4,data_col,data_val))," ")</f>
        <v>527</v>
      </c>
      <c r="FH22" s="24" cm="1">
        <f t="array" ref="FH22">IF(_xlfn.XLOOKUP($A22,data_i,_xlfn.XLOOKUP(FH$4,data_col,data_val)) &gt; 0,_xlfn.XLOOKUP($A22,data_i,_xlfn.XLOOKUP(FH$4,data_col,data_val))," ")</f>
        <v>527</v>
      </c>
      <c r="FI22" s="24" cm="1">
        <f t="array" ref="FI22">IF(_xlfn.XLOOKUP($A22,data_i,_xlfn.XLOOKUP(FI$4,data_col,data_val)) &gt; 0,_xlfn.XLOOKUP($A22,data_i,_xlfn.XLOOKUP(FI$4,data_col,data_val))," ")</f>
        <v>525</v>
      </c>
      <c r="FJ22" s="24" cm="1">
        <f t="array" ref="FJ22">IF(_xlfn.XLOOKUP($A22,data_i,_xlfn.XLOOKUP(FJ$4,data_col,data_val)) &gt; 0,_xlfn.XLOOKUP($A22,data_i,_xlfn.XLOOKUP(FJ$4,data_col,data_val))," ")</f>
        <v>527</v>
      </c>
      <c r="FK22" s="24" cm="1">
        <f t="array" ref="FK22">IF(_xlfn.XLOOKUP($A22,data_i,_xlfn.XLOOKUP(FK$4,data_col,data_val)) &gt; 0,_xlfn.XLOOKUP($A22,data_i,_xlfn.XLOOKUP(FK$4,data_col,data_val))," ")</f>
        <v>525</v>
      </c>
      <c r="FL22" s="24" cm="1">
        <f t="array" ref="FL22">IF(_xlfn.XLOOKUP($A22,data_i,_xlfn.XLOOKUP(FL$4,data_col,data_val)) &gt; 0,_xlfn.XLOOKUP($A22,data_i,_xlfn.XLOOKUP(FL$4,data_col,data_val))," ")</f>
        <v>527</v>
      </c>
      <c r="FM22" s="24" cm="1">
        <f t="array" ref="FM22">IF(_xlfn.XLOOKUP($A22,data_i,_xlfn.XLOOKUP(FM$4,data_col,data_val)) &gt; 0,_xlfn.XLOOKUP($A22,data_i,_xlfn.XLOOKUP(FM$4,data_col,data_val))," ")</f>
        <v>523</v>
      </c>
      <c r="FN22" s="24" cm="1">
        <f t="array" ref="FN22">IF(_xlfn.XLOOKUP($A22,data_i,_xlfn.XLOOKUP(FN$4,data_col,data_val)) &gt; 0,_xlfn.XLOOKUP($A22,data_i,_xlfn.XLOOKUP(FN$4,data_col,data_val))," ")</f>
        <v>526</v>
      </c>
      <c r="FO22" s="24" cm="1">
        <f t="array" ref="FO22">IF(_xlfn.XLOOKUP($A22,data_i,_xlfn.XLOOKUP(FO$4,data_col,data_val)) &gt; 0,_xlfn.XLOOKUP($A22,data_i,_xlfn.XLOOKUP(FO$4,data_col,data_val))," ")</f>
        <v>526</v>
      </c>
      <c r="FP22" s="24" cm="1">
        <f t="array" ref="FP22">IF(_xlfn.XLOOKUP($A22,data_i,_xlfn.XLOOKUP(FP$4,data_col,data_val)) &gt; 0,_xlfn.XLOOKUP($A22,data_i,_xlfn.XLOOKUP(FP$4,data_col,data_val))," ")</f>
        <v>527</v>
      </c>
      <c r="FQ22" s="24" cm="1">
        <f t="array" ref="FQ22">IF(_xlfn.XLOOKUP($A22,data_i,_xlfn.XLOOKUP(FQ$4,data_col,data_val)) &gt; 0,_xlfn.XLOOKUP($A22,data_i,_xlfn.XLOOKUP(FQ$4,data_col,data_val))," ")</f>
        <v>527</v>
      </c>
      <c r="FR22" s="24" cm="1">
        <f t="array" ref="FR22">IF(_xlfn.XLOOKUP($A22,data_i,_xlfn.XLOOKUP(FR$4,data_col,data_val)) &gt; 0,_xlfn.XLOOKUP($A22,data_i,_xlfn.XLOOKUP(FR$4,data_col,data_val))," ")</f>
        <v>527</v>
      </c>
      <c r="FS22" s="24" cm="1">
        <f t="array" ref="FS22">IF(_xlfn.XLOOKUP($A22,data_i,_xlfn.XLOOKUP(FS$4,data_col,data_val)) &gt; 0,_xlfn.XLOOKUP($A22,data_i,_xlfn.XLOOKUP(FS$4,data_col,data_val))," ")</f>
        <v>529</v>
      </c>
      <c r="FT22" s="24" cm="1">
        <f t="array" ref="FT22">IF(_xlfn.XLOOKUP($A22,data_i,_xlfn.XLOOKUP(FT$4,data_col,data_val)) &gt; 0,_xlfn.XLOOKUP($A22,data_i,_xlfn.XLOOKUP(FT$4,data_col,data_val))," ")</f>
        <v>529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4" t="str" cm="1">
        <f t="array" ref="FZ22">IF(_xlfn.XLOOKUP($A22,data_i,_xlfn.XLOOKUP(FZ$4,data_col,data_val)) &gt; 0,_xlfn.XLOOKUP($A22,data_i,_xlfn.XLOOKUP(FZ$4,data_col,data_val))," ")</f>
        <v xml:space="preserve"> </v>
      </c>
      <c r="GA22" s="24" t="str" cm="1">
        <f t="array" ref="GA22">IF(_xlfn.XLOOKUP($A22,data_i,_xlfn.XLOOKUP(GA$4,data_col,data_val)) &gt; 0,_xlfn.XLOOKUP($A22,data_i,_xlfn.XLOOKUP(GA$4,data_col,data_val))," ")</f>
        <v xml:space="preserve"> </v>
      </c>
      <c r="GB22" s="24" t="str" cm="1">
        <f t="array" ref="GB22">IF(_xlfn.XLOOKUP($A22,data_i,_xlfn.XLOOKUP(GB$4,data_col,data_val)) &gt; 0,_xlfn.XLOOKUP($A22,data_i,_xlfn.XLOOKUP(GB$4,data_col,data_val))," ")</f>
        <v xml:space="preserve"> </v>
      </c>
      <c r="GC22" s="25"/>
      <c r="GD22" s="114"/>
      <c r="GE22" s="25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</row>
    <row r="23" spans="1:234">
      <c r="A23" s="43">
        <v>1</v>
      </c>
      <c r="B23" s="212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12" t="str" cm="1">
        <f t="array" ref="C23">_xlfn.XLOOKUP($A23,prop_i,_xlfn.XLOOKUP(C$4,prop_col,prop_val))</f>
        <v>M05</v>
      </c>
      <c r="D23" s="112" t="str" cm="1">
        <f t="array" ref="D23">_xlfn.XLOOKUP($A23,prop_i,_xlfn.XLOOKUP(D$4,prop_col,prop_val))</f>
        <v>DE</v>
      </c>
      <c r="E23" s="112" t="str" cm="1">
        <f t="array" ref="E23">_xlfn.XLOOKUP($A23,prop_i,_xlfn.XLOOKUP(E$4,prop_col,prop_val))</f>
        <v>T966</v>
      </c>
      <c r="F23" s="112" cm="1">
        <f t="array" ref="F23">_xlfn.XLOOKUP($A23,prop_i,_xlfn.XLOOKUP(F$4,prop_col,prop_val))</f>
        <v>616</v>
      </c>
      <c r="G23" s="112" t="str" cm="1">
        <f t="array" ref="G23">_xlfn.XLOOKUP($A23,prop_i,_xlfn.XLOOKUP(G$4,prop_col,prop_val))</f>
        <v>F01</v>
      </c>
      <c r="H23" s="43">
        <f t="shared" si="0"/>
        <v>16</v>
      </c>
      <c r="I23" s="112" cm="1">
        <f t="array" ref="I23">_xlfn.XLOOKUP($A23,prop_i,_xlfn.XLOOKUP(I$4,prop_col,prop_val))</f>
        <v>1175579</v>
      </c>
      <c r="J23" s="142" cm="1">
        <f t="array" ref="J23">_xlfn.XLOOKUP($A23,data_i,_xlfn.XLOOKUP(J$4,data_col,data_val))</f>
        <v>32301</v>
      </c>
      <c r="K23" s="142" cm="1">
        <f t="array" ref="K23">_xlfn.XLOOKUP($A23,data_i,_xlfn.XLOOKUP(K$4,data_col,data_val))</f>
        <v>1485</v>
      </c>
      <c r="L23" s="24">
        <f t="shared" si="1"/>
        <v>21.75151515151515</v>
      </c>
      <c r="M23" s="201" cm="1">
        <f t="array" ref="M23">HYPERLINK(GM23,_xlfn.XLOOKUP($A23,val_i,_xlfn.XLOOKUP(M$4,val_col,val_val)))</f>
        <v>44088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1899</v>
      </c>
      <c r="P23" s="24" cm="1">
        <f t="array" ref="P23">K23-_xlfn.XLOOKUP($A23,val_i,_xlfn.XLOOKUP("Starts@Start",val_col,val_val))</f>
        <v>134</v>
      </c>
      <c r="Q23" s="109">
        <f t="shared" si="2"/>
        <v>14.171641791044776</v>
      </c>
      <c r="R23" s="110">
        <f t="shared" si="3"/>
        <v>18.259615384615383</v>
      </c>
      <c r="S23" s="97">
        <f t="shared" si="4"/>
        <v>44198.430429502368</v>
      </c>
      <c r="T23" s="97">
        <f t="shared" si="4"/>
        <v>44307.961761782521</v>
      </c>
      <c r="U23" s="97">
        <f t="shared" si="4"/>
        <v>44417.493094062665</v>
      </c>
      <c r="V23" s="147"/>
      <c r="W23" s="131" t="str" cm="1">
        <f t="array" ref="W23">_xlfn.XLOOKUP($A23,data_i,_xlfn.XLOOKUP(W$4,data_col,data_val))</f>
        <v>Running</v>
      </c>
      <c r="X23" s="131" cm="1">
        <f t="array" ref="X23">_xlfn.XLOOKUP($A23,data_i,_xlfn.XLOOKUP(X$4,data_col,data_val))</f>
        <v>32301</v>
      </c>
      <c r="Y23" s="131" cm="1">
        <f t="array" ref="Y23">_xlfn.XLOOKUP($A23,data_i,_xlfn.XLOOKUP(Y$4,data_col,data_val))</f>
        <v>1485</v>
      </c>
      <c r="Z23" s="131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1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41</v>
      </c>
      <c r="AG23" s="131" cm="1">
        <f t="array" ref="AG23">_xlfn.XLOOKUP($A23,data_i,_xlfn.XLOOKUP(AG$4,data_col,data_val))</f>
        <v>1.2</v>
      </c>
      <c r="AH23" s="142" cm="1">
        <f t="array" ref="AH23">_xlfn.XLOOKUP($A23,data_i,_xlfn.XLOOKUP(AH$4,data_col,data_val))</f>
        <v>66.8</v>
      </c>
      <c r="AI23" s="142"/>
      <c r="AJ23" s="241" cm="1">
        <f t="array" ref="AJ23">_xlfn.XLOOKUP($A23,prop_i,_xlfn.XLOOKUP(AJ$4,prop_col,prop_val))</f>
        <v>42604</v>
      </c>
      <c r="AK23" s="142"/>
      <c r="AM23" s="142" cm="1">
        <f t="array" ref="AM23">_xlfn.XLOOKUP($A23,data_i,_xlfn.XLOOKUP(AM$4,data_col,data_val))</f>
        <v>2679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21.999469336872419</v>
      </c>
      <c r="AP23" s="25"/>
      <c r="AQ23" s="142" cm="1">
        <f t="array" ref="AQ23">_xlfn.XLOOKUP($A23,data_i,_xlfn.XLOOKUP(AQ$4,data_col,data_val))</f>
        <v>2679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2679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 t="shared" si="5"/>
        <v>1899</v>
      </c>
      <c r="BB23" s="203" t="str" cm="1">
        <f t="array" ref="BB23">IF(_xlfn.XLOOKUP($A23,data_i,_xlfn.XLOOKUP(BB$4,data_col,data_val)) &gt; 0,_xlfn.XLOOKUP($A23,data_i,_xlfn.XLOOKUP(BB$4,data_col,data_val))," ")</f>
        <v xml:space="preserve"> </v>
      </c>
      <c r="BC23" s="110" cm="1">
        <f t="array" ref="BC23">_xlfn.XLOOKUP($A23,data_i,_xlfn.XLOOKUP(BC$4,data_col,data_val))</f>
        <v>-29.439999999999991</v>
      </c>
      <c r="BD23" s="139" cm="1">
        <f t="array" ref="BD23">_xlfn.XLOOKUP($A23,data_i,_xlfn.XLOOKUP(BD$4,data_col,data_val))</f>
        <v>4.391</v>
      </c>
      <c r="BE23" s="139" cm="1">
        <f t="array" ref="BE23">_xlfn.XLOOKUP($A23,data_i,_xlfn.XLOOKUP(BE$4,data_col,data_val))</f>
        <v>0.87290909090909108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1.8480000000000001</v>
      </c>
      <c r="BI23" s="139" cm="1">
        <f t="array" ref="BI23">_xlfn.XLOOKUP($A23,data_i,_xlfn.XLOOKUP(BI$4,data_col,data_val))</f>
        <v>0.55000000000000004</v>
      </c>
      <c r="BJ23" s="146">
        <f t="shared" si="6"/>
        <v>181.81818181818181</v>
      </c>
      <c r="BK23" s="139"/>
      <c r="BL23" s="139" cm="1">
        <f t="array" ref="BL23">_xlfn.XLOOKUP($A23,data_i,_xlfn.XLOOKUP(BL$4,data_col,data_val))</f>
        <v>0.74</v>
      </c>
      <c r="BM23" s="24" cm="1">
        <f t="array" ref="BM23">_xlfn.XLOOKUP($A23,data_i,_xlfn.XLOOKUP(BM$4,data_col,data_val))</f>
        <v>35.6</v>
      </c>
      <c r="BN23" s="24" cm="1">
        <f t="array" ref="BN23">_xlfn.XLOOKUP($A23,data_i,_xlfn.XLOOKUP(BN$4,data_col,data_val))</f>
        <v>100</v>
      </c>
      <c r="BO23" s="110" cm="1">
        <f t="array" ref="BO23">_xlfn.XLOOKUP($A23,data_i,_xlfn.XLOOKUP(BO$4,data_col,data_val))</f>
        <v>68.3</v>
      </c>
      <c r="BP23" s="110" cm="1">
        <f t="array" ref="BP23">_xlfn.XLOOKUP($A23,data_i,_xlfn.XLOOKUP(BP$4,data_col,data_val))</f>
        <v>167.1</v>
      </c>
      <c r="BQ23" s="110" cm="1">
        <f t="array" ref="BQ23">_xlfn.XLOOKUP($A23,data_i,_xlfn.XLOOKUP(BQ$4,data_col,data_val))</f>
        <v>9.9</v>
      </c>
      <c r="BR23" s="24" cm="1">
        <f t="array" ref="BR23">_xlfn.XLOOKUP($A23,data_i,_xlfn.XLOOKUP(BR$4,data_col,data_val))</f>
        <v>1101</v>
      </c>
      <c r="BS23" s="24" cm="1">
        <f t="array" ref="BS23">_xlfn.XLOOKUP($A23,data_i,_xlfn.XLOOKUP(BS$4,data_col,data_val))</f>
        <v>149</v>
      </c>
      <c r="BT23" s="109">
        <f t="shared" si="7"/>
        <v>630.94989134887169</v>
      </c>
      <c r="BU23" s="162">
        <f>IFERROR((AX23*_xlfn.XLOOKUP(F23,summary!$S$3:$S$6,summary!$W$31:$W$34))/(BT23*$BS$1)," ")</f>
        <v>0.42292418084932987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02" t="str" cm="1">
        <f t="array" ref="CB23">IF(_xlfn.XLOOKUP($A23,data_i,_xlfn.XLOOKUP(CB$4,data_col,data_val)) &gt; 0,_xlfn.XLOOKUP($A23,data_i,_xlfn.XLOOKUP(CB$4,data_col,data_val))," ")</f>
        <v xml:space="preserve"> </v>
      </c>
      <c r="CC23" s="202" t="str" cm="1">
        <f t="array" ref="CC23">IF(_xlfn.XLOOKUP($A23,data_i,_xlfn.XLOOKUP(CC$4,data_col,data_val)) &gt; 0,_xlfn.XLOOKUP($A23,data_i,_xlfn.XLOOKUP(CC$4,data_col,data_val))," ")</f>
        <v xml:space="preserve"> </v>
      </c>
      <c r="CD23" s="202" t="str" cm="1">
        <f t="array" ref="CD23">IF(_xlfn.XLOOKUP($A23,data_i,_xlfn.XLOOKUP(CD$4,data_col,data_val)) &gt; 0,_xlfn.XLOOKUP($A23,data_i,_xlfn.XLOOKUP(CD$4,data_col,data_val))," ")</f>
        <v xml:space="preserve"> </v>
      </c>
      <c r="CE23" s="25"/>
      <c r="CF23" s="24" cm="1">
        <f t="array" ref="CF23">_xlfn.XLOOKUP($A23,data_i,_xlfn.XLOOKUP(CF$4,data_col,data_val))</f>
        <v>70.739999999999995</v>
      </c>
      <c r="CG23" s="110"/>
      <c r="CH23" s="24" cm="1">
        <f t="array" ref="CH23">IF(_xlfn.XLOOKUP($A23,data_i,_xlfn.XLOOKUP(CH$4,data_col,data_val)) &gt; 0,_xlfn.XLOOKUP($A23,data_i,_xlfn.XLOOKUP(CH$4,data_col,data_val))," ")</f>
        <v>126</v>
      </c>
      <c r="CI23" s="24" cm="1">
        <f t="array" ref="CI23">IF(_xlfn.XLOOKUP($A23,data_i,_xlfn.XLOOKUP(CI$4,data_col,data_val)) &gt; 0,_xlfn.XLOOKUP($A23,data_i,_xlfn.XLOOKUP(CI$4,data_col,data_val))," ")</f>
        <v>174</v>
      </c>
      <c r="CJ23" s="24" cm="1">
        <f t="array" ref="CJ23">IF(_xlfn.XLOOKUP($A23,data_i,_xlfn.XLOOKUP(CJ$4,data_col,data_val)) &gt; 0,_xlfn.XLOOKUP($A23,data_i,_xlfn.XLOOKUP(CJ$4,data_col,data_val))," ")</f>
        <v>269</v>
      </c>
      <c r="CK23" s="24" cm="1">
        <f t="array" ref="CK23">IF(_xlfn.XLOOKUP($A23,data_i,_xlfn.XLOOKUP(CK$4,data_col,data_val)) &gt; 0,_xlfn.XLOOKUP($A23,data_i,_xlfn.XLOOKUP(CK$4,data_col,data_val))," ")</f>
        <v>94</v>
      </c>
      <c r="CL23" s="24" cm="1">
        <f t="array" ref="CL23">IF(_xlfn.XLOOKUP($A23,data_i,_xlfn.XLOOKUP(CL$4,data_col,data_val)) &gt; 0,_xlfn.XLOOKUP($A23,data_i,_xlfn.XLOOKUP(CL$4,data_col,data_val))," ")</f>
        <v>126</v>
      </c>
      <c r="CM23" s="24" cm="1">
        <f t="array" ref="CM23">IF(_xlfn.XLOOKUP($A23,data_i,_xlfn.XLOOKUP(CM$4,data_col,data_val)) &gt; 0,_xlfn.XLOOKUP($A23,data_i,_xlfn.XLOOKUP(CM$4,data_col,data_val))," ")</f>
        <v>110</v>
      </c>
      <c r="CN23" s="24" cm="1">
        <f t="array" ref="CN23">IF(_xlfn.XLOOKUP($A23,data_i,_xlfn.XLOOKUP(CN$4,data_col,data_val)) &gt; 0,_xlfn.XLOOKUP($A23,data_i,_xlfn.XLOOKUP(CN$4,data_col,data_val))," ")</f>
        <v>141</v>
      </c>
      <c r="CO23" s="24" cm="1">
        <f t="array" ref="CO23">IF(_xlfn.XLOOKUP($A23,data_i,_xlfn.XLOOKUP(CO$4,data_col,data_val)) &gt; 0,_xlfn.XLOOKUP($A23,data_i,_xlfn.XLOOKUP(CO$4,data_col,data_val))," ")</f>
        <v>126</v>
      </c>
      <c r="CP23" s="24" cm="1">
        <f t="array" ref="CP23">IF(_xlfn.XLOOKUP($A23,data_i,_xlfn.XLOOKUP(CP$4,data_col,data_val)) &gt; 0,_xlfn.XLOOKUP($A23,data_i,_xlfn.XLOOKUP(CP$4,data_col,data_val))," ")</f>
        <v>189</v>
      </c>
      <c r="CQ23" s="24" cm="1">
        <f t="array" ref="CQ23">IF(_xlfn.XLOOKUP($A23,data_i,_xlfn.XLOOKUP(CQ$4,data_col,data_val)) &gt; 0,_xlfn.XLOOKUP($A23,data_i,_xlfn.XLOOKUP(CQ$4,data_col,data_val))," ")</f>
        <v>189</v>
      </c>
      <c r="CR23" s="24" cm="1">
        <f t="array" ref="CR23">IF(_xlfn.XLOOKUP($A23,data_i,_xlfn.XLOOKUP(CR$4,data_col,data_val)) &gt; 0,_xlfn.XLOOKUP($A23,data_i,_xlfn.XLOOKUP(CR$4,data_col,data_val))," ")</f>
        <v>174</v>
      </c>
      <c r="CS23" s="24" cm="1">
        <f t="array" ref="CS23">IF(_xlfn.XLOOKUP($A23,data_i,_xlfn.XLOOKUP(CS$4,data_col,data_val)) &gt; 0,_xlfn.XLOOKUP($A23,data_i,_xlfn.XLOOKUP(CS$4,data_col,data_val))," ")</f>
        <v>174</v>
      </c>
      <c r="CT23" s="24" cm="1">
        <f t="array" ref="CT23">IF(_xlfn.XLOOKUP($A23,data_i,_xlfn.XLOOKUP(CT$4,data_col,data_val)) &gt; 0,_xlfn.XLOOKUP($A23,data_i,_xlfn.XLOOKUP(CT$4,data_col,data_val))," ")</f>
        <v>174</v>
      </c>
      <c r="CU23" s="24" cm="1">
        <f t="array" ref="CU23">IF(_xlfn.XLOOKUP($A23,data_i,_xlfn.XLOOKUP(CU$4,data_col,data_val)) &gt; 0,_xlfn.XLOOKUP($A23,data_i,_xlfn.XLOOKUP(CU$4,data_col,data_val))," ")</f>
        <v>141</v>
      </c>
      <c r="CV23" s="24" cm="1">
        <f t="array" ref="CV23">IF(_xlfn.XLOOKUP($A23,data_i,_xlfn.XLOOKUP(CV$4,data_col,data_val)) &gt; 0,_xlfn.XLOOKUP($A23,data_i,_xlfn.XLOOKUP(CV$4,data_col,data_val))," ")</f>
        <v>110</v>
      </c>
      <c r="CW23" s="24" cm="1">
        <f t="array" ref="CW23">IF(_xlfn.XLOOKUP($A23,data_i,_xlfn.XLOOKUP(CW$4,data_col,data_val)) &gt; 0,_xlfn.XLOOKUP($A23,data_i,_xlfn.XLOOKUP(CW$4,data_col,data_val))," ")</f>
        <v>94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24" t="str" cm="1">
        <f t="array" ref="DC23">IF(_xlfn.XLOOKUP($A23,data_i,_xlfn.XLOOKUP(DC$4,data_col,data_val)) &gt; 0,_xlfn.XLOOKUP($A23,data_i,_xlfn.XLOOKUP(DC$4,data_col,data_val))," ")</f>
        <v xml:space="preserve"> </v>
      </c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110"/>
      <c r="DG23" s="24" cm="1">
        <f t="array" ref="DG23">IF(_xlfn.XLOOKUP($A23,data_i,_xlfn.XLOOKUP(DG$4,data_col,data_val)) &gt; 0,_xlfn.XLOOKUP($A23,data_i,_xlfn.XLOOKUP(DG$4,data_col,data_val))," ")</f>
        <v>317</v>
      </c>
      <c r="DH23" s="24" cm="1">
        <f t="array" ref="DH23">IF(_xlfn.XLOOKUP($A23,data_i,_xlfn.XLOOKUP(DH$4,data_col,data_val)) &gt; 0,_xlfn.XLOOKUP($A23,data_i,_xlfn.XLOOKUP(DH$4,data_col,data_val))," ")</f>
        <v>329</v>
      </c>
      <c r="DI23" s="24" cm="1">
        <f t="array" ref="DI23">IF(_xlfn.XLOOKUP($A23,data_i,_xlfn.XLOOKUP(DI$4,data_col,data_val)) &gt; 0,_xlfn.XLOOKUP($A23,data_i,_xlfn.XLOOKUP(DI$4,data_col,data_val))," ")</f>
        <v>390</v>
      </c>
      <c r="DJ23" s="24" cm="1">
        <f t="array" ref="DJ23">IF(_xlfn.XLOOKUP($A23,data_i,_xlfn.XLOOKUP(DJ$4,data_col,data_val)) &gt; 0,_xlfn.XLOOKUP($A23,data_i,_xlfn.XLOOKUP(DJ$4,data_col,data_val))," ")</f>
        <v>341</v>
      </c>
      <c r="DK23" s="24" cm="1">
        <f t="array" ref="DK23">IF(_xlfn.XLOOKUP($A23,data_i,_xlfn.XLOOKUP(DK$4,data_col,data_val)) &gt; 0,_xlfn.XLOOKUP($A23,data_i,_xlfn.XLOOKUP(DK$4,data_col,data_val))," ")</f>
        <v>329</v>
      </c>
      <c r="DL23" s="24" cm="1">
        <f t="array" ref="DL23">IF(_xlfn.XLOOKUP($A23,data_i,_xlfn.XLOOKUP(DL$4,data_col,data_val)) &gt; 0,_xlfn.XLOOKUP($A23,data_i,_xlfn.XLOOKUP(DL$4,data_col,data_val))," ")</f>
        <v>244</v>
      </c>
      <c r="DM23" s="24" cm="1">
        <f t="array" ref="DM23">IF(_xlfn.XLOOKUP($A23,data_i,_xlfn.XLOOKUP(DM$4,data_col,data_val)) &gt; 0,_xlfn.XLOOKUP($A23,data_i,_xlfn.XLOOKUP(DM$4,data_col,data_val))," ")</f>
        <v>390</v>
      </c>
      <c r="DN23" s="24" cm="1">
        <f t="array" ref="DN23">IF(_xlfn.XLOOKUP($A23,data_i,_xlfn.XLOOKUP(DN$4,data_col,data_val)) &gt; 0,_xlfn.XLOOKUP($A23,data_i,_xlfn.XLOOKUP(DN$4,data_col,data_val))," ")</f>
        <v>378</v>
      </c>
      <c r="DO23" s="24" cm="1">
        <f t="array" ref="DO23">IF(_xlfn.XLOOKUP($A23,data_i,_xlfn.XLOOKUP(DO$4,data_col,data_val)) &gt; 0,_xlfn.XLOOKUP($A23,data_i,_xlfn.XLOOKUP(DO$4,data_col,data_val))," ")</f>
        <v>354</v>
      </c>
      <c r="DP23" s="24" cm="1">
        <f t="array" ref="DP23">IF(_xlfn.XLOOKUP($A23,data_i,_xlfn.XLOOKUP(DP$4,data_col,data_val)) &gt; 0,_xlfn.XLOOKUP($A23,data_i,_xlfn.XLOOKUP(DP$4,data_col,data_val))," ")</f>
        <v>256</v>
      </c>
      <c r="DQ23" s="24" cm="1">
        <f t="array" ref="DQ23">IF(_xlfn.XLOOKUP($A23,data_i,_xlfn.XLOOKUP(DQ$4,data_col,data_val)) &gt; 0,_xlfn.XLOOKUP($A23,data_i,_xlfn.XLOOKUP(DQ$4,data_col,data_val))," ")</f>
        <v>390</v>
      </c>
      <c r="DR23" s="24" cm="1">
        <f t="array" ref="DR23">IF(_xlfn.XLOOKUP($A23,data_i,_xlfn.XLOOKUP(DR$4,data_col,data_val)) &gt; 0,_xlfn.XLOOKUP($A23,data_i,_xlfn.XLOOKUP(DR$4,data_col,data_val))," ")</f>
        <v>329</v>
      </c>
      <c r="DS23" s="24" cm="1">
        <f t="array" ref="DS23">IF(_xlfn.XLOOKUP($A23,data_i,_xlfn.XLOOKUP(DS$4,data_col,data_val)) &gt; 0,_xlfn.XLOOKUP($A23,data_i,_xlfn.XLOOKUP(DS$4,data_col,data_val))," ")</f>
        <v>293</v>
      </c>
      <c r="DT23" s="24" cm="1">
        <f t="array" ref="DT23">IF(_xlfn.XLOOKUP($A23,data_i,_xlfn.XLOOKUP(DT$4,data_col,data_val)) &gt; 0,_xlfn.XLOOKUP($A23,data_i,_xlfn.XLOOKUP(DT$4,data_col,data_val))," ")</f>
        <v>378</v>
      </c>
      <c r="DU23" s="24" cm="1">
        <f t="array" ref="DU23">IF(_xlfn.XLOOKUP($A23,data_i,_xlfn.XLOOKUP(DU$4,data_col,data_val)) &gt; 0,_xlfn.XLOOKUP($A23,data_i,_xlfn.XLOOKUP(DU$4,data_col,data_val))," ")</f>
        <v>219</v>
      </c>
      <c r="DV23" s="24" cm="1">
        <f t="array" ref="DV23">IF(_xlfn.XLOOKUP($A23,data_i,_xlfn.XLOOKUP(DV$4,data_col,data_val)) &gt; 0,_xlfn.XLOOKUP($A23,data_i,_xlfn.XLOOKUP(DV$4,data_col,data_val))," ")</f>
        <v>512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4" t="str" cm="1">
        <f t="array" ref="EB23">IF(_xlfn.XLOOKUP($A23,data_i,_xlfn.XLOOKUP(EB$4,data_col,data_val)) &gt; 0,_xlfn.XLOOKUP($A23,data_i,_xlfn.XLOOKUP(EB$4,data_col,data_val))," ")</f>
        <v xml:space="preserve"> </v>
      </c>
      <c r="EC23" s="24" t="str" cm="1">
        <f t="array" ref="EC23">IF(_xlfn.XLOOKUP($A23,data_i,_xlfn.XLOOKUP(EC$4,data_col,data_val)) &gt; 0,_xlfn.XLOOKUP($A23,data_i,_xlfn.XLOOKUP(EC$4,data_col,data_val))," ")</f>
        <v xml:space="preserve"> </v>
      </c>
      <c r="ED23" s="24" t="str" cm="1">
        <f t="array" ref="ED23">IF(_xlfn.XLOOKUP($A23,data_i,_xlfn.XLOOKUP(ED$4,data_col,data_val)) &gt; 0,_xlfn.XLOOKUP($A23,data_i,_xlfn.XLOOKUP(ED$4,data_col,data_val))," ")</f>
        <v xml:space="preserve"> </v>
      </c>
      <c r="EE23" s="25"/>
      <c r="EF23" s="24" cm="1">
        <f t="array" ref="EF23">IF(_xlfn.XLOOKUP($A23,data_i,_xlfn.XLOOKUP(EF$4,data_col,data_val)) &gt; 0,_xlfn.XLOOKUP($A23,data_i,_xlfn.XLOOKUP(EF$4,data_col,data_val))," ")</f>
        <v>371</v>
      </c>
      <c r="EG23" s="24" cm="1">
        <f t="array" ref="EG23">IF(_xlfn.XLOOKUP($A23,data_i,_xlfn.XLOOKUP(EG$4,data_col,data_val)) &gt; 0,_xlfn.XLOOKUP($A23,data_i,_xlfn.XLOOKUP(EG$4,data_col,data_val))," ")</f>
        <v>379</v>
      </c>
      <c r="EH23" s="24" cm="1">
        <f t="array" ref="EH23">IF(_xlfn.XLOOKUP($A23,data_i,_xlfn.XLOOKUP(EH$4,data_col,data_val)) &gt; 0,_xlfn.XLOOKUP($A23,data_i,_xlfn.XLOOKUP(EH$4,data_col,data_val))," ")</f>
        <v>376</v>
      </c>
      <c r="EI23" s="24" cm="1">
        <f t="array" ref="EI23">IF(_xlfn.XLOOKUP($A23,data_i,_xlfn.XLOOKUP(EI$4,data_col,data_val)) &gt; 0,_xlfn.XLOOKUP($A23,data_i,_xlfn.XLOOKUP(EI$4,data_col,data_val))," ")</f>
        <v>380</v>
      </c>
      <c r="EJ23" s="24" cm="1">
        <f t="array" ref="EJ23">IF(_xlfn.XLOOKUP($A23,data_i,_xlfn.XLOOKUP(EJ$4,data_col,data_val)) &gt; 0,_xlfn.XLOOKUP($A23,data_i,_xlfn.XLOOKUP(EJ$4,data_col,data_val))," ")</f>
        <v>378</v>
      </c>
      <c r="EK23" s="24" cm="1">
        <f t="array" ref="EK23">IF(_xlfn.XLOOKUP($A23,data_i,_xlfn.XLOOKUP(EK$4,data_col,data_val)) &gt; 0,_xlfn.XLOOKUP($A23,data_i,_xlfn.XLOOKUP(EK$4,data_col,data_val))," ")</f>
        <v>379</v>
      </c>
      <c r="EL23" s="24" cm="1">
        <f t="array" ref="EL23">IF(_xlfn.XLOOKUP($A23,data_i,_xlfn.XLOOKUP(EL$4,data_col,data_val)) &gt; 0,_xlfn.XLOOKUP($A23,data_i,_xlfn.XLOOKUP(EL$4,data_col,data_val))," ")</f>
        <v>380</v>
      </c>
      <c r="EM23" s="24" cm="1">
        <f t="array" ref="EM23">IF(_xlfn.XLOOKUP($A23,data_i,_xlfn.XLOOKUP(EM$4,data_col,data_val)) &gt; 0,_xlfn.XLOOKUP($A23,data_i,_xlfn.XLOOKUP(EM$4,data_col,data_val))," ")</f>
        <v>376</v>
      </c>
      <c r="EN23" s="24" cm="1">
        <f t="array" ref="EN23">IF(_xlfn.XLOOKUP($A23,data_i,_xlfn.XLOOKUP(EN$4,data_col,data_val)) &gt; 0,_xlfn.XLOOKUP($A23,data_i,_xlfn.XLOOKUP(EN$4,data_col,data_val))," ")</f>
        <v>383</v>
      </c>
      <c r="EO23" s="24" cm="1">
        <f t="array" ref="EO23">IF(_xlfn.XLOOKUP($A23,data_i,_xlfn.XLOOKUP(EO$4,data_col,data_val)) &gt; 0,_xlfn.XLOOKUP($A23,data_i,_xlfn.XLOOKUP(EO$4,data_col,data_val))," ")</f>
        <v>366</v>
      </c>
      <c r="EP23" s="24" cm="1">
        <f t="array" ref="EP23">IF(_xlfn.XLOOKUP($A23,data_i,_xlfn.XLOOKUP(EP$4,data_col,data_val)) &gt; 0,_xlfn.XLOOKUP($A23,data_i,_xlfn.XLOOKUP(EP$4,data_col,data_val))," ")</f>
        <v>380</v>
      </c>
      <c r="EQ23" s="24" cm="1">
        <f t="array" ref="EQ23">IF(_xlfn.XLOOKUP($A23,data_i,_xlfn.XLOOKUP(EQ$4,data_col,data_val)) &gt; 0,_xlfn.XLOOKUP($A23,data_i,_xlfn.XLOOKUP(EQ$4,data_col,data_val))," ")</f>
        <v>379</v>
      </c>
      <c r="ER23" s="24" cm="1">
        <f t="array" ref="ER23">IF(_xlfn.XLOOKUP($A23,data_i,_xlfn.XLOOKUP(ER$4,data_col,data_val)) &gt; 0,_xlfn.XLOOKUP($A23,data_i,_xlfn.XLOOKUP(ER$4,data_col,data_val))," ")</f>
        <v>383</v>
      </c>
      <c r="ES23" s="24" cm="1">
        <f t="array" ref="ES23">IF(_xlfn.XLOOKUP($A23,data_i,_xlfn.XLOOKUP(ES$4,data_col,data_val)) &gt; 0,_xlfn.XLOOKUP($A23,data_i,_xlfn.XLOOKUP(ES$4,data_col,data_val))," ")</f>
        <v>379</v>
      </c>
      <c r="ET23" s="24" cm="1">
        <f t="array" ref="ET23">IF(_xlfn.XLOOKUP($A23,data_i,_xlfn.XLOOKUP(ET$4,data_col,data_val)) &gt; 0,_xlfn.XLOOKUP($A23,data_i,_xlfn.XLOOKUP(ET$4,data_col,data_val))," ")</f>
        <v>379</v>
      </c>
      <c r="EU23" s="24" cm="1">
        <f t="array" ref="EU23">IF(_xlfn.XLOOKUP($A23,data_i,_xlfn.XLOOKUP(EU$4,data_col,data_val)) &gt; 0,_xlfn.XLOOKUP($A23,data_i,_xlfn.XLOOKUP(EU$4,data_col,data_val))," ")</f>
        <v>380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4" t="str" cm="1">
        <f t="array" ref="FA23">IF(_xlfn.XLOOKUP($A23,data_i,_xlfn.XLOOKUP(FA$4,data_col,data_val)) &gt; 0,_xlfn.XLOOKUP($A23,data_i,_xlfn.XLOOKUP(FA$4,data_col,data_val))," ")</f>
        <v xml:space="preserve"> </v>
      </c>
      <c r="FB23" s="24" t="str" cm="1">
        <f t="array" ref="FB23">IF(_xlfn.XLOOKUP($A23,data_i,_xlfn.XLOOKUP(FB$4,data_col,data_val)) &gt; 0,_xlfn.XLOOKUP($A23,data_i,_xlfn.XLOOKUP(FB$4,data_col,data_val))," ")</f>
        <v xml:space="preserve"> </v>
      </c>
      <c r="FC23" s="24" t="str" cm="1">
        <f t="array" ref="FC23">IF(_xlfn.XLOOKUP($A23,data_i,_xlfn.XLOOKUP(FC$4,data_col,data_val)) &gt; 0,_xlfn.XLOOKUP($A23,data_i,_xlfn.XLOOKUP(FC$4,data_col,data_val))," ")</f>
        <v xml:space="preserve"> </v>
      </c>
      <c r="FD23" s="25"/>
      <c r="FE23" s="24" cm="1">
        <f t="array" ref="FE23">IF(_xlfn.XLOOKUP($A23,data_i,_xlfn.XLOOKUP(FE$4,data_col,data_val)) &gt; 0,_xlfn.XLOOKUP($A23,data_i,_xlfn.XLOOKUP(FE$4,data_col,data_val))," ")</f>
        <v>524</v>
      </c>
      <c r="FF23" s="24" cm="1">
        <f t="array" ref="FF23">IF(_xlfn.XLOOKUP($A23,data_i,_xlfn.XLOOKUP(FF$4,data_col,data_val)) &gt; 0,_xlfn.XLOOKUP($A23,data_i,_xlfn.XLOOKUP(FF$4,data_col,data_val))," ")</f>
        <v>523</v>
      </c>
      <c r="FG23" s="24" cm="1">
        <f t="array" ref="FG23">IF(_xlfn.XLOOKUP($A23,data_i,_xlfn.XLOOKUP(FG$4,data_col,data_val)) &gt; 0,_xlfn.XLOOKUP($A23,data_i,_xlfn.XLOOKUP(FG$4,data_col,data_val))," ")</f>
        <v>523</v>
      </c>
      <c r="FH23" s="24" cm="1">
        <f t="array" ref="FH23">IF(_xlfn.XLOOKUP($A23,data_i,_xlfn.XLOOKUP(FH$4,data_col,data_val)) &gt; 0,_xlfn.XLOOKUP($A23,data_i,_xlfn.XLOOKUP(FH$4,data_col,data_val))," ")</f>
        <v>525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t="str" cm="1">
        <f t="array" ref="FJ23">IF(_xlfn.XLOOKUP($A23,data_i,_xlfn.XLOOKUP(FJ$4,data_col,data_val)) &gt; 0,_xlfn.XLOOKUP($A23,data_i,_xlfn.XLOOKUP(FJ$4,data_col,data_val))," ")</f>
        <v xml:space="preserve"> </v>
      </c>
      <c r="FK23" s="24" cm="1">
        <f t="array" ref="FK23">IF(_xlfn.XLOOKUP($A23,data_i,_xlfn.XLOOKUP(FK$4,data_col,data_val)) &gt; 0,_xlfn.XLOOKUP($A23,data_i,_xlfn.XLOOKUP(FK$4,data_col,data_val))," ")</f>
        <v>522</v>
      </c>
      <c r="FL23" s="24" cm="1">
        <f t="array" ref="FL23">IF(_xlfn.XLOOKUP($A23,data_i,_xlfn.XLOOKUP(FL$4,data_col,data_val)) &gt; 0,_xlfn.XLOOKUP($A23,data_i,_xlfn.XLOOKUP(FL$4,data_col,data_val))," ")</f>
        <v>523</v>
      </c>
      <c r="FM23" s="24" cm="1">
        <f t="array" ref="FM23">IF(_xlfn.XLOOKUP($A23,data_i,_xlfn.XLOOKUP(FM$4,data_col,data_val)) &gt; 0,_xlfn.XLOOKUP($A23,data_i,_xlfn.XLOOKUP(FM$4,data_col,data_val))," ")</f>
        <v>528</v>
      </c>
      <c r="FN23" s="24" cm="1">
        <f t="array" ref="FN23">IF(_xlfn.XLOOKUP($A23,data_i,_xlfn.XLOOKUP(FN$4,data_col,data_val)) &gt; 0,_xlfn.XLOOKUP($A23,data_i,_xlfn.XLOOKUP(FN$4,data_col,data_val))," ")</f>
        <v>523</v>
      </c>
      <c r="FO23" s="24" t="str" cm="1">
        <f t="array" ref="FO23">IF(_xlfn.XLOOKUP($A23,data_i,_xlfn.XLOOKUP(FO$4,data_col,data_val)) &gt; 0,_xlfn.XLOOKUP($A23,data_i,_xlfn.XLOOKUP(FO$4,data_col,data_val))," ")</f>
        <v xml:space="preserve"> </v>
      </c>
      <c r="FP23" s="24" cm="1">
        <f t="array" ref="FP23">IF(_xlfn.XLOOKUP($A23,data_i,_xlfn.XLOOKUP(FP$4,data_col,data_val)) &gt; 0,_xlfn.XLOOKUP($A23,data_i,_xlfn.XLOOKUP(FP$4,data_col,data_val))," ")</f>
        <v>529</v>
      </c>
      <c r="FQ23" s="24" cm="1">
        <f t="array" ref="FQ23">IF(_xlfn.XLOOKUP($A23,data_i,_xlfn.XLOOKUP(FQ$4,data_col,data_val)) &gt; 0,_xlfn.XLOOKUP($A23,data_i,_xlfn.XLOOKUP(FQ$4,data_col,data_val))," ")</f>
        <v>526</v>
      </c>
      <c r="FR23" s="24" cm="1">
        <f t="array" ref="FR23">IF(_xlfn.XLOOKUP($A23,data_i,_xlfn.XLOOKUP(FR$4,data_col,data_val)) &gt; 0,_xlfn.XLOOKUP($A23,data_i,_xlfn.XLOOKUP(FR$4,data_col,data_val))," ")</f>
        <v>528</v>
      </c>
      <c r="FS23" s="24" cm="1">
        <f t="array" ref="FS23">IF(_xlfn.XLOOKUP($A23,data_i,_xlfn.XLOOKUP(FS$4,data_col,data_val)) &gt; 0,_xlfn.XLOOKUP($A23,data_i,_xlfn.XLOOKUP(FS$4,data_col,data_val))," ")</f>
        <v>529</v>
      </c>
      <c r="FT23" s="24" cm="1">
        <f t="array" ref="FT23">IF(_xlfn.XLOOKUP($A23,data_i,_xlfn.XLOOKUP(FT$4,data_col,data_val)) &gt; 0,_xlfn.XLOOKUP($A23,data_i,_xlfn.XLOOKUP(FT$4,data_col,data_val))," ")</f>
        <v>526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4" t="str" cm="1">
        <f t="array" ref="FZ23">IF(_xlfn.XLOOKUP($A23,data_i,_xlfn.XLOOKUP(FZ$4,data_col,data_val)) &gt; 0,_xlfn.XLOOKUP($A23,data_i,_xlfn.XLOOKUP(FZ$4,data_col,data_val))," ")</f>
        <v xml:space="preserve"> </v>
      </c>
      <c r="GA23" s="24" t="str" cm="1">
        <f t="array" ref="GA23">IF(_xlfn.XLOOKUP($A23,data_i,_xlfn.XLOOKUP(GA$4,data_col,data_val)) &gt; 0,_xlfn.XLOOKUP($A23,data_i,_xlfn.XLOOKUP(GA$4,data_col,data_val))," ")</f>
        <v xml:space="preserve"> </v>
      </c>
      <c r="GB23" s="24" t="str" cm="1">
        <f t="array" ref="GB23">IF(_xlfn.XLOOKUP($A23,data_i,_xlfn.XLOOKUP(GB$4,data_col,data_val)) &gt; 0,_xlfn.XLOOKUP($A23,data_i,_xlfn.XLOOKUP(GB$4,data_col,data_val))," ")</f>
        <v xml:space="preserve"> </v>
      </c>
      <c r="GC23" s="25"/>
      <c r="GD23" s="114"/>
      <c r="GE23" s="25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</row>
    <row r="24" spans="1:234">
      <c r="A24" s="43">
        <v>31</v>
      </c>
      <c r="B24" s="212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12" t="str" cm="1">
        <f t="array" ref="C24">_xlfn.XLOOKUP($A24,prop_i,_xlfn.XLOOKUP(C$4,prop_col,prop_val))</f>
        <v>M02</v>
      </c>
      <c r="D24" s="112" t="str" cm="1">
        <f t="array" ref="D24">_xlfn.XLOOKUP($A24,prop_i,_xlfn.XLOOKUP(D$4,prop_col,prop_val))</f>
        <v>BE</v>
      </c>
      <c r="E24" s="112" t="str" cm="1">
        <f t="array" ref="E24">_xlfn.XLOOKUP($A24,prop_i,_xlfn.XLOOKUP(E$4,prop_col,prop_val))</f>
        <v>Y809</v>
      </c>
      <c r="F24" s="112" cm="1">
        <f t="array" ref="F24">_xlfn.XLOOKUP($A24,prop_i,_xlfn.XLOOKUP(F$4,prop_col,prop_val))</f>
        <v>624</v>
      </c>
      <c r="G24" s="112" t="str" cm="1">
        <f t="array" ref="G24">_xlfn.XLOOKUP($A24,prop_i,_xlfn.XLOOKUP(G$4,prop_col,prop_val))</f>
        <v>K01</v>
      </c>
      <c r="H24" s="43">
        <f t="shared" si="0"/>
        <v>24</v>
      </c>
      <c r="I24" s="112" cm="1">
        <f t="array" ref="I24">_xlfn.XLOOKUP($A24,prop_i,_xlfn.XLOOKUP(I$4,prop_col,prop_val))</f>
        <v>1415410</v>
      </c>
      <c r="J24" s="142" cm="1">
        <f t="array" ref="J24">_xlfn.XLOOKUP($A24,data_i,_xlfn.XLOOKUP(J$4,data_col,data_val))</f>
        <v>8419</v>
      </c>
      <c r="K24" s="142" cm="1">
        <f t="array" ref="K24">_xlfn.XLOOKUP($A24,data_i,_xlfn.XLOOKUP(K$4,data_col,data_val))</f>
        <v>793</v>
      </c>
      <c r="L24" s="24">
        <f t="shared" si="1"/>
        <v>10.616645649432535</v>
      </c>
      <c r="M24" s="201" cm="1">
        <f t="array" ref="M24">HYPERLINK(GM24,_xlfn.XLOOKUP($A24,val_i,_xlfn.XLOOKUP(M$4,val_col,val_val)))</f>
        <v>44106</v>
      </c>
      <c r="N24" s="203" cm="1">
        <f t="array" ref="N24">IF(_xlfn.XLOOKUP($A24,data_i,_xlfn.XLOOKUP(N$4,data_col,data_val)) &gt; 0,_xlfn.XLOOKUP($A24,data_i,_xlfn.XLOOKUP(N$4,data_col,data_val))," ")</f>
        <v>1.15E-2</v>
      </c>
      <c r="O24" s="109" cm="1">
        <f t="array" ref="O24">$J24-_xlfn.XLOOKUP($A24,val_i,_xlfn.XLOOKUP("oph@start",val_col,val_val))</f>
        <v>1839</v>
      </c>
      <c r="P24" s="24" cm="1">
        <f t="array" ref="P24">K24-_xlfn.XLOOKUP($A24,val_i,_xlfn.XLOOKUP("Starts@Start",val_col,val_val))</f>
        <v>119</v>
      </c>
      <c r="Q24" s="109">
        <f t="shared" si="2"/>
        <v>15.453781512605042</v>
      </c>
      <c r="R24" s="110">
        <f t="shared" si="3"/>
        <v>21.38372093023256</v>
      </c>
      <c r="S24" s="97">
        <f t="shared" si="4"/>
        <v>44200.428189119993</v>
      </c>
      <c r="T24" s="97">
        <f t="shared" si="4"/>
        <v>44293.957281017763</v>
      </c>
      <c r="U24" s="97">
        <f t="shared" si="4"/>
        <v>44387.486372915533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8419</v>
      </c>
      <c r="Y24" s="131" cm="1">
        <f t="array" ref="Y24">_xlfn.XLOOKUP($A24,data_i,_xlfn.XLOOKUP(Y$4,data_col,data_val))</f>
        <v>793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61</v>
      </c>
      <c r="AG24" s="131" cm="1">
        <f t="array" ref="AG24">_xlfn.XLOOKUP($A24,data_i,_xlfn.XLOOKUP(AG$4,data_col,data_val))</f>
        <v>23.3</v>
      </c>
      <c r="AH24" s="142" cm="1">
        <f t="array" ref="AH24">_xlfn.XLOOKUP($A24,data_i,_xlfn.XLOOKUP(AH$4,data_col,data_val))</f>
        <v>104.1</v>
      </c>
      <c r="AI24" s="142"/>
      <c r="AJ24" s="241" cm="1">
        <f t="array" ref="AJ24">_xlfn.XLOOKUP($A24,prop_i,_xlfn.XLOOKUP(AJ$4,prop_col,prop_val))</f>
        <v>43723</v>
      </c>
      <c r="AK24" s="142"/>
      <c r="AM24" s="142" cm="1">
        <f t="array" ref="AM24">_xlfn.XLOOKUP($A24,data_i,_xlfn.XLOOKUP(AM$4,data_col,data_val))</f>
        <v>4497</v>
      </c>
      <c r="AN24" s="142" cm="1">
        <f t="array" ref="AN24">_xlfn.XLOOKUP($A24,prop_i,_xlfn.XLOOKUP(AN$4,data_col,data_val))</f>
        <v>1502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24.464378526236064</v>
      </c>
      <c r="AP24" s="25"/>
      <c r="AQ24" s="142" cm="1">
        <f t="array" ref="AQ24">_xlfn.XLOOKUP($A24,data_i,_xlfn.XLOOKUP(AQ$4,data_col,data_val))</f>
        <v>4497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4502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 t="shared" si="5"/>
        <v>1839</v>
      </c>
      <c r="BB24" s="203" cm="1">
        <f t="array" ref="BB24">IF(_xlfn.XLOOKUP($A24,data_i,_xlfn.XLOOKUP(BB$4,data_col,data_val)) &gt; 0,_xlfn.XLOOKUP($A24,data_i,_xlfn.XLOOKUP(BB$4,data_col,data_val))," ")</f>
        <v>1.15E-2</v>
      </c>
      <c r="BC24" s="110" cm="1">
        <f t="array" ref="BC24">_xlfn.XLOOKUP($A24,data_i,_xlfn.XLOOKUP(BC$4,data_col,data_val))</f>
        <v>-44.55</v>
      </c>
      <c r="BD24" s="139" cm="1">
        <f t="array" ref="BD24">_xlfn.XLOOKUP($A24,data_i,_xlfn.XLOOKUP(BD$4,data_col,data_val))</f>
        <v>4.0009999999999994</v>
      </c>
      <c r="BE24" s="139" cm="1">
        <f t="array" ref="BE24">_xlfn.XLOOKUP($A24,data_i,_xlfn.XLOOKUP(BE$4,data_col,data_val))</f>
        <v>0.73036363636363644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1.8680000000000001</v>
      </c>
      <c r="BI24" s="139" cm="1">
        <f t="array" ref="BI24">_xlfn.XLOOKUP($A24,data_i,_xlfn.XLOOKUP(BI$4,data_col,data_val))</f>
        <v>0.3</v>
      </c>
      <c r="BJ24" s="146">
        <f t="shared" si="6"/>
        <v>333.33333333333337</v>
      </c>
      <c r="BK24" s="139"/>
      <c r="BL24" s="139" cm="1">
        <f t="array" ref="BL24">_xlfn.XLOOKUP($A24,data_i,_xlfn.XLOOKUP(BL$4,data_col,data_val))</f>
        <v>0.61</v>
      </c>
      <c r="BM24" s="24" cm="1">
        <f t="array" ref="BM24">_xlfn.XLOOKUP($A24,data_i,_xlfn.XLOOKUP(BM$4,data_col,data_val))</f>
        <v>11.7</v>
      </c>
      <c r="BN24" s="24" cm="1">
        <f t="array" ref="BN24">_xlfn.XLOOKUP($A24,data_i,_xlfn.XLOOKUP(BN$4,data_col,data_val))</f>
        <v>99.9</v>
      </c>
      <c r="BO24" s="110" cm="1">
        <f t="array" ref="BO24">_xlfn.XLOOKUP($A24,data_i,_xlfn.XLOOKUP(BO$4,data_col,data_val))</f>
        <v>59.3</v>
      </c>
      <c r="BP24" s="110" cm="1">
        <f t="array" ref="BP24">_xlfn.XLOOKUP($A24,data_i,_xlfn.XLOOKUP(BP$4,data_col,data_val))</f>
        <v>294.2</v>
      </c>
      <c r="BQ24" s="110" cm="1">
        <f t="array" ref="BQ24">_xlfn.XLOOKUP($A24,data_i,_xlfn.XLOOKUP(BQ$4,data_col,data_val))</f>
        <v>8.1</v>
      </c>
      <c r="BR24" s="24" cm="1">
        <f t="array" ref="BR24">_xlfn.XLOOKUP($A24,data_i,_xlfn.XLOOKUP(BR$4,data_col,data_val))</f>
        <v>1011</v>
      </c>
      <c r="BS24" s="24" cm="1">
        <f t="array" ref="BS24">_xlfn.XLOOKUP($A24,data_i,_xlfn.XLOOKUP(BS$4,data_col,data_val))</f>
        <v>23</v>
      </c>
      <c r="BT24" s="109">
        <f t="shared" si="7"/>
        <v>1026.5865101520235</v>
      </c>
      <c r="BU24" s="162">
        <f>IFERROR((AX24*_xlfn.XLOOKUP(F24,summary!$S$3:$S$6,summary!$W$31:$W$34))/(BT24*$BS$1)," ")</f>
        <v>0.43898822291008427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cm="1">
        <f t="array" ref="CA24">IF(_xlfn.XLOOKUP($A24,data_i,_xlfn.XLOOKUP(CA$4,data_col,data_val)) &gt; 0,_xlfn.XLOOKUP($A24,data_i,_xlfn.XLOOKUP(CA$4,data_col,data_val))," ")</f>
        <v>79.2</v>
      </c>
      <c r="CB24" s="202" cm="1">
        <f t="array" ref="CB24">IF(_xlfn.XLOOKUP($A24,data_i,_xlfn.XLOOKUP(CB$4,data_col,data_val)) &gt; 0,_xlfn.XLOOKUP($A24,data_i,_xlfn.XLOOKUP(CB$4,data_col,data_val))," ")</f>
        <v>2.67</v>
      </c>
      <c r="CC24" s="202" t="str" cm="1">
        <f t="array" ref="CC24">IF(_xlfn.XLOOKUP($A24,data_i,_xlfn.XLOOKUP(CC$4,data_col,data_val)) &gt; 0,_xlfn.XLOOKUP($A24,data_i,_xlfn.XLOOKUP(CC$4,data_col,data_val))," ")</f>
        <v xml:space="preserve"> </v>
      </c>
      <c r="CD24" s="202" t="str" cm="1">
        <f t="array" ref="CD24">IF(_xlfn.XLOOKUP($A24,data_i,_xlfn.XLOOKUP(CD$4,data_col,data_val)) &gt; 0,_xlfn.XLOOKUP($A24,data_i,_xlfn.XLOOKUP(CD$4,data_col,data_val))," ")</f>
        <v xml:space="preserve"> </v>
      </c>
      <c r="CE24" s="25"/>
      <c r="CF24" s="24" cm="1">
        <f t="array" ref="CF24">_xlfn.XLOOKUP($A24,data_i,_xlfn.XLOOKUP(CF$4,data_col,data_val))</f>
        <v>77.42</v>
      </c>
      <c r="CG24" s="110"/>
      <c r="CH24" s="24" cm="1">
        <f t="array" ref="CH24">IF(_xlfn.XLOOKUP($A24,data_i,_xlfn.XLOOKUP(CH$4,data_col,data_val)) &gt; 0,_xlfn.XLOOKUP($A24,data_i,_xlfn.XLOOKUP(CH$4,data_col,data_val))," ")</f>
        <v>220</v>
      </c>
      <c r="CI24" s="24" cm="1">
        <f t="array" ref="CI24">IF(_xlfn.XLOOKUP($A24,data_i,_xlfn.XLOOKUP(CI$4,data_col,data_val)) &gt; 0,_xlfn.XLOOKUP($A24,data_i,_xlfn.XLOOKUP(CI$4,data_col,data_val))," ")</f>
        <v>158</v>
      </c>
      <c r="CJ24" s="24" cm="1">
        <f t="array" ref="CJ24">IF(_xlfn.XLOOKUP($A24,data_i,_xlfn.XLOOKUP(CJ$4,data_col,data_val)) &gt; 0,_xlfn.XLOOKUP($A24,data_i,_xlfn.XLOOKUP(CJ$4,data_col,data_val))," ")</f>
        <v>269</v>
      </c>
      <c r="CK24" s="24" cm="1">
        <f t="array" ref="CK24">IF(_xlfn.XLOOKUP($A24,data_i,_xlfn.XLOOKUP(CK$4,data_col,data_val)) &gt; 0,_xlfn.XLOOKUP($A24,data_i,_xlfn.XLOOKUP(CK$4,data_col,data_val))," ")</f>
        <v>94</v>
      </c>
      <c r="CL24" s="24" cm="1">
        <f t="array" ref="CL24">IF(_xlfn.XLOOKUP($A24,data_i,_xlfn.XLOOKUP(CL$4,data_col,data_val)) &gt; 0,_xlfn.XLOOKUP($A24,data_i,_xlfn.XLOOKUP(CL$4,data_col,data_val))," ")</f>
        <v>126</v>
      </c>
      <c r="CM24" s="24" cm="1">
        <f t="array" ref="CM24">IF(_xlfn.XLOOKUP($A24,data_i,_xlfn.XLOOKUP(CM$4,data_col,data_val)) &gt; 0,_xlfn.XLOOKUP($A24,data_i,_xlfn.XLOOKUP(CM$4,data_col,data_val))," ")</f>
        <v>253</v>
      </c>
      <c r="CN24" s="24" cm="1">
        <f t="array" ref="CN24">IF(_xlfn.XLOOKUP($A24,data_i,_xlfn.XLOOKUP(CN$4,data_col,data_val)) &gt; 0,_xlfn.XLOOKUP($A24,data_i,_xlfn.XLOOKUP(CN$4,data_col,data_val))," ")</f>
        <v>126</v>
      </c>
      <c r="CO24" s="24" cm="1">
        <f t="array" ref="CO24">IF(_xlfn.XLOOKUP($A24,data_i,_xlfn.XLOOKUP(CO$4,data_col,data_val)) &gt; 0,_xlfn.XLOOKUP($A24,data_i,_xlfn.XLOOKUP(CO$4,data_col,data_val))," ")</f>
        <v>110</v>
      </c>
      <c r="CP24" s="24" cm="1">
        <f t="array" ref="CP24">IF(_xlfn.XLOOKUP($A24,data_i,_xlfn.XLOOKUP(CP$4,data_col,data_val)) &gt; 0,_xlfn.XLOOKUP($A24,data_i,_xlfn.XLOOKUP(CP$4,data_col,data_val))," ")</f>
        <v>126</v>
      </c>
      <c r="CQ24" s="24" cm="1">
        <f t="array" ref="CQ24">IF(_xlfn.XLOOKUP($A24,data_i,_xlfn.XLOOKUP(CQ$4,data_col,data_val)) &gt; 0,_xlfn.XLOOKUP($A24,data_i,_xlfn.XLOOKUP(CQ$4,data_col,data_val))," ")</f>
        <v>126</v>
      </c>
      <c r="CR24" s="24" cm="1">
        <f t="array" ref="CR24">IF(_xlfn.XLOOKUP($A24,data_i,_xlfn.XLOOKUP(CR$4,data_col,data_val)) &gt; 0,_xlfn.XLOOKUP($A24,data_i,_xlfn.XLOOKUP(CR$4,data_col,data_val))," ")</f>
        <v>189</v>
      </c>
      <c r="CS24" s="24" cm="1">
        <f t="array" ref="CS24">IF(_xlfn.XLOOKUP($A24,data_i,_xlfn.XLOOKUP(CS$4,data_col,data_val)) &gt; 0,_xlfn.XLOOKUP($A24,data_i,_xlfn.XLOOKUP(CS$4,data_col,data_val))," ")</f>
        <v>174</v>
      </c>
      <c r="CT24" s="24" cm="1">
        <f t="array" ref="CT24">IF(_xlfn.XLOOKUP($A24,data_i,_xlfn.XLOOKUP(CT$4,data_col,data_val)) &gt; 0,_xlfn.XLOOKUP($A24,data_i,_xlfn.XLOOKUP(CT$4,data_col,data_val))," ")</f>
        <v>174</v>
      </c>
      <c r="CU24" s="24" cm="1">
        <f t="array" ref="CU24">IF(_xlfn.XLOOKUP($A24,data_i,_xlfn.XLOOKUP(CU$4,data_col,data_val)) &gt; 0,_xlfn.XLOOKUP($A24,data_i,_xlfn.XLOOKUP(CU$4,data_col,data_val))," ")</f>
        <v>205</v>
      </c>
      <c r="CV24" s="24" cm="1">
        <f t="array" ref="CV24">IF(_xlfn.XLOOKUP($A24,data_i,_xlfn.XLOOKUP(CV$4,data_col,data_val)) &gt; 0,_xlfn.XLOOKUP($A24,data_i,_xlfn.XLOOKUP(CV$4,data_col,data_val))," ")</f>
        <v>110</v>
      </c>
      <c r="CW24" s="24" cm="1">
        <f t="array" ref="CW24">IF(_xlfn.XLOOKUP($A24,data_i,_xlfn.XLOOKUP(CW$4,data_col,data_val)) &gt; 0,_xlfn.XLOOKUP($A24,data_i,_xlfn.XLOOKUP(CW$4,data_col,data_val))," ")</f>
        <v>141</v>
      </c>
      <c r="CX24" s="24" cm="1">
        <f t="array" ref="CX24">IF(_xlfn.XLOOKUP($A24,data_i,_xlfn.XLOOKUP(CX$4,data_col,data_val)) &gt; 0,_xlfn.XLOOKUP($A24,data_i,_xlfn.XLOOKUP(CX$4,data_col,data_val))," ")</f>
        <v>189</v>
      </c>
      <c r="CY24" s="24" cm="1">
        <f t="array" ref="CY24">IF(_xlfn.XLOOKUP($A24,data_i,_xlfn.XLOOKUP(CY$4,data_col,data_val)) &gt; 0,_xlfn.XLOOKUP($A24,data_i,_xlfn.XLOOKUP(CY$4,data_col,data_val))," ")</f>
        <v>174</v>
      </c>
      <c r="CZ24" s="24" cm="1">
        <f t="array" ref="CZ24">IF(_xlfn.XLOOKUP($A24,data_i,_xlfn.XLOOKUP(CZ$4,data_col,data_val)) &gt; 0,_xlfn.XLOOKUP($A24,data_i,_xlfn.XLOOKUP(CZ$4,data_col,data_val))," ")</f>
        <v>141</v>
      </c>
      <c r="DA24" s="24" cm="1">
        <f t="array" ref="DA24">IF(_xlfn.XLOOKUP($A24,data_i,_xlfn.XLOOKUP(DA$4,data_col,data_val)) &gt; 0,_xlfn.XLOOKUP($A24,data_i,_xlfn.XLOOKUP(DA$4,data_col,data_val))," ")</f>
        <v>110</v>
      </c>
      <c r="DB24" s="24" cm="1">
        <f t="array" ref="DB24">IF(_xlfn.XLOOKUP($A24,data_i,_xlfn.XLOOKUP(DB$4,data_col,data_val)) &gt; 0,_xlfn.XLOOKUP($A24,data_i,_xlfn.XLOOKUP(DB$4,data_col,data_val))," ")</f>
        <v>126</v>
      </c>
      <c r="DC24" s="24" cm="1">
        <f t="array" ref="DC24">IF(_xlfn.XLOOKUP($A24,data_i,_xlfn.XLOOKUP(DC$4,data_col,data_val)) &gt; 0,_xlfn.XLOOKUP($A24,data_i,_xlfn.XLOOKUP(DC$4,data_col,data_val))," ")</f>
        <v>189</v>
      </c>
      <c r="DD24" s="24" cm="1">
        <f t="array" ref="DD24">IF(_xlfn.XLOOKUP($A24,data_i,_xlfn.XLOOKUP(DD$4,data_col,data_val)) &gt; 0,_xlfn.XLOOKUP($A24,data_i,_xlfn.XLOOKUP(DD$4,data_col,data_val))," ")</f>
        <v>158</v>
      </c>
      <c r="DE24" s="24" cm="1">
        <f t="array" ref="DE24">IF(_xlfn.XLOOKUP($A24,data_i,_xlfn.XLOOKUP(DE$4,data_col,data_val)) &gt; 0,_xlfn.XLOOKUP($A24,data_i,_xlfn.XLOOKUP(DE$4,data_col,data_val))," ")</f>
        <v>126</v>
      </c>
      <c r="DF24" s="110"/>
      <c r="DG24" s="24" cm="1">
        <f t="array" ref="DG24">IF(_xlfn.XLOOKUP($A24,data_i,_xlfn.XLOOKUP(DG$4,data_col,data_val)) &gt; 0,_xlfn.XLOOKUP($A24,data_i,_xlfn.XLOOKUP(DG$4,data_col,data_val))," ")</f>
        <v>305</v>
      </c>
      <c r="DH24" s="24" cm="1">
        <f t="array" ref="DH24">IF(_xlfn.XLOOKUP($A24,data_i,_xlfn.XLOOKUP(DH$4,data_col,data_val)) &gt; 0,_xlfn.XLOOKUP($A24,data_i,_xlfn.XLOOKUP(DH$4,data_col,data_val))," ")</f>
        <v>427</v>
      </c>
      <c r="DI24" s="24" cm="1">
        <f t="array" ref="DI24">IF(_xlfn.XLOOKUP($A24,data_i,_xlfn.XLOOKUP(DI$4,data_col,data_val)) &gt; 0,_xlfn.XLOOKUP($A24,data_i,_xlfn.XLOOKUP(DI$4,data_col,data_val))," ")</f>
        <v>415</v>
      </c>
      <c r="DJ24" s="24" cm="1">
        <f t="array" ref="DJ24">IF(_xlfn.XLOOKUP($A24,data_i,_xlfn.XLOOKUP(DJ$4,data_col,data_val)) &gt; 0,_xlfn.XLOOKUP($A24,data_i,_xlfn.XLOOKUP(DJ$4,data_col,data_val))," ")</f>
        <v>512</v>
      </c>
      <c r="DK24" s="24" cm="1">
        <f t="array" ref="DK24">IF(_xlfn.XLOOKUP($A24,data_i,_xlfn.XLOOKUP(DK$4,data_col,data_val)) &gt; 0,_xlfn.XLOOKUP($A24,data_i,_xlfn.XLOOKUP(DK$4,data_col,data_val))," ")</f>
        <v>366</v>
      </c>
      <c r="DL24" s="24" cm="1">
        <f t="array" ref="DL24">IF(_xlfn.XLOOKUP($A24,data_i,_xlfn.XLOOKUP(DL$4,data_col,data_val)) &gt; 0,_xlfn.XLOOKUP($A24,data_i,_xlfn.XLOOKUP(DL$4,data_col,data_val))," ")</f>
        <v>402</v>
      </c>
      <c r="DM24" s="24" cm="1">
        <f t="array" ref="DM24">IF(_xlfn.XLOOKUP($A24,data_i,_xlfn.XLOOKUP(DM$4,data_col,data_val)) &gt; 0,_xlfn.XLOOKUP($A24,data_i,_xlfn.XLOOKUP(DM$4,data_col,data_val))," ")</f>
        <v>415</v>
      </c>
      <c r="DN24" s="24" cm="1">
        <f t="array" ref="DN24">IF(_xlfn.XLOOKUP($A24,data_i,_xlfn.XLOOKUP(DN$4,data_col,data_val)) &gt; 0,_xlfn.XLOOKUP($A24,data_i,_xlfn.XLOOKUP(DN$4,data_col,data_val))," ")</f>
        <v>341</v>
      </c>
      <c r="DO24" s="24" cm="1">
        <f t="array" ref="DO24">IF(_xlfn.XLOOKUP($A24,data_i,_xlfn.XLOOKUP(DO$4,data_col,data_val)) &gt; 0,_xlfn.XLOOKUP($A24,data_i,_xlfn.XLOOKUP(DO$4,data_col,data_val))," ")</f>
        <v>537</v>
      </c>
      <c r="DP24" s="24" cm="1">
        <f t="array" ref="DP24">IF(_xlfn.XLOOKUP($A24,data_i,_xlfn.XLOOKUP(DP$4,data_col,data_val)) &gt; 0,_xlfn.XLOOKUP($A24,data_i,_xlfn.XLOOKUP(DP$4,data_col,data_val))," ")</f>
        <v>329</v>
      </c>
      <c r="DQ24" s="24" cm="1">
        <f t="array" ref="DQ24">IF(_xlfn.XLOOKUP($A24,data_i,_xlfn.XLOOKUP(DQ$4,data_col,data_val)) &gt; 0,_xlfn.XLOOKUP($A24,data_i,_xlfn.XLOOKUP(DQ$4,data_col,data_val))," ")</f>
        <v>525</v>
      </c>
      <c r="DR24" s="24" cm="1">
        <f t="array" ref="DR24">IF(_xlfn.XLOOKUP($A24,data_i,_xlfn.XLOOKUP(DR$4,data_col,data_val)) &gt; 0,_xlfn.XLOOKUP($A24,data_i,_xlfn.XLOOKUP(DR$4,data_col,data_val))," ")</f>
        <v>341</v>
      </c>
      <c r="DS24" s="24" cm="1">
        <f t="array" ref="DS24">IF(_xlfn.XLOOKUP($A24,data_i,_xlfn.XLOOKUP(DS$4,data_col,data_val)) &gt; 0,_xlfn.XLOOKUP($A24,data_i,_xlfn.XLOOKUP(DS$4,data_col,data_val))," ")</f>
        <v>366</v>
      </c>
      <c r="DT24" s="24" cm="1">
        <f t="array" ref="DT24">IF(_xlfn.XLOOKUP($A24,data_i,_xlfn.XLOOKUP(DT$4,data_col,data_val)) &gt; 0,_xlfn.XLOOKUP($A24,data_i,_xlfn.XLOOKUP(DT$4,data_col,data_val))," ")</f>
        <v>390</v>
      </c>
      <c r="DU24" s="24" cm="1">
        <f t="array" ref="DU24">IF(_xlfn.XLOOKUP($A24,data_i,_xlfn.XLOOKUP(DU$4,data_col,data_val)) &gt; 0,_xlfn.XLOOKUP($A24,data_i,_xlfn.XLOOKUP(DU$4,data_col,data_val))," ")</f>
        <v>354</v>
      </c>
      <c r="DV24" s="24" cm="1">
        <f t="array" ref="DV24">IF(_xlfn.XLOOKUP($A24,data_i,_xlfn.XLOOKUP(DV$4,data_col,data_val)) &gt; 0,_xlfn.XLOOKUP($A24,data_i,_xlfn.XLOOKUP(DV$4,data_col,data_val))," ")</f>
        <v>427</v>
      </c>
      <c r="DW24" s="24" cm="1">
        <f t="array" ref="DW24">IF(_xlfn.XLOOKUP($A24,data_i,_xlfn.XLOOKUP(DW$4,data_col,data_val)) &gt; 0,_xlfn.XLOOKUP($A24,data_i,_xlfn.XLOOKUP(DW$4,data_col,data_val))," ")</f>
        <v>610</v>
      </c>
      <c r="DX24" s="24" cm="1">
        <f t="array" ref="DX24">IF(_xlfn.XLOOKUP($A24,data_i,_xlfn.XLOOKUP(DX$4,data_col,data_val)) &gt; 0,_xlfn.XLOOKUP($A24,data_i,_xlfn.XLOOKUP(DX$4,data_col,data_val))," ")</f>
        <v>427</v>
      </c>
      <c r="DY24" s="24" cm="1">
        <f t="array" ref="DY24">IF(_xlfn.XLOOKUP($A24,data_i,_xlfn.XLOOKUP(DY$4,data_col,data_val)) &gt; 0,_xlfn.XLOOKUP($A24,data_i,_xlfn.XLOOKUP(DY$4,data_col,data_val))," ")</f>
        <v>390</v>
      </c>
      <c r="DZ24" s="24" cm="1">
        <f t="array" ref="DZ24">IF(_xlfn.XLOOKUP($A24,data_i,_xlfn.XLOOKUP(DZ$4,data_col,data_val)) &gt; 0,_xlfn.XLOOKUP($A24,data_i,_xlfn.XLOOKUP(DZ$4,data_col,data_val))," ")</f>
        <v>463</v>
      </c>
      <c r="EA24" s="24" cm="1">
        <f t="array" ref="EA24">IF(_xlfn.XLOOKUP($A24,data_i,_xlfn.XLOOKUP(EA$4,data_col,data_val)) &gt; 0,_xlfn.XLOOKUP($A24,data_i,_xlfn.XLOOKUP(EA$4,data_col,data_val))," ")</f>
        <v>329</v>
      </c>
      <c r="EB24" s="24" cm="1">
        <f t="array" ref="EB24">IF(_xlfn.XLOOKUP($A24,data_i,_xlfn.XLOOKUP(EB$4,data_col,data_val)) &gt; 0,_xlfn.XLOOKUP($A24,data_i,_xlfn.XLOOKUP(EB$4,data_col,data_val))," ")</f>
        <v>390</v>
      </c>
      <c r="EC24" s="24" cm="1">
        <f t="array" ref="EC24">IF(_xlfn.XLOOKUP($A24,data_i,_xlfn.XLOOKUP(EC$4,data_col,data_val)) &gt; 0,_xlfn.XLOOKUP($A24,data_i,_xlfn.XLOOKUP(EC$4,data_col,data_val))," ")</f>
        <v>402</v>
      </c>
      <c r="ED24" s="24" cm="1">
        <f t="array" ref="ED24">IF(_xlfn.XLOOKUP($A24,data_i,_xlfn.XLOOKUP(ED$4,data_col,data_val)) &gt; 0,_xlfn.XLOOKUP($A24,data_i,_xlfn.XLOOKUP(ED$4,data_col,data_val))," ")</f>
        <v>463</v>
      </c>
      <c r="EE24" s="25"/>
      <c r="EF24" s="24" cm="1">
        <f t="array" ref="EF24">IF(_xlfn.XLOOKUP($A24,data_i,_xlfn.XLOOKUP(EF$4,data_col,data_val)) &gt; 0,_xlfn.XLOOKUP($A24,data_i,_xlfn.XLOOKUP(EF$4,data_col,data_val))," ")</f>
        <v>384</v>
      </c>
      <c r="EG24" s="24" cm="1">
        <f t="array" ref="EG24">IF(_xlfn.XLOOKUP($A24,data_i,_xlfn.XLOOKUP(EG$4,data_col,data_val)) &gt; 0,_xlfn.XLOOKUP($A24,data_i,_xlfn.XLOOKUP(EG$4,data_col,data_val))," ")</f>
        <v>389</v>
      </c>
      <c r="EH24" s="24" cm="1">
        <f t="array" ref="EH24">IF(_xlfn.XLOOKUP($A24,data_i,_xlfn.XLOOKUP(EH$4,data_col,data_val)) &gt; 0,_xlfn.XLOOKUP($A24,data_i,_xlfn.XLOOKUP(EH$4,data_col,data_val))," ")</f>
        <v>384</v>
      </c>
      <c r="EI24" s="24" cm="1">
        <f t="array" ref="EI24">IF(_xlfn.XLOOKUP($A24,data_i,_xlfn.XLOOKUP(EI$4,data_col,data_val)) &gt; 0,_xlfn.XLOOKUP($A24,data_i,_xlfn.XLOOKUP(EI$4,data_col,data_val))," ")</f>
        <v>372</v>
      </c>
      <c r="EJ24" s="24" cm="1">
        <f t="array" ref="EJ24">IF(_xlfn.XLOOKUP($A24,data_i,_xlfn.XLOOKUP(EJ$4,data_col,data_val)) &gt; 0,_xlfn.XLOOKUP($A24,data_i,_xlfn.XLOOKUP(EJ$4,data_col,data_val))," ")</f>
        <v>389</v>
      </c>
      <c r="EK24" s="24" cm="1">
        <f t="array" ref="EK24">IF(_xlfn.XLOOKUP($A24,data_i,_xlfn.XLOOKUP(EK$4,data_col,data_val)) &gt; 0,_xlfn.XLOOKUP($A24,data_i,_xlfn.XLOOKUP(EK$4,data_col,data_val))," ")</f>
        <v>370</v>
      </c>
      <c r="EL24" s="24" t="str" cm="1">
        <f t="array" ref="EL24">IF(_xlfn.XLOOKUP($A24,data_i,_xlfn.XLOOKUP(EL$4,data_col,data_val)) &gt; 0,_xlfn.XLOOKUP($A24,data_i,_xlfn.XLOOKUP(EL$4,data_col,data_val))," ")</f>
        <v xml:space="preserve"> </v>
      </c>
      <c r="EM24" s="24" cm="1">
        <f t="array" ref="EM24">IF(_xlfn.XLOOKUP($A24,data_i,_xlfn.XLOOKUP(EM$4,data_col,data_val)) &gt; 0,_xlfn.XLOOKUP($A24,data_i,_xlfn.XLOOKUP(EM$4,data_col,data_val))," ")</f>
        <v>374</v>
      </c>
      <c r="EN24" s="24" cm="1">
        <f t="array" ref="EN24">IF(_xlfn.XLOOKUP($A24,data_i,_xlfn.XLOOKUP(EN$4,data_col,data_val)) &gt; 0,_xlfn.XLOOKUP($A24,data_i,_xlfn.XLOOKUP(EN$4,data_col,data_val))," ")</f>
        <v>378</v>
      </c>
      <c r="EO24" s="24" cm="1">
        <f t="array" ref="EO24">IF(_xlfn.XLOOKUP($A24,data_i,_xlfn.XLOOKUP(EO$4,data_col,data_val)) &gt; 0,_xlfn.XLOOKUP($A24,data_i,_xlfn.XLOOKUP(EO$4,data_col,data_val))," ")</f>
        <v>379</v>
      </c>
      <c r="EP24" s="24" t="str" cm="1">
        <f t="array" ref="EP24">IF(_xlfn.XLOOKUP($A24,data_i,_xlfn.XLOOKUP(EP$4,data_col,data_val)) &gt; 0,_xlfn.XLOOKUP($A24,data_i,_xlfn.XLOOKUP(EP$4,data_col,data_val))," ")</f>
        <v xml:space="preserve"> </v>
      </c>
      <c r="EQ24" s="24" cm="1">
        <f t="array" ref="EQ24">IF(_xlfn.XLOOKUP($A24,data_i,_xlfn.XLOOKUP(EQ$4,data_col,data_val)) &gt; 0,_xlfn.XLOOKUP($A24,data_i,_xlfn.XLOOKUP(EQ$4,data_col,data_val))," ")</f>
        <v>386</v>
      </c>
      <c r="ER24" s="24" cm="1">
        <f t="array" ref="ER24">IF(_xlfn.XLOOKUP($A24,data_i,_xlfn.XLOOKUP(ER$4,data_col,data_val)) &gt; 0,_xlfn.XLOOKUP($A24,data_i,_xlfn.XLOOKUP(ER$4,data_col,data_val))," ")</f>
        <v>383</v>
      </c>
      <c r="ES24" s="24" cm="1">
        <f t="array" ref="ES24">IF(_xlfn.XLOOKUP($A24,data_i,_xlfn.XLOOKUP(ES$4,data_col,data_val)) &gt; 0,_xlfn.XLOOKUP($A24,data_i,_xlfn.XLOOKUP(ES$4,data_col,data_val))," ")</f>
        <v>385</v>
      </c>
      <c r="ET24" s="24" cm="1">
        <f t="array" ref="ET24">IF(_xlfn.XLOOKUP($A24,data_i,_xlfn.XLOOKUP(ET$4,data_col,data_val)) &gt; 0,_xlfn.XLOOKUP($A24,data_i,_xlfn.XLOOKUP(ET$4,data_col,data_val))," ")</f>
        <v>379</v>
      </c>
      <c r="EU24" s="24" cm="1">
        <f t="array" ref="EU24">IF(_xlfn.XLOOKUP($A24,data_i,_xlfn.XLOOKUP(EU$4,data_col,data_val)) &gt; 0,_xlfn.XLOOKUP($A24,data_i,_xlfn.XLOOKUP(EU$4,data_col,data_val))," ")</f>
        <v>367</v>
      </c>
      <c r="EV24" s="24" cm="1">
        <f t="array" ref="EV24">IF(_xlfn.XLOOKUP($A24,data_i,_xlfn.XLOOKUP(EV$4,data_col,data_val)) &gt; 0,_xlfn.XLOOKUP($A24,data_i,_xlfn.XLOOKUP(EV$4,data_col,data_val))," ")</f>
        <v>384</v>
      </c>
      <c r="EW24" s="24" cm="1">
        <f t="array" ref="EW24">IF(_xlfn.XLOOKUP($A24,data_i,_xlfn.XLOOKUP(EW$4,data_col,data_val)) &gt; 0,_xlfn.XLOOKUP($A24,data_i,_xlfn.XLOOKUP(EW$4,data_col,data_val))," ")</f>
        <v>379</v>
      </c>
      <c r="EX24" s="24" cm="1">
        <f t="array" ref="EX24">IF(_xlfn.XLOOKUP($A24,data_i,_xlfn.XLOOKUP(EX$4,data_col,data_val)) &gt; 0,_xlfn.XLOOKUP($A24,data_i,_xlfn.XLOOKUP(EX$4,data_col,data_val))," ")</f>
        <v>387</v>
      </c>
      <c r="EY24" s="24" cm="1">
        <f t="array" ref="EY24">IF(_xlfn.XLOOKUP($A24,data_i,_xlfn.XLOOKUP(EY$4,data_col,data_val)) &gt; 0,_xlfn.XLOOKUP($A24,data_i,_xlfn.XLOOKUP(EY$4,data_col,data_val))," ")</f>
        <v>385</v>
      </c>
      <c r="EZ24" s="24" cm="1">
        <f t="array" ref="EZ24">IF(_xlfn.XLOOKUP($A24,data_i,_xlfn.XLOOKUP(EZ$4,data_col,data_val)) &gt; 0,_xlfn.XLOOKUP($A24,data_i,_xlfn.XLOOKUP(EZ$4,data_col,data_val))," ")</f>
        <v>382</v>
      </c>
      <c r="FA24" s="24" cm="1">
        <f t="array" ref="FA24">IF(_xlfn.XLOOKUP($A24,data_i,_xlfn.XLOOKUP(FA$4,data_col,data_val)) &gt; 0,_xlfn.XLOOKUP($A24,data_i,_xlfn.XLOOKUP(FA$4,data_col,data_val))," ")</f>
        <v>368</v>
      </c>
      <c r="FB24" s="24" cm="1">
        <f t="array" ref="FB24">IF(_xlfn.XLOOKUP($A24,data_i,_xlfn.XLOOKUP(FB$4,data_col,data_val)) &gt; 0,_xlfn.XLOOKUP($A24,data_i,_xlfn.XLOOKUP(FB$4,data_col,data_val))," ")</f>
        <v>380</v>
      </c>
      <c r="FC24" s="24" cm="1">
        <f t="array" ref="FC24">IF(_xlfn.XLOOKUP($A24,data_i,_xlfn.XLOOKUP(FC$4,data_col,data_val)) &gt; 0,_xlfn.XLOOKUP($A24,data_i,_xlfn.XLOOKUP(FC$4,data_col,data_val))," ")</f>
        <v>387</v>
      </c>
      <c r="FD24" s="25"/>
      <c r="FE24" s="24" t="str" cm="1">
        <f t="array" ref="FE24">IF(_xlfn.XLOOKUP($A24,data_i,_xlfn.XLOOKUP(FE$4,data_col,data_val)) &gt; 0,_xlfn.XLOOKUP($A24,data_i,_xlfn.XLOOKUP(FE$4,data_col,data_val))," ")</f>
        <v xml:space="preserve"> </v>
      </c>
      <c r="FF24" s="24" cm="1">
        <f t="array" ref="FF24">IF(_xlfn.XLOOKUP($A24,data_i,_xlfn.XLOOKUP(FF$4,data_col,data_val)) &gt; 0,_xlfn.XLOOKUP($A24,data_i,_xlfn.XLOOKUP(FF$4,data_col,data_val))," ")</f>
        <v>506</v>
      </c>
      <c r="FG24" s="24" cm="1">
        <f t="array" ref="FG24">IF(_xlfn.XLOOKUP($A24,data_i,_xlfn.XLOOKUP(FG$4,data_col,data_val)) &gt; 0,_xlfn.XLOOKUP($A24,data_i,_xlfn.XLOOKUP(FG$4,data_col,data_val))," ")</f>
        <v>503</v>
      </c>
      <c r="FH24" s="24" cm="1">
        <f t="array" ref="FH24">IF(_xlfn.XLOOKUP($A24,data_i,_xlfn.XLOOKUP(FH$4,data_col,data_val)) &gt; 0,_xlfn.XLOOKUP($A24,data_i,_xlfn.XLOOKUP(FH$4,data_col,data_val))," ")</f>
        <v>508</v>
      </c>
      <c r="FI24" s="24" t="str" cm="1">
        <f t="array" ref="FI24">IF(_xlfn.XLOOKUP($A24,data_i,_xlfn.XLOOKUP(FI$4,data_col,data_val)) &gt; 0,_xlfn.XLOOKUP($A24,data_i,_xlfn.XLOOKUP(FI$4,data_col,data_val))," ")</f>
        <v xml:space="preserve"> </v>
      </c>
      <c r="FJ24" s="24" cm="1">
        <f t="array" ref="FJ24">IF(_xlfn.XLOOKUP($A24,data_i,_xlfn.XLOOKUP(FJ$4,data_col,data_val)) &gt; 0,_xlfn.XLOOKUP($A24,data_i,_xlfn.XLOOKUP(FJ$4,data_col,data_val))," ")</f>
        <v>489</v>
      </c>
      <c r="FK24" s="24" cm="1">
        <f t="array" ref="FK24">IF(_xlfn.XLOOKUP($A24,data_i,_xlfn.XLOOKUP(FK$4,data_col,data_val)) &gt; 0,_xlfn.XLOOKUP($A24,data_i,_xlfn.XLOOKUP(FK$4,data_col,data_val))," ")</f>
        <v>508</v>
      </c>
      <c r="FL24" s="24" cm="1">
        <f t="array" ref="FL24">IF(_xlfn.XLOOKUP($A24,data_i,_xlfn.XLOOKUP(FL$4,data_col,data_val)) &gt; 0,_xlfn.XLOOKUP($A24,data_i,_xlfn.XLOOKUP(FL$4,data_col,data_val))," ")</f>
        <v>502</v>
      </c>
      <c r="FM24" s="24" cm="1">
        <f t="array" ref="FM24">IF(_xlfn.XLOOKUP($A24,data_i,_xlfn.XLOOKUP(FM$4,data_col,data_val)) &gt; 0,_xlfn.XLOOKUP($A24,data_i,_xlfn.XLOOKUP(FM$4,data_col,data_val))," ")</f>
        <v>496</v>
      </c>
      <c r="FN24" s="24" cm="1">
        <f t="array" ref="FN24">IF(_xlfn.XLOOKUP($A24,data_i,_xlfn.XLOOKUP(FN$4,data_col,data_val)) &gt; 0,_xlfn.XLOOKUP($A24,data_i,_xlfn.XLOOKUP(FN$4,data_col,data_val))," ")</f>
        <v>506</v>
      </c>
      <c r="FO24" s="24" t="str" cm="1">
        <f t="array" ref="FO24">IF(_xlfn.XLOOKUP($A24,data_i,_xlfn.XLOOKUP(FO$4,data_col,data_val)) &gt; 0,_xlfn.XLOOKUP($A24,data_i,_xlfn.XLOOKUP(FO$4,data_col,data_val))," ")</f>
        <v xml:space="preserve"> </v>
      </c>
      <c r="FP24" s="24" cm="1">
        <f t="array" ref="FP24">IF(_xlfn.XLOOKUP($A24,data_i,_xlfn.XLOOKUP(FP$4,data_col,data_val)) &gt; 0,_xlfn.XLOOKUP($A24,data_i,_xlfn.XLOOKUP(FP$4,data_col,data_val))," ")</f>
        <v>491</v>
      </c>
      <c r="FQ24" s="24" cm="1">
        <f t="array" ref="FQ24">IF(_xlfn.XLOOKUP($A24,data_i,_xlfn.XLOOKUP(FQ$4,data_col,data_val)) &gt; 0,_xlfn.XLOOKUP($A24,data_i,_xlfn.XLOOKUP(FQ$4,data_col,data_val))," ")</f>
        <v>508</v>
      </c>
      <c r="FR24" s="24" cm="1">
        <f t="array" ref="FR24">IF(_xlfn.XLOOKUP($A24,data_i,_xlfn.XLOOKUP(FR$4,data_col,data_val)) &gt; 0,_xlfn.XLOOKUP($A24,data_i,_xlfn.XLOOKUP(FR$4,data_col,data_val))," ")</f>
        <v>509</v>
      </c>
      <c r="FS24" s="24" cm="1">
        <f t="array" ref="FS24">IF(_xlfn.XLOOKUP($A24,data_i,_xlfn.XLOOKUP(FS$4,data_col,data_val)) &gt; 0,_xlfn.XLOOKUP($A24,data_i,_xlfn.XLOOKUP(FS$4,data_col,data_val))," ")</f>
        <v>498</v>
      </c>
      <c r="FT24" s="24" cm="1">
        <f t="array" ref="FT24">IF(_xlfn.XLOOKUP($A24,data_i,_xlfn.XLOOKUP(FT$4,data_col,data_val)) &gt; 0,_xlfn.XLOOKUP($A24,data_i,_xlfn.XLOOKUP(FT$4,data_col,data_val))," ")</f>
        <v>507</v>
      </c>
      <c r="FU24" s="24" cm="1">
        <f t="array" ref="FU24">IF(_xlfn.XLOOKUP($A24,data_i,_xlfn.XLOOKUP(FU$4,data_col,data_val)) &gt; 0,_xlfn.XLOOKUP($A24,data_i,_xlfn.XLOOKUP(FU$4,data_col,data_val))," ")</f>
        <v>509</v>
      </c>
      <c r="FV24" s="24" cm="1">
        <f t="array" ref="FV24">IF(_xlfn.XLOOKUP($A24,data_i,_xlfn.XLOOKUP(FV$4,data_col,data_val)) &gt; 0,_xlfn.XLOOKUP($A24,data_i,_xlfn.XLOOKUP(FV$4,data_col,data_val))," ")</f>
        <v>509</v>
      </c>
      <c r="FW24" s="24" cm="1">
        <f t="array" ref="FW24">IF(_xlfn.XLOOKUP($A24,data_i,_xlfn.XLOOKUP(FW$4,data_col,data_val)) &gt; 0,_xlfn.XLOOKUP($A24,data_i,_xlfn.XLOOKUP(FW$4,data_col,data_val))," ")</f>
        <v>495</v>
      </c>
      <c r="FX24" s="24" cm="1">
        <f t="array" ref="FX24">IF(_xlfn.XLOOKUP($A24,data_i,_xlfn.XLOOKUP(FX$4,data_col,data_val)) &gt; 0,_xlfn.XLOOKUP($A24,data_i,_xlfn.XLOOKUP(FX$4,data_col,data_val))," ")</f>
        <v>497</v>
      </c>
      <c r="FY24" s="24" cm="1">
        <f t="array" ref="FY24">IF(_xlfn.XLOOKUP($A24,data_i,_xlfn.XLOOKUP(FY$4,data_col,data_val)) &gt; 0,_xlfn.XLOOKUP($A24,data_i,_xlfn.XLOOKUP(FY$4,data_col,data_val))," ")</f>
        <v>507</v>
      </c>
      <c r="FZ24" s="24" cm="1">
        <f t="array" ref="FZ24">IF(_xlfn.XLOOKUP($A24,data_i,_xlfn.XLOOKUP(FZ$4,data_col,data_val)) &gt; 0,_xlfn.XLOOKUP($A24,data_i,_xlfn.XLOOKUP(FZ$4,data_col,data_val))," ")</f>
        <v>508</v>
      </c>
      <c r="GA24" s="24" cm="1">
        <f t="array" ref="GA24">IF(_xlfn.XLOOKUP($A24,data_i,_xlfn.XLOOKUP(GA$4,data_col,data_val)) &gt; 0,_xlfn.XLOOKUP($A24,data_i,_xlfn.XLOOKUP(GA$4,data_col,data_val))," ")</f>
        <v>497</v>
      </c>
      <c r="GB24" s="24" cm="1">
        <f t="array" ref="GB24">IF(_xlfn.XLOOKUP($A24,data_i,_xlfn.XLOOKUP(GB$4,data_col,data_val)) &gt; 0,_xlfn.XLOOKUP($A24,data_i,_xlfn.XLOOKUP(GB$4,data_col,data_val))," ")</f>
        <v>508</v>
      </c>
      <c r="GC24" s="25"/>
      <c r="GD24" s="114"/>
      <c r="GE24" s="25"/>
    </row>
    <row r="25" spans="1:234">
      <c r="A25" s="112">
        <v>0</v>
      </c>
      <c r="B25" s="212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12" t="str" cm="1">
        <f t="array" ref="C25">_xlfn.XLOOKUP($A25,prop_i,_xlfn.XLOOKUP(C$4,prop_col,prop_val))</f>
        <v>M02</v>
      </c>
      <c r="D25" s="112" t="str" cm="1">
        <f t="array" ref="D25">_xlfn.XLOOKUP($A25,prop_i,_xlfn.XLOOKUP(D$4,prop_col,prop_val))</f>
        <v>IT</v>
      </c>
      <c r="E25" s="112" t="str" cm="1">
        <f t="array" ref="E25">_xlfn.XLOOKUP($A25,prop_i,_xlfn.XLOOKUP(E$4,prop_col,prop_val))</f>
        <v>T241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1145166</v>
      </c>
      <c r="J25" s="142" cm="1">
        <f t="array" ref="J25">_xlfn.XLOOKUP($A25,data_i,_xlfn.XLOOKUP(J$4,data_col,data_val))</f>
        <v>33043</v>
      </c>
      <c r="K25" s="142" cm="1">
        <f t="array" ref="K25">_xlfn.XLOOKUP($A25,data_i,_xlfn.XLOOKUP(K$4,data_col,data_val))</f>
        <v>390</v>
      </c>
      <c r="L25" s="24">
        <f t="shared" si="1"/>
        <v>84.725641025641025</v>
      </c>
      <c r="M25" s="201" cm="1">
        <f t="array" ref="M25">HYPERLINK(GM25,_xlfn.XLOOKUP($A25,val_i,_xlfn.XLOOKUP(M$4,val_col,val_val)))</f>
        <v>44116</v>
      </c>
      <c r="N25" s="203" cm="1">
        <f t="array" ref="N25">IF(_xlfn.XLOOKUP($A25,data_i,_xlfn.XLOOKUP(N$4,data_col,data_val)) &gt; 0,_xlfn.XLOOKUP($A25,data_i,_xlfn.XLOOKUP(N$4,data_col,data_val))," ")</f>
        <v>2.3214930000000002E-2</v>
      </c>
      <c r="O25" s="109" cm="1">
        <f t="array" ref="O25">$J25-_xlfn.XLOOKUP($A25,val_i,_xlfn.XLOOKUP("oph@start",val_col,val_val))</f>
        <v>1752</v>
      </c>
      <c r="P25" s="24" cm="1">
        <f t="array" ref="P25">K25-_xlfn.XLOOKUP($A25,val_i,_xlfn.XLOOKUP("Starts@Start",val_col,val_val))</f>
        <v>12</v>
      </c>
      <c r="Q25" s="109">
        <f t="shared" si="2"/>
        <v>146</v>
      </c>
      <c r="R25" s="110">
        <f t="shared" si="3"/>
        <v>23.05263157894737</v>
      </c>
      <c r="S25" s="97">
        <f t="shared" si="4"/>
        <v>44203.657088089807</v>
      </c>
      <c r="T25" s="97">
        <f t="shared" si="4"/>
        <v>44290.415078957383</v>
      </c>
      <c r="U25" s="97">
        <f t="shared" si="4"/>
        <v>44377.173069824967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33043</v>
      </c>
      <c r="Y25" s="131" cm="1">
        <f t="array" ref="Y25">_xlfn.XLOOKUP($A25,data_i,_xlfn.XLOOKUP(Y$4,data_col,data_val))</f>
        <v>390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0</v>
      </c>
      <c r="AG25" s="131" cm="1">
        <f t="array" ref="AG25">_xlfn.XLOOKUP($A25,data_i,_xlfn.XLOOKUP(AG$4,data_col,data_val))</f>
        <v>0</v>
      </c>
      <c r="AH25" s="142" cm="1">
        <f t="array" ref="AH25">_xlfn.XLOOKUP($A25,data_i,_xlfn.XLOOKUP(AH$4,data_col,data_val))</f>
        <v>0</v>
      </c>
      <c r="AI25" s="142"/>
      <c r="AJ25" s="241" cm="1">
        <f t="array" ref="AJ25">_xlfn.XLOOKUP($A25,prop_i,_xlfn.XLOOKUP(AJ$4,prop_col,prop_val))</f>
        <v>42713</v>
      </c>
      <c r="AK25" s="142"/>
      <c r="AM25" s="142" cm="1">
        <f t="array" ref="AM25">_xlfn.XLOOKUP($A25,data_i,_xlfn.XLOOKUP(AM$4,data_col,data_val))</f>
        <v>4401</v>
      </c>
      <c r="AN25" s="142" cm="1">
        <f t="array" ref="AN25">_xlfn.XLOOKUP($A25,prop_i,_xlfn.XLOOKUP(AN$4,data_col,data_val))</f>
        <v>1500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23.974046445887677</v>
      </c>
      <c r="AP25" s="25"/>
      <c r="AQ25" s="142" cm="1">
        <f t="array" ref="AQ25">_xlfn.XLOOKUP($A25,data_i,_xlfn.XLOOKUP(AQ$4,data_col,data_val))</f>
        <v>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4402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 t="shared" si="5"/>
        <v>1752</v>
      </c>
      <c r="BB25" s="203" cm="1">
        <f t="array" ref="BB25">IF(_xlfn.XLOOKUP($A25,data_i,_xlfn.XLOOKUP(BB$4,data_col,data_val)) &gt; 0,_xlfn.XLOOKUP($A25,data_i,_xlfn.XLOOKUP(BB$4,data_col,data_val))," ")</f>
        <v>2.3214930000000002E-2</v>
      </c>
      <c r="BC25" s="110" cm="1">
        <f t="array" ref="BC25">_xlfn.XLOOKUP($A25,data_i,_xlfn.XLOOKUP(BC$4,data_col,data_val))</f>
        <v>-47.3</v>
      </c>
      <c r="BD25" s="139" cm="1">
        <f t="array" ref="BD25">_xlfn.XLOOKUP($A25,data_i,_xlfn.XLOOKUP(BD$4,data_col,data_val))</f>
        <v>3.964</v>
      </c>
      <c r="BE25" s="139" cm="1">
        <f t="array" ref="BE25">_xlfn.XLOOKUP($A25,data_i,_xlfn.XLOOKUP(BE$4,data_col,data_val))</f>
        <v>0.88309090909090893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1.9419999999999999</v>
      </c>
      <c r="BI25" s="139" cm="1">
        <f t="array" ref="BI25">_xlfn.XLOOKUP($A25,data_i,_xlfn.XLOOKUP(BI$4,data_col,data_val))</f>
        <v>0</v>
      </c>
      <c r="BJ25" s="146" t="str">
        <f t="shared" si="6"/>
        <v xml:space="preserve"> </v>
      </c>
      <c r="BK25" s="139"/>
      <c r="BL25" s="139" cm="1">
        <f t="array" ref="BL25">_xlfn.XLOOKUP($A25,data_i,_xlfn.XLOOKUP(BL$4,data_col,data_val))</f>
        <v>0.59</v>
      </c>
      <c r="BM25" s="24" cm="1">
        <f t="array" ref="BM25">_xlfn.XLOOKUP($A25,data_i,_xlfn.XLOOKUP(BM$4,data_col,data_val))</f>
        <v>9.4</v>
      </c>
      <c r="BN25" s="24" cm="1">
        <f t="array" ref="BN25">_xlfn.XLOOKUP($A25,data_i,_xlfn.XLOOKUP(BN$4,data_col,data_val))</f>
        <v>98.8</v>
      </c>
      <c r="BO25" s="110" cm="1">
        <f t="array" ref="BO25">_xlfn.XLOOKUP($A25,data_i,_xlfn.XLOOKUP(BO$4,data_col,data_val))</f>
        <v>25.7</v>
      </c>
      <c r="BP25" s="110" cm="1">
        <f t="array" ref="BP25">_xlfn.XLOOKUP($A25,data_i,_xlfn.XLOOKUP(BP$4,data_col,data_val))</f>
        <v>263.97899999999998</v>
      </c>
      <c r="BQ25" s="110" cm="1">
        <f t="array" ref="BQ25">_xlfn.XLOOKUP($A25,data_i,_xlfn.XLOOKUP(BQ$4,data_col,data_val))</f>
        <v>2</v>
      </c>
      <c r="BR25" s="24" cm="1">
        <f t="array" ref="BR25">_xlfn.XLOOKUP($A25,data_i,_xlfn.XLOOKUP(BR$4,data_col,data_val))</f>
        <v>1058.2</v>
      </c>
      <c r="BS25" s="24" cm="1">
        <f t="array" ref="BS25">_xlfn.XLOOKUP($A25,data_i,_xlfn.XLOOKUP(BS$4,data_col,data_val))</f>
        <v>110.9</v>
      </c>
      <c r="BT25" s="109">
        <f t="shared" si="7"/>
        <v>985.5119157076557</v>
      </c>
      <c r="BU25" s="162">
        <f>IFERROR((AX25*_xlfn.XLOOKUP(F25,summary!$S$3:$S$6,summary!$W$31:$W$34))/(BT25*$BS$1)," ")</f>
        <v>0.44712720023994557</v>
      </c>
      <c r="BV25" s="24" cm="1">
        <f t="array" ref="BV25">_xlfn.XLOOKUP($A25,data_i,_xlfn.XLOOKUP(BV$4,data_col,data_val))</f>
        <v>0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02" t="str" cm="1">
        <f t="array" ref="CB25">IF(_xlfn.XLOOKUP($A25,data_i,_xlfn.XLOOKUP(CB$4,data_col,data_val)) &gt; 0,_xlfn.XLOOKUP($A25,data_i,_xlfn.XLOOKUP(CB$4,data_col,data_val))," ")</f>
        <v xml:space="preserve"> </v>
      </c>
      <c r="CC25" s="202" t="str" cm="1">
        <f t="array" ref="CC25">IF(_xlfn.XLOOKUP($A25,data_i,_xlfn.XLOOKUP(CC$4,data_col,data_val)) &gt; 0,_xlfn.XLOOKUP($A25,data_i,_xlfn.XLOOKUP(CC$4,data_col,data_val))," ")</f>
        <v xml:space="preserve"> </v>
      </c>
      <c r="CD25" s="202" t="str" cm="1">
        <f t="array" ref="CD25">IF(_xlfn.XLOOKUP($A25,data_i,_xlfn.XLOOKUP(CD$4,data_col,data_val)) &gt; 0,_xlfn.XLOOKUP($A25,data_i,_xlfn.XLOOKUP(CD$4,data_col,data_val))," ")</f>
        <v xml:space="preserve"> </v>
      </c>
      <c r="CE25" s="25"/>
      <c r="CF25" s="24" cm="1">
        <f t="array" ref="CF25">_xlfn.XLOOKUP($A25,data_i,_xlfn.XLOOKUP(CF$4,data_col,data_val))</f>
        <v>51.65</v>
      </c>
      <c r="CG25" s="110"/>
      <c r="CH25" s="24" cm="1">
        <f t="array" ref="CH25">IF(_xlfn.XLOOKUP($A25,data_i,_xlfn.XLOOKUP(CH$4,data_col,data_val)) &gt; 0,_xlfn.XLOOKUP($A25,data_i,_xlfn.XLOOKUP(CH$4,data_col,data_val))," ")</f>
        <v>176</v>
      </c>
      <c r="CI25" s="24" cm="1">
        <f t="array" ref="CI25">IF(_xlfn.XLOOKUP($A25,data_i,_xlfn.XLOOKUP(CI$4,data_col,data_val)) &gt; 0,_xlfn.XLOOKUP($A25,data_i,_xlfn.XLOOKUP(CI$4,data_col,data_val))," ")</f>
        <v>221</v>
      </c>
      <c r="CJ25" s="24" cm="1">
        <f t="array" ref="CJ25">IF(_xlfn.XLOOKUP($A25,data_i,_xlfn.XLOOKUP(CJ$4,data_col,data_val)) &gt; 0,_xlfn.XLOOKUP($A25,data_i,_xlfn.XLOOKUP(CJ$4,data_col,data_val))," ")</f>
        <v>191</v>
      </c>
      <c r="CK25" s="24" cm="1">
        <f t="array" ref="CK25">IF(_xlfn.XLOOKUP($A25,data_i,_xlfn.XLOOKUP(CK$4,data_col,data_val)) &gt; 0,_xlfn.XLOOKUP($A25,data_i,_xlfn.XLOOKUP(CK$4,data_col,data_val))," ")</f>
        <v>95</v>
      </c>
      <c r="CL25" s="24" cm="1">
        <f t="array" ref="CL25">IF(_xlfn.XLOOKUP($A25,data_i,_xlfn.XLOOKUP(CL$4,data_col,data_val)) &gt; 0,_xlfn.XLOOKUP($A25,data_i,_xlfn.XLOOKUP(CL$4,data_col,data_val))," ")</f>
        <v>127</v>
      </c>
      <c r="CM25" s="24" cm="1">
        <f t="array" ref="CM25">IF(_xlfn.XLOOKUP($A25,data_i,_xlfn.XLOOKUP(CM$4,data_col,data_val)) &gt; 0,_xlfn.XLOOKUP($A25,data_i,_xlfn.XLOOKUP(CM$4,data_col,data_val))," ")</f>
        <v>176</v>
      </c>
      <c r="CN25" s="24" cm="1">
        <f t="array" ref="CN25">IF(_xlfn.XLOOKUP($A25,data_i,_xlfn.XLOOKUP(CN$4,data_col,data_val)) &gt; 0,_xlfn.XLOOKUP($A25,data_i,_xlfn.XLOOKUP(CN$4,data_col,data_val))," ")</f>
        <v>221</v>
      </c>
      <c r="CO25" s="24" cm="1">
        <f t="array" ref="CO25">IF(_xlfn.XLOOKUP($A25,data_i,_xlfn.XLOOKUP(CO$4,data_col,data_val)) &gt; 0,_xlfn.XLOOKUP($A25,data_i,_xlfn.XLOOKUP(CO$4,data_col,data_val))," ")</f>
        <v>176</v>
      </c>
      <c r="CP25" s="24" cm="1">
        <f t="array" ref="CP25">IF(_xlfn.XLOOKUP($A25,data_i,_xlfn.XLOOKUP(CP$4,data_col,data_val)) &gt; 0,_xlfn.XLOOKUP($A25,data_i,_xlfn.XLOOKUP(CP$4,data_col,data_val))," ")</f>
        <v>143</v>
      </c>
      <c r="CQ25" s="24" cm="1">
        <f t="array" ref="CQ25">IF(_xlfn.XLOOKUP($A25,data_i,_xlfn.XLOOKUP(CQ$4,data_col,data_val)) &gt; 0,_xlfn.XLOOKUP($A25,data_i,_xlfn.XLOOKUP(CQ$4,data_col,data_val))," ")</f>
        <v>191</v>
      </c>
      <c r="CR25" s="24" cm="1">
        <f t="array" ref="CR25">IF(_xlfn.XLOOKUP($A25,data_i,_xlfn.XLOOKUP(CR$4,data_col,data_val)) &gt; 0,_xlfn.XLOOKUP($A25,data_i,_xlfn.XLOOKUP(CR$4,data_col,data_val))," ")</f>
        <v>159</v>
      </c>
      <c r="CS25" s="24" cm="1">
        <f t="array" ref="CS25">IF(_xlfn.XLOOKUP($A25,data_i,_xlfn.XLOOKUP(CS$4,data_col,data_val)) &gt; 0,_xlfn.XLOOKUP($A25,data_i,_xlfn.XLOOKUP(CS$4,data_col,data_val))," ")</f>
        <v>95</v>
      </c>
      <c r="CT25" s="24" cm="1">
        <f t="array" ref="CT25">IF(_xlfn.XLOOKUP($A25,data_i,_xlfn.XLOOKUP(CT$4,data_col,data_val)) &gt; 0,_xlfn.XLOOKUP($A25,data_i,_xlfn.XLOOKUP(CT$4,data_col,data_val))," ")</f>
        <v>143</v>
      </c>
      <c r="CU25" s="24" cm="1">
        <f t="array" ref="CU25">IF(_xlfn.XLOOKUP($A25,data_i,_xlfn.XLOOKUP(CU$4,data_col,data_val)) &gt; 0,_xlfn.XLOOKUP($A25,data_i,_xlfn.XLOOKUP(CU$4,data_col,data_val))," ")</f>
        <v>159</v>
      </c>
      <c r="CV25" s="24" cm="1">
        <f t="array" ref="CV25">IF(_xlfn.XLOOKUP($A25,data_i,_xlfn.XLOOKUP(CV$4,data_col,data_val)) &gt; 0,_xlfn.XLOOKUP($A25,data_i,_xlfn.XLOOKUP(CV$4,data_col,data_val))," ")</f>
        <v>238</v>
      </c>
      <c r="CW25" s="24" cm="1">
        <f t="array" ref="CW25">IF(_xlfn.XLOOKUP($A25,data_i,_xlfn.XLOOKUP(CW$4,data_col,data_val)) &gt; 0,_xlfn.XLOOKUP($A25,data_i,_xlfn.XLOOKUP(CW$4,data_col,data_val))," ")</f>
        <v>159</v>
      </c>
      <c r="CX25" s="24" cm="1">
        <f t="array" ref="CX25">IF(_xlfn.XLOOKUP($A25,data_i,_xlfn.XLOOKUP(CX$4,data_col,data_val)) &gt; 0,_xlfn.XLOOKUP($A25,data_i,_xlfn.XLOOKUP(CX$4,data_col,data_val))," ")</f>
        <v>221</v>
      </c>
      <c r="CY25" s="24" cm="1">
        <f t="array" ref="CY25">IF(_xlfn.XLOOKUP($A25,data_i,_xlfn.XLOOKUP(CY$4,data_col,data_val)) &gt; 0,_xlfn.XLOOKUP($A25,data_i,_xlfn.XLOOKUP(CY$4,data_col,data_val))," ")</f>
        <v>176</v>
      </c>
      <c r="CZ25" s="24" cm="1">
        <f t="array" ref="CZ25">IF(_xlfn.XLOOKUP($A25,data_i,_xlfn.XLOOKUP(CZ$4,data_col,data_val)) &gt; 0,_xlfn.XLOOKUP($A25,data_i,_xlfn.XLOOKUP(CZ$4,data_col,data_val))," ")</f>
        <v>191</v>
      </c>
      <c r="DA25" s="24" cm="1">
        <f t="array" ref="DA25">IF(_xlfn.XLOOKUP($A25,data_i,_xlfn.XLOOKUP(DA$4,data_col,data_val)) &gt; 0,_xlfn.XLOOKUP($A25,data_i,_xlfn.XLOOKUP(DA$4,data_col,data_val))," ")</f>
        <v>254</v>
      </c>
      <c r="DB25" s="24" cm="1">
        <f t="array" ref="DB25">IF(_xlfn.XLOOKUP($A25,data_i,_xlfn.XLOOKUP(DB$4,data_col,data_val)) &gt; 0,_xlfn.XLOOKUP($A25,data_i,_xlfn.XLOOKUP(DB$4,data_col,data_val))," ")</f>
        <v>159</v>
      </c>
      <c r="DC25" s="24" cm="1">
        <f t="array" ref="DC25">IF(_xlfn.XLOOKUP($A25,data_i,_xlfn.XLOOKUP(DC$4,data_col,data_val)) &gt; 0,_xlfn.XLOOKUP($A25,data_i,_xlfn.XLOOKUP(DC$4,data_col,data_val))," ")</f>
        <v>176</v>
      </c>
      <c r="DD25" s="24" cm="1">
        <f t="array" ref="DD25">IF(_xlfn.XLOOKUP($A25,data_i,_xlfn.XLOOKUP(DD$4,data_col,data_val)) &gt; 0,_xlfn.XLOOKUP($A25,data_i,_xlfn.XLOOKUP(DD$4,data_col,data_val))," ")</f>
        <v>78</v>
      </c>
      <c r="DE25" s="24" cm="1">
        <f t="array" ref="DE25">IF(_xlfn.XLOOKUP($A25,data_i,_xlfn.XLOOKUP(DE$4,data_col,data_val)) &gt; 0,_xlfn.XLOOKUP($A25,data_i,_xlfn.XLOOKUP(DE$4,data_col,data_val))," ")</f>
        <v>238</v>
      </c>
      <c r="DF25" s="110"/>
      <c r="DG25" s="24" cm="1">
        <f t="array" ref="DG25">IF(_xlfn.XLOOKUP($A25,data_i,_xlfn.XLOOKUP(DG$4,data_col,data_val)) &gt; 0,_xlfn.XLOOKUP($A25,data_i,_xlfn.XLOOKUP(DG$4,data_col,data_val))," ")</f>
        <v>1484</v>
      </c>
      <c r="DH25" s="24" cm="1">
        <f t="array" ref="DH25">IF(_xlfn.XLOOKUP($A25,data_i,_xlfn.XLOOKUP(DH$4,data_col,data_val)) &gt; 0,_xlfn.XLOOKUP($A25,data_i,_xlfn.XLOOKUP(DH$4,data_col,data_val))," ")</f>
        <v>950</v>
      </c>
      <c r="DI25" s="24" cm="1">
        <f t="array" ref="DI25">IF(_xlfn.XLOOKUP($A25,data_i,_xlfn.XLOOKUP(DI$4,data_col,data_val)) &gt; 0,_xlfn.XLOOKUP($A25,data_i,_xlfn.XLOOKUP(DI$4,data_col,data_val))," ")</f>
        <v>1073</v>
      </c>
      <c r="DJ25" s="24" cm="1">
        <f t="array" ref="DJ25">IF(_xlfn.XLOOKUP($A25,data_i,_xlfn.XLOOKUP(DJ$4,data_col,data_val)) &gt; 0,_xlfn.XLOOKUP($A25,data_i,_xlfn.XLOOKUP(DJ$4,data_col,data_val))," ")</f>
        <v>1188</v>
      </c>
      <c r="DK25" s="24" cm="1">
        <f t="array" ref="DK25">IF(_xlfn.XLOOKUP($A25,data_i,_xlfn.XLOOKUP(DK$4,data_col,data_val)) &gt; 0,_xlfn.XLOOKUP($A25,data_i,_xlfn.XLOOKUP(DK$4,data_col,data_val))," ")</f>
        <v>762</v>
      </c>
      <c r="DL25" s="24" cm="1">
        <f t="array" ref="DL25">IF(_xlfn.XLOOKUP($A25,data_i,_xlfn.XLOOKUP(DL$4,data_col,data_val)) &gt; 0,_xlfn.XLOOKUP($A25,data_i,_xlfn.XLOOKUP(DL$4,data_col,data_val))," ")</f>
        <v>2150</v>
      </c>
      <c r="DM25" s="24" cm="1">
        <f t="array" ref="DM25">IF(_xlfn.XLOOKUP($A25,data_i,_xlfn.XLOOKUP(DM$4,data_col,data_val)) &gt; 0,_xlfn.XLOOKUP($A25,data_i,_xlfn.XLOOKUP(DM$4,data_col,data_val))," ")</f>
        <v>1379</v>
      </c>
      <c r="DN25" s="24" cm="1">
        <f t="array" ref="DN25">IF(_xlfn.XLOOKUP($A25,data_i,_xlfn.XLOOKUP(DN$4,data_col,data_val)) &gt; 0,_xlfn.XLOOKUP($A25,data_i,_xlfn.XLOOKUP(DN$4,data_col,data_val))," ")</f>
        <v>1863</v>
      </c>
      <c r="DO25" s="24" cm="1">
        <f t="array" ref="DO25">IF(_xlfn.XLOOKUP($A25,data_i,_xlfn.XLOOKUP(DO$4,data_col,data_val)) &gt; 0,_xlfn.XLOOKUP($A25,data_i,_xlfn.XLOOKUP(DO$4,data_col,data_val))," ")</f>
        <v>1709</v>
      </c>
      <c r="DP25" s="24" cm="1">
        <f t="array" ref="DP25">IF(_xlfn.XLOOKUP($A25,data_i,_xlfn.XLOOKUP(DP$4,data_col,data_val)) &gt; 0,_xlfn.XLOOKUP($A25,data_i,_xlfn.XLOOKUP(DP$4,data_col,data_val))," ")</f>
        <v>2043</v>
      </c>
      <c r="DQ25" s="24" cm="1">
        <f t="array" ref="DQ25">IF(_xlfn.XLOOKUP($A25,data_i,_xlfn.XLOOKUP(DQ$4,data_col,data_val)) &gt; 0,_xlfn.XLOOKUP($A25,data_i,_xlfn.XLOOKUP(DQ$4,data_col,data_val))," ")</f>
        <v>2078</v>
      </c>
      <c r="DR25" s="24" cm="1">
        <f t="array" ref="DR25">IF(_xlfn.XLOOKUP($A25,data_i,_xlfn.XLOOKUP(DR$4,data_col,data_val)) &gt; 0,_xlfn.XLOOKUP($A25,data_i,_xlfn.XLOOKUP(DR$4,data_col,data_val))," ")</f>
        <v>1685</v>
      </c>
      <c r="DS25" s="24" cm="1">
        <f t="array" ref="DS25">IF(_xlfn.XLOOKUP($A25,data_i,_xlfn.XLOOKUP(DS$4,data_col,data_val)) &gt; 0,_xlfn.XLOOKUP($A25,data_i,_xlfn.XLOOKUP(DS$4,data_col,data_val))," ")</f>
        <v>1651</v>
      </c>
      <c r="DT25" s="24" cm="1">
        <f t="array" ref="DT25">IF(_xlfn.XLOOKUP($A25,data_i,_xlfn.XLOOKUP(DT$4,data_col,data_val)) &gt; 0,_xlfn.XLOOKUP($A25,data_i,_xlfn.XLOOKUP(DT$4,data_col,data_val))," ")</f>
        <v>1854</v>
      </c>
      <c r="DU25" s="24" cm="1">
        <f t="array" ref="DU25">IF(_xlfn.XLOOKUP($A25,data_i,_xlfn.XLOOKUP(DU$4,data_col,data_val)) &gt; 0,_xlfn.XLOOKUP($A25,data_i,_xlfn.XLOOKUP(DU$4,data_col,data_val))," ")</f>
        <v>1888</v>
      </c>
      <c r="DV25" s="24" cm="1">
        <f t="array" ref="DV25">IF(_xlfn.XLOOKUP($A25,data_i,_xlfn.XLOOKUP(DV$4,data_col,data_val)) &gt; 0,_xlfn.XLOOKUP($A25,data_i,_xlfn.XLOOKUP(DV$4,data_col,data_val))," ")</f>
        <v>1300</v>
      </c>
      <c r="DW25" s="24" cm="1">
        <f t="array" ref="DW25">IF(_xlfn.XLOOKUP($A25,data_i,_xlfn.XLOOKUP(DW$4,data_col,data_val)) &gt; 0,_xlfn.XLOOKUP($A25,data_i,_xlfn.XLOOKUP(DW$4,data_col,data_val))," ")</f>
        <v>995</v>
      </c>
      <c r="DX25" s="24" cm="1">
        <f t="array" ref="DX25">IF(_xlfn.XLOOKUP($A25,data_i,_xlfn.XLOOKUP(DX$4,data_col,data_val)) &gt; 0,_xlfn.XLOOKUP($A25,data_i,_xlfn.XLOOKUP(DX$4,data_col,data_val))," ")</f>
        <v>1583</v>
      </c>
      <c r="DY25" s="24" cm="1">
        <f t="array" ref="DY25">IF(_xlfn.XLOOKUP($A25,data_i,_xlfn.XLOOKUP(DY$4,data_col,data_val)) &gt; 0,_xlfn.XLOOKUP($A25,data_i,_xlfn.XLOOKUP(DY$4,data_col,data_val))," ")</f>
        <v>1925</v>
      </c>
      <c r="DZ25" s="24" cm="1">
        <f t="array" ref="DZ25">IF(_xlfn.XLOOKUP($A25,data_i,_xlfn.XLOOKUP(DZ$4,data_col,data_val)) &gt; 0,_xlfn.XLOOKUP($A25,data_i,_xlfn.XLOOKUP(DZ$4,data_col,data_val))," ")</f>
        <v>1772</v>
      </c>
      <c r="EA25" s="24" cm="1">
        <f t="array" ref="EA25">IF(_xlfn.XLOOKUP($A25,data_i,_xlfn.XLOOKUP(EA$4,data_col,data_val)) &gt; 0,_xlfn.XLOOKUP($A25,data_i,_xlfn.XLOOKUP(EA$4,data_col,data_val))," ")</f>
        <v>1749</v>
      </c>
      <c r="EB25" s="24" cm="1">
        <f t="array" ref="EB25">IF(_xlfn.XLOOKUP($A25,data_i,_xlfn.XLOOKUP(EB$4,data_col,data_val)) &gt; 0,_xlfn.XLOOKUP($A25,data_i,_xlfn.XLOOKUP(EB$4,data_col,data_val))," ")</f>
        <v>1252</v>
      </c>
      <c r="EC25" s="24" cm="1">
        <f t="array" ref="EC25">IF(_xlfn.XLOOKUP($A25,data_i,_xlfn.XLOOKUP(EC$4,data_col,data_val)) &gt; 0,_xlfn.XLOOKUP($A25,data_i,_xlfn.XLOOKUP(EC$4,data_col,data_val))," ")</f>
        <v>2215</v>
      </c>
      <c r="ED25" s="24" cm="1">
        <f t="array" ref="ED25">IF(_xlfn.XLOOKUP($A25,data_i,_xlfn.XLOOKUP(ED$4,data_col,data_val)) &gt; 0,_xlfn.XLOOKUP($A25,data_i,_xlfn.XLOOKUP(ED$4,data_col,data_val))," ")</f>
        <v>2049</v>
      </c>
      <c r="EE25" s="25"/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4" t="str" cm="1">
        <f t="array" ref="FA25">IF(_xlfn.XLOOKUP($A25,data_i,_xlfn.XLOOKUP(FA$4,data_col,data_val)) &gt; 0,_xlfn.XLOOKUP($A25,data_i,_xlfn.XLOOKUP(FA$4,data_col,data_val))," ")</f>
        <v xml:space="preserve"> </v>
      </c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5"/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4" t="str" cm="1">
        <f t="array" ref="FZ25">IF(_xlfn.XLOOKUP($A25,data_i,_xlfn.XLOOKUP(FZ$4,data_col,data_val)) &gt; 0,_xlfn.XLOOKUP($A25,data_i,_xlfn.XLOOKUP(FZ$4,data_col,data_val))," ")</f>
        <v xml:space="preserve"> </v>
      </c>
      <c r="GA25" s="24" t="str" cm="1">
        <f t="array" ref="GA25">IF(_xlfn.XLOOKUP($A25,data_i,_xlfn.XLOOKUP(GA$4,data_col,data_val)) &gt; 0,_xlfn.XLOOKUP($A25,data_i,_xlfn.XLOOKUP(GA$4,data_col,data_val))," ")</f>
        <v xml:space="preserve"> </v>
      </c>
      <c r="GB25" s="24" t="str" cm="1">
        <f t="array" ref="GB25">IF(_xlfn.XLOOKUP($A25,data_i,_xlfn.XLOOKUP(GB$4,data_col,data_val)) &gt; 0,_xlfn.XLOOKUP($A25,data_i,_xlfn.XLOOKUP(GB$4,data_col,data_val))," ")</f>
        <v xml:space="preserve"> </v>
      </c>
      <c r="GC25" s="25"/>
      <c r="GD25" s="149"/>
      <c r="GE25" s="25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Y25" s="24"/>
      <c r="GZ25" s="24"/>
      <c r="HA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  <c r="HX25" s="24"/>
      <c r="HY25" s="24"/>
      <c r="HZ25" s="24"/>
    </row>
    <row r="26" spans="1:234">
      <c r="A26" s="43">
        <v>7</v>
      </c>
      <c r="B26" s="212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12" t="str" cm="1">
        <f t="array" ref="C26">_xlfn.XLOOKUP($A26,prop_i,_xlfn.XLOOKUP(C$4,prop_col,prop_val))</f>
        <v>M01</v>
      </c>
      <c r="D26" s="112" t="str" cm="1">
        <f t="array" ref="D26">_xlfn.XLOOKUP($A26,prop_i,_xlfn.XLOOKUP(D$4,prop_col,prop_val))</f>
        <v>PK</v>
      </c>
      <c r="E26" s="112" t="str" cm="1">
        <f t="array" ref="E26">_xlfn.XLOOKUP($A26,prop_i,_xlfn.XLOOKUP(E$4,prop_col,prop_val))</f>
        <v>X243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K505</v>
      </c>
      <c r="H26" s="43">
        <f t="shared" si="0"/>
        <v>24</v>
      </c>
      <c r="I26" s="112" cm="1">
        <f t="array" ref="I26">_xlfn.XLOOKUP($A26,prop_i,_xlfn.XLOOKUP(I$4,prop_col,prop_val))</f>
        <v>1250578</v>
      </c>
      <c r="J26" s="142" cm="1">
        <f t="array" ref="J26">_xlfn.XLOOKUP($A26,data_i,_xlfn.XLOOKUP(J$4,data_col,data_val))</f>
        <v>1736</v>
      </c>
      <c r="K26" s="142" cm="1">
        <f t="array" ref="K26">_xlfn.XLOOKUP($A26,data_i,_xlfn.XLOOKUP(K$4,data_col,data_val))</f>
        <v>391</v>
      </c>
      <c r="L26" s="24">
        <f t="shared" si="1"/>
        <v>4.4398976982097187</v>
      </c>
      <c r="M26" s="201" cm="1">
        <f t="array" ref="M26">HYPERLINK(GM26,_xlfn.XLOOKUP($A26,val_i,_xlfn.XLOOKUP(M$4,val_col,val_val)))</f>
        <v>44116</v>
      </c>
      <c r="N26" s="203" t="str" cm="1">
        <f t="array" ref="N26">IF(_xlfn.XLOOKUP($A26,data_i,_xlfn.XLOOKUP(N$4,data_col,data_val)) &gt; 0,_xlfn.XLOOKUP($A26,data_i,_xlfn.XLOOKUP(N$4,data_col,data_val))," ")</f>
        <v xml:space="preserve"> </v>
      </c>
      <c r="O26" s="109" cm="1">
        <f t="array" ref="O26">$J26-_xlfn.XLOOKUP($A26,val_i,_xlfn.XLOOKUP("oph@start",val_col,val_val))</f>
        <v>1736</v>
      </c>
      <c r="P26" s="24" cm="1">
        <f t="array" ref="P26">K26-_xlfn.XLOOKUP($A26,val_i,_xlfn.XLOOKUP("Starts@Start",val_col,val_val))</f>
        <v>39</v>
      </c>
      <c r="Q26" s="109">
        <f t="shared" si="2"/>
        <v>44.512820512820511</v>
      </c>
      <c r="R26" s="110">
        <f t="shared" si="3"/>
        <v>22.842105263157894</v>
      </c>
      <c r="S26" s="97">
        <f t="shared" si="4"/>
        <v>44204.456700908857</v>
      </c>
      <c r="T26" s="97">
        <f t="shared" si="4"/>
        <v>44292.014304595497</v>
      </c>
      <c r="U26" s="97">
        <f t="shared" si="4"/>
        <v>44379.571908282131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1736</v>
      </c>
      <c r="Y26" s="131" cm="1">
        <f t="array" ref="Y26">_xlfn.XLOOKUP($A26,data_i,_xlfn.XLOOKUP(Y$4,data_col,data_val))</f>
        <v>391</v>
      </c>
      <c r="Z26" s="131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43</v>
      </c>
      <c r="AG26" s="131" cm="1">
        <f t="array" ref="AG26">_xlfn.XLOOKUP($A26,data_i,_xlfn.XLOOKUP(AG$4,data_col,data_val))</f>
        <v>18.8</v>
      </c>
      <c r="AH26" s="142" cm="1">
        <f t="array" ref="AH26">_xlfn.XLOOKUP($A26,data_i,_xlfn.XLOOKUP(AH$4,data_col,data_val))</f>
        <v>1653.3</v>
      </c>
      <c r="AI26" s="142"/>
      <c r="AJ26" s="241" cm="1">
        <f t="array" ref="AJ26">_xlfn.XLOOKUP($A26,prop_i,_xlfn.XLOOKUP(AJ$4,prop_col,prop_val))</f>
        <v>43388</v>
      </c>
      <c r="AK26" s="142"/>
      <c r="AL26" s="111"/>
      <c r="AM26" s="142" cm="1">
        <f t="array" ref="AM26">_xlfn.XLOOKUP($A26,data_i,_xlfn.XLOOKUP(AM$4,data_col,data_val))</f>
        <v>4200</v>
      </c>
      <c r="AN26" s="142" cm="1">
        <f t="array" ref="AN26">_xlfn.XLOOKUP($A26,prop_i,_xlfn.XLOOKUP(AN$4,data_col,data_val))</f>
        <v>1500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22.879117262605824</v>
      </c>
      <c r="AP26" s="25"/>
      <c r="AQ26" s="142" cm="1">
        <f t="array" ref="AQ26">_xlfn.XLOOKUP($A26,data_i,_xlfn.XLOOKUP(AQ$4,data_col,data_val))</f>
        <v>4200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4024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 t="shared" si="5"/>
        <v>1736</v>
      </c>
      <c r="BB26" s="203" t="str" cm="1">
        <f t="array" ref="BB26">IF(_xlfn.XLOOKUP($A26,data_i,_xlfn.XLOOKUP(BB$4,data_col,data_val)) &gt; 0,_xlfn.XLOOKUP($A26,data_i,_xlfn.XLOOKUP(BB$4,data_col,data_val))," ")</f>
        <v xml:space="preserve"> </v>
      </c>
      <c r="BC26" s="110" cm="1">
        <f t="array" ref="BC26">_xlfn.XLOOKUP($A26,data_i,_xlfn.XLOOKUP(BC$4,data_col,data_val))</f>
        <v>-35.04</v>
      </c>
      <c r="BD26" s="139" cm="1">
        <f t="array" ref="BD26">_xlfn.XLOOKUP($A26,data_i,_xlfn.XLOOKUP(BD$4,data_col,data_val))</f>
        <v>4.1319999999999997</v>
      </c>
      <c r="BE26" s="139" cm="1">
        <f t="array" ref="BE26">_xlfn.XLOOKUP($A26,data_i,_xlfn.XLOOKUP(BE$4,data_col,data_val))</f>
        <v>0.94009090909090887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1.9</v>
      </c>
      <c r="BI26" s="139" cm="1">
        <f t="array" ref="BI26">_xlfn.XLOOKUP($A26,data_i,_xlfn.XLOOKUP(BI$4,data_col,data_val))</f>
        <v>0.72</v>
      </c>
      <c r="BJ26" s="146">
        <f t="shared" si="6"/>
        <v>138.88888888888889</v>
      </c>
      <c r="BK26" s="139"/>
      <c r="BL26" s="139" cm="1">
        <f t="array" ref="BL26">_xlfn.XLOOKUP($A26,data_i,_xlfn.XLOOKUP(BL$4,data_col,data_val))</f>
        <v>0.6</v>
      </c>
      <c r="BM26" s="24" cm="1">
        <f t="array" ref="BM26">_xlfn.XLOOKUP($A26,data_i,_xlfn.XLOOKUP(BM$4,data_col,data_val))</f>
        <v>21.4</v>
      </c>
      <c r="BN26" s="24" cm="1">
        <f t="array" ref="BN26">_xlfn.XLOOKUP($A26,data_i,_xlfn.XLOOKUP(BN$4,data_col,data_val))</f>
        <v>100</v>
      </c>
      <c r="BO26" s="110" cm="1">
        <f t="array" ref="BO26">_xlfn.XLOOKUP($A26,data_i,_xlfn.XLOOKUP(BO$4,data_col,data_val))</f>
        <v>28.7</v>
      </c>
      <c r="BP26" s="110" cm="1">
        <f t="array" ref="BP26">_xlfn.XLOOKUP($A26,data_i,_xlfn.XLOOKUP(BP$4,data_col,data_val))</f>
        <v>232.2</v>
      </c>
      <c r="BQ26" s="110" cm="1">
        <f t="array" ref="BQ26">_xlfn.XLOOKUP($A26,data_i,_xlfn.XLOOKUP(BQ$4,data_col,data_val))</f>
        <v>13</v>
      </c>
      <c r="BR26" s="24" cm="1">
        <f t="array" ref="BR26">_xlfn.XLOOKUP($A26,data_i,_xlfn.XLOOKUP(BR$4,data_col,data_val))</f>
        <v>1080</v>
      </c>
      <c r="BS26" s="24" cm="1">
        <f t="array" ref="BS26">_xlfn.XLOOKUP($A26,data_i,_xlfn.XLOOKUP(BS$4,data_col,data_val))</f>
        <v>79</v>
      </c>
      <c r="BT26" s="109">
        <f t="shared" si="7"/>
        <v>850.71968253349485</v>
      </c>
      <c r="BU26" s="162">
        <f>IFERROR((AX26*_xlfn.XLOOKUP(F26,summary!$S$3:$S$6,summary!$W$31:$W$34))/(BT26*$BS$1)," ")</f>
        <v>0.47349393756272745</v>
      </c>
      <c r="BV26" s="24" cm="1">
        <f t="array" ref="BV26">_xlfn.XLOOKUP($A26,data_i,_xlfn.XLOOKUP(BV$4,data_col,data_val))</f>
        <v>578</v>
      </c>
      <c r="BW26" s="24" cm="1">
        <f t="array" ref="BW26">_xlfn.XLOOKUP($A26,data_i,_xlfn.XLOOKUP(BW$4,data_col,data_val))</f>
        <v>702</v>
      </c>
      <c r="BX26" s="110" cm="1">
        <f t="array" ref="BX26">_xlfn.XLOOKUP($A26,data_i,_xlfn.XLOOKUP(BX$4,data_col,data_val))</f>
        <v>12.6</v>
      </c>
      <c r="BY26" s="110"/>
      <c r="BZ26" s="164"/>
      <c r="CA26" s="202" cm="1">
        <f t="array" ref="CA26">IF(_xlfn.XLOOKUP($A26,data_i,_xlfn.XLOOKUP(CA$4,data_col,data_val)) &gt; 0,_xlfn.XLOOKUP($A26,data_i,_xlfn.XLOOKUP(CA$4,data_col,data_val))," ")</f>
        <v>70.8</v>
      </c>
      <c r="CB26" s="202" cm="1">
        <f t="array" ref="CB26">IF(_xlfn.XLOOKUP($A26,data_i,_xlfn.XLOOKUP(CB$4,data_col,data_val)) &gt; 0,_xlfn.XLOOKUP($A26,data_i,_xlfn.XLOOKUP(CB$4,data_col,data_val))," ")</f>
        <v>2.74</v>
      </c>
      <c r="CC26" s="202" t="str" cm="1">
        <f t="array" ref="CC26">IF(_xlfn.XLOOKUP($A26,data_i,_xlfn.XLOOKUP(CC$4,data_col,data_val)) &gt; 0,_xlfn.XLOOKUP($A26,data_i,_xlfn.XLOOKUP(CC$4,data_col,data_val))," ")</f>
        <v xml:space="preserve"> </v>
      </c>
      <c r="CD26" s="202" t="str" cm="1">
        <f t="array" ref="CD26">IF(_xlfn.XLOOKUP($A26,data_i,_xlfn.XLOOKUP(CD$4,data_col,data_val)) &gt; 0,_xlfn.XLOOKUP($A26,data_i,_xlfn.XLOOKUP(CD$4,data_col,data_val))," ")</f>
        <v xml:space="preserve"> </v>
      </c>
      <c r="CE26" s="111"/>
      <c r="CF26" s="24" cm="1">
        <f t="array" ref="CF26">_xlfn.XLOOKUP($A26,data_i,_xlfn.XLOOKUP(CF$4,data_col,data_val))</f>
        <v>49.18</v>
      </c>
      <c r="CG26" s="110"/>
      <c r="CH26" s="24" cm="1">
        <f t="array" ref="CH26">IF(_xlfn.XLOOKUP($A26,data_i,_xlfn.XLOOKUP(CH$4,data_col,data_val)) &gt; 0,_xlfn.XLOOKUP($A26,data_i,_xlfn.XLOOKUP(CH$4,data_col,data_val))," ")</f>
        <v>205</v>
      </c>
      <c r="CI26" s="24" cm="1">
        <f t="array" ref="CI26">IF(_xlfn.XLOOKUP($A26,data_i,_xlfn.XLOOKUP(CI$4,data_col,data_val)) &gt; 0,_xlfn.XLOOKUP($A26,data_i,_xlfn.XLOOKUP(CI$4,data_col,data_val))," ")</f>
        <v>269</v>
      </c>
      <c r="CJ26" s="24" cm="1">
        <f t="array" ref="CJ26">IF(_xlfn.XLOOKUP($A26,data_i,_xlfn.XLOOKUP(CJ$4,data_col,data_val)) &gt; 0,_xlfn.XLOOKUP($A26,data_i,_xlfn.XLOOKUP(CJ$4,data_col,data_val))," ")</f>
        <v>220</v>
      </c>
      <c r="CK26" s="24" cm="1">
        <f t="array" ref="CK26">IF(_xlfn.XLOOKUP($A26,data_i,_xlfn.XLOOKUP(CK$4,data_col,data_val)) &gt; 0,_xlfn.XLOOKUP($A26,data_i,_xlfn.XLOOKUP(CK$4,data_col,data_val))," ")</f>
        <v>79</v>
      </c>
      <c r="CL26" s="24" cm="1">
        <f t="array" ref="CL26">IF(_xlfn.XLOOKUP($A26,data_i,_xlfn.XLOOKUP(CL$4,data_col,data_val)) &gt; 0,_xlfn.XLOOKUP($A26,data_i,_xlfn.XLOOKUP(CL$4,data_col,data_val))," ")</f>
        <v>253</v>
      </c>
      <c r="CM26" s="24" cm="1">
        <f t="array" ref="CM26">IF(_xlfn.XLOOKUP($A26,data_i,_xlfn.XLOOKUP(CM$4,data_col,data_val)) &gt; 0,_xlfn.XLOOKUP($A26,data_i,_xlfn.XLOOKUP(CM$4,data_col,data_val))," ")</f>
        <v>158</v>
      </c>
      <c r="CN26" s="24" cm="1">
        <f t="array" ref="CN26">IF(_xlfn.XLOOKUP($A26,data_i,_xlfn.XLOOKUP(CN$4,data_col,data_val)) &gt; 0,_xlfn.XLOOKUP($A26,data_i,_xlfn.XLOOKUP(CN$4,data_col,data_val))," ")</f>
        <v>253</v>
      </c>
      <c r="CO26" s="24" cm="1">
        <f t="array" ref="CO26">IF(_xlfn.XLOOKUP($A26,data_i,_xlfn.XLOOKUP(CO$4,data_col,data_val)) &gt; 0,_xlfn.XLOOKUP($A26,data_i,_xlfn.XLOOKUP(CO$4,data_col,data_val))," ")</f>
        <v>141</v>
      </c>
      <c r="CP26" s="24" cm="1">
        <f t="array" ref="CP26">IF(_xlfn.XLOOKUP($A26,data_i,_xlfn.XLOOKUP(CP$4,data_col,data_val)) &gt; 0,_xlfn.XLOOKUP($A26,data_i,_xlfn.XLOOKUP(CP$4,data_col,data_val))," ")</f>
        <v>189</v>
      </c>
      <c r="CQ26" s="24" cm="1">
        <f t="array" ref="CQ26">IF(_xlfn.XLOOKUP($A26,data_i,_xlfn.XLOOKUP(CQ$4,data_col,data_val)) &gt; 0,_xlfn.XLOOKUP($A26,data_i,_xlfn.XLOOKUP(CQ$4,data_col,data_val))," ")</f>
        <v>94</v>
      </c>
      <c r="CR26" s="24" cm="1">
        <f t="array" ref="CR26">IF(_xlfn.XLOOKUP($A26,data_i,_xlfn.XLOOKUP(CR$4,data_col,data_val)) &gt; 0,_xlfn.XLOOKUP($A26,data_i,_xlfn.XLOOKUP(CR$4,data_col,data_val))," ")</f>
        <v>174</v>
      </c>
      <c r="CS26" s="24" cm="1">
        <f t="array" ref="CS26">IF(_xlfn.XLOOKUP($A26,data_i,_xlfn.XLOOKUP(CS$4,data_col,data_val)) &gt; 0,_xlfn.XLOOKUP($A26,data_i,_xlfn.XLOOKUP(CS$4,data_col,data_val))," ")</f>
        <v>110</v>
      </c>
      <c r="CT26" s="24" cm="1">
        <f t="array" ref="CT26">IF(_xlfn.XLOOKUP($A26,data_i,_xlfn.XLOOKUP(CT$4,data_col,data_val)) &gt; 0,_xlfn.XLOOKUP($A26,data_i,_xlfn.XLOOKUP(CT$4,data_col,data_val))," ")</f>
        <v>141</v>
      </c>
      <c r="CU26" s="24" cm="1">
        <f t="array" ref="CU26">IF(_xlfn.XLOOKUP($A26,data_i,_xlfn.XLOOKUP(CU$4,data_col,data_val)) &gt; 0,_xlfn.XLOOKUP($A26,data_i,_xlfn.XLOOKUP(CU$4,data_col,data_val))," ")</f>
        <v>158</v>
      </c>
      <c r="CV26" s="24" cm="1">
        <f t="array" ref="CV26">IF(_xlfn.XLOOKUP($A26,data_i,_xlfn.XLOOKUP(CV$4,data_col,data_val)) &gt; 0,_xlfn.XLOOKUP($A26,data_i,_xlfn.XLOOKUP(CV$4,data_col,data_val))," ")</f>
        <v>158</v>
      </c>
      <c r="CW26" s="24" cm="1">
        <f t="array" ref="CW26">IF(_xlfn.XLOOKUP($A26,data_i,_xlfn.XLOOKUP(CW$4,data_col,data_val)) &gt; 0,_xlfn.XLOOKUP($A26,data_i,_xlfn.XLOOKUP(CW$4,data_col,data_val))," ")</f>
        <v>126</v>
      </c>
      <c r="CX26" s="24" cm="1">
        <f t="array" ref="CX26">IF(_xlfn.XLOOKUP($A26,data_i,_xlfn.XLOOKUP(CX$4,data_col,data_val)) &gt; 0,_xlfn.XLOOKUP($A26,data_i,_xlfn.XLOOKUP(CX$4,data_col,data_val))," ")</f>
        <v>158</v>
      </c>
      <c r="CY26" s="24" cm="1">
        <f t="array" ref="CY26">IF(_xlfn.XLOOKUP($A26,data_i,_xlfn.XLOOKUP(CY$4,data_col,data_val)) &gt; 0,_xlfn.XLOOKUP($A26,data_i,_xlfn.XLOOKUP(CY$4,data_col,data_val))," ")</f>
        <v>126</v>
      </c>
      <c r="CZ26" s="24" cm="1">
        <f t="array" ref="CZ26">IF(_xlfn.XLOOKUP($A26,data_i,_xlfn.XLOOKUP(CZ$4,data_col,data_val)) &gt; 0,_xlfn.XLOOKUP($A26,data_i,_xlfn.XLOOKUP(CZ$4,data_col,data_val))," ")</f>
        <v>364</v>
      </c>
      <c r="DA26" s="24" cm="1">
        <f t="array" ref="DA26">IF(_xlfn.XLOOKUP($A26,data_i,_xlfn.XLOOKUP(DA$4,data_col,data_val)) &gt; 0,_xlfn.XLOOKUP($A26,data_i,_xlfn.XLOOKUP(DA$4,data_col,data_val))," ")</f>
        <v>110</v>
      </c>
      <c r="DB26" s="24" cm="1">
        <f t="array" ref="DB26">IF(_xlfn.XLOOKUP($A26,data_i,_xlfn.XLOOKUP(DB$4,data_col,data_val)) &gt; 0,_xlfn.XLOOKUP($A26,data_i,_xlfn.XLOOKUP(DB$4,data_col,data_val))," ")</f>
        <v>126</v>
      </c>
      <c r="DC26" s="24" cm="1">
        <f t="array" ref="DC26">IF(_xlfn.XLOOKUP($A26,data_i,_xlfn.XLOOKUP(DC$4,data_col,data_val)) &gt; 0,_xlfn.XLOOKUP($A26,data_i,_xlfn.XLOOKUP(DC$4,data_col,data_val))," ")</f>
        <v>220</v>
      </c>
      <c r="DD26" s="24" cm="1">
        <f t="array" ref="DD26">IF(_xlfn.XLOOKUP($A26,data_i,_xlfn.XLOOKUP(DD$4,data_col,data_val)) &gt; 0,_xlfn.XLOOKUP($A26,data_i,_xlfn.XLOOKUP(DD$4,data_col,data_val))," ")</f>
        <v>94</v>
      </c>
      <c r="DE26" s="24" cm="1">
        <f t="array" ref="DE26">IF(_xlfn.XLOOKUP($A26,data_i,_xlfn.XLOOKUP(DE$4,data_col,data_val)) &gt; 0,_xlfn.XLOOKUP($A26,data_i,_xlfn.XLOOKUP(DE$4,data_col,data_val))," ")</f>
        <v>126</v>
      </c>
      <c r="DF26" s="110"/>
      <c r="DG26" s="24" cm="1">
        <f t="array" ref="DG26">IF(_xlfn.XLOOKUP($A26,data_i,_xlfn.XLOOKUP(DG$4,data_col,data_val)) &gt; 0,_xlfn.XLOOKUP($A26,data_i,_xlfn.XLOOKUP(DG$4,data_col,data_val))," ")</f>
        <v>341</v>
      </c>
      <c r="DH26" s="24" cm="1">
        <f t="array" ref="DH26">IF(_xlfn.XLOOKUP($A26,data_i,_xlfn.XLOOKUP(DH$4,data_col,data_val)) &gt; 0,_xlfn.XLOOKUP($A26,data_i,_xlfn.XLOOKUP(DH$4,data_col,data_val))," ")</f>
        <v>256</v>
      </c>
      <c r="DI26" s="24" cm="1">
        <f t="array" ref="DI26">IF(_xlfn.XLOOKUP($A26,data_i,_xlfn.XLOOKUP(DI$4,data_col,data_val)) &gt; 0,_xlfn.XLOOKUP($A26,data_i,_xlfn.XLOOKUP(DI$4,data_col,data_val))," ")</f>
        <v>329</v>
      </c>
      <c r="DJ26" s="24" cm="1">
        <f t="array" ref="DJ26">IF(_xlfn.XLOOKUP($A26,data_i,_xlfn.XLOOKUP(DJ$4,data_col,data_val)) &gt; 0,_xlfn.XLOOKUP($A26,data_i,_xlfn.XLOOKUP(DJ$4,data_col,data_val))," ")</f>
        <v>354</v>
      </c>
      <c r="DK26" s="24" cm="1">
        <f t="array" ref="DK26">IF(_xlfn.XLOOKUP($A26,data_i,_xlfn.XLOOKUP(DK$4,data_col,data_val)) &gt; 0,_xlfn.XLOOKUP($A26,data_i,_xlfn.XLOOKUP(DK$4,data_col,data_val))," ")</f>
        <v>305</v>
      </c>
      <c r="DL26" s="24" cm="1">
        <f t="array" ref="DL26">IF(_xlfn.XLOOKUP($A26,data_i,_xlfn.XLOOKUP(DL$4,data_col,data_val)) &gt; 0,_xlfn.XLOOKUP($A26,data_i,_xlfn.XLOOKUP(DL$4,data_col,data_val))," ")</f>
        <v>317</v>
      </c>
      <c r="DM26" s="24" cm="1">
        <f t="array" ref="DM26">IF(_xlfn.XLOOKUP($A26,data_i,_xlfn.XLOOKUP(DM$4,data_col,data_val)) &gt; 0,_xlfn.XLOOKUP($A26,data_i,_xlfn.XLOOKUP(DM$4,data_col,data_val))," ")</f>
        <v>219</v>
      </c>
      <c r="DN26" s="24" cm="1">
        <f t="array" ref="DN26">IF(_xlfn.XLOOKUP($A26,data_i,_xlfn.XLOOKUP(DN$4,data_col,data_val)) &gt; 0,_xlfn.XLOOKUP($A26,data_i,_xlfn.XLOOKUP(DN$4,data_col,data_val))," ")</f>
        <v>244</v>
      </c>
      <c r="DO26" s="24" cm="1">
        <f t="array" ref="DO26">IF(_xlfn.XLOOKUP($A26,data_i,_xlfn.XLOOKUP(DO$4,data_col,data_val)) &gt; 0,_xlfn.XLOOKUP($A26,data_i,_xlfn.XLOOKUP(DO$4,data_col,data_val))," ")</f>
        <v>268</v>
      </c>
      <c r="DP26" s="24" cm="1">
        <f t="array" ref="DP26">IF(_xlfn.XLOOKUP($A26,data_i,_xlfn.XLOOKUP(DP$4,data_col,data_val)) &gt; 0,_xlfn.XLOOKUP($A26,data_i,_xlfn.XLOOKUP(DP$4,data_col,data_val))," ")</f>
        <v>256</v>
      </c>
      <c r="DQ26" s="24" cm="1">
        <f t="array" ref="DQ26">IF(_xlfn.XLOOKUP($A26,data_i,_xlfn.XLOOKUP(DQ$4,data_col,data_val)) &gt; 0,_xlfn.XLOOKUP($A26,data_i,_xlfn.XLOOKUP(DQ$4,data_col,data_val))," ")</f>
        <v>256</v>
      </c>
      <c r="DR26" s="24" cm="1">
        <f t="array" ref="DR26">IF(_xlfn.XLOOKUP($A26,data_i,_xlfn.XLOOKUP(DR$4,data_col,data_val)) &gt; 0,_xlfn.XLOOKUP($A26,data_i,_xlfn.XLOOKUP(DR$4,data_col,data_val))," ")</f>
        <v>366</v>
      </c>
      <c r="DS26" s="24" cm="1">
        <f t="array" ref="DS26">IF(_xlfn.XLOOKUP($A26,data_i,_xlfn.XLOOKUP(DS$4,data_col,data_val)) &gt; 0,_xlfn.XLOOKUP($A26,data_i,_xlfn.XLOOKUP(DS$4,data_col,data_val))," ")</f>
        <v>561</v>
      </c>
      <c r="DT26" s="24" cm="1">
        <f t="array" ref="DT26">IF(_xlfn.XLOOKUP($A26,data_i,_xlfn.XLOOKUP(DT$4,data_col,data_val)) &gt; 0,_xlfn.XLOOKUP($A26,data_i,_xlfn.XLOOKUP(DT$4,data_col,data_val))," ")</f>
        <v>244</v>
      </c>
      <c r="DU26" s="24" cm="1">
        <f t="array" ref="DU26">IF(_xlfn.XLOOKUP($A26,data_i,_xlfn.XLOOKUP(DU$4,data_col,data_val)) &gt; 0,_xlfn.XLOOKUP($A26,data_i,_xlfn.XLOOKUP(DU$4,data_col,data_val))," ")</f>
        <v>280</v>
      </c>
      <c r="DV26" s="24" cm="1">
        <f t="array" ref="DV26">IF(_xlfn.XLOOKUP($A26,data_i,_xlfn.XLOOKUP(DV$4,data_col,data_val)) &gt; 0,_xlfn.XLOOKUP($A26,data_i,_xlfn.XLOOKUP(DV$4,data_col,data_val))," ")</f>
        <v>280</v>
      </c>
      <c r="DW26" s="24" cm="1">
        <f t="array" ref="DW26">IF(_xlfn.XLOOKUP($A26,data_i,_xlfn.XLOOKUP(DW$4,data_col,data_val)) &gt; 0,_xlfn.XLOOKUP($A26,data_i,_xlfn.XLOOKUP(DW$4,data_col,data_val))," ")</f>
        <v>244</v>
      </c>
      <c r="DX26" s="24" cm="1">
        <f t="array" ref="DX26">IF(_xlfn.XLOOKUP($A26,data_i,_xlfn.XLOOKUP(DX$4,data_col,data_val)) &gt; 0,_xlfn.XLOOKUP($A26,data_i,_xlfn.XLOOKUP(DX$4,data_col,data_val))," ")</f>
        <v>231</v>
      </c>
      <c r="DY26" s="24" cm="1">
        <f t="array" ref="DY26">IF(_xlfn.XLOOKUP($A26,data_i,_xlfn.XLOOKUP(DY$4,data_col,data_val)) &gt; 0,_xlfn.XLOOKUP($A26,data_i,_xlfn.XLOOKUP(DY$4,data_col,data_val))," ")</f>
        <v>280</v>
      </c>
      <c r="DZ26" s="24" cm="1">
        <f t="array" ref="DZ26">IF(_xlfn.XLOOKUP($A26,data_i,_xlfn.XLOOKUP(DZ$4,data_col,data_val)) &gt; 0,_xlfn.XLOOKUP($A26,data_i,_xlfn.XLOOKUP(DZ$4,data_col,data_val))," ")</f>
        <v>415</v>
      </c>
      <c r="EA26" s="24" cm="1">
        <f t="array" ref="EA26">IF(_xlfn.XLOOKUP($A26,data_i,_xlfn.XLOOKUP(EA$4,data_col,data_val)) &gt; 0,_xlfn.XLOOKUP($A26,data_i,_xlfn.XLOOKUP(EA$4,data_col,data_val))," ")</f>
        <v>280</v>
      </c>
      <c r="EB26" s="24" cm="1">
        <f t="array" ref="EB26">IF(_xlfn.XLOOKUP($A26,data_i,_xlfn.XLOOKUP(EB$4,data_col,data_val)) &gt; 0,_xlfn.XLOOKUP($A26,data_i,_xlfn.XLOOKUP(EB$4,data_col,data_val))," ")</f>
        <v>256</v>
      </c>
      <c r="EC26" s="24" cm="1">
        <f t="array" ref="EC26">IF(_xlfn.XLOOKUP($A26,data_i,_xlfn.XLOOKUP(EC$4,data_col,data_val)) &gt; 0,_xlfn.XLOOKUP($A26,data_i,_xlfn.XLOOKUP(EC$4,data_col,data_val))," ")</f>
        <v>268</v>
      </c>
      <c r="ED26" s="24" cm="1">
        <f t="array" ref="ED26">IF(_xlfn.XLOOKUP($A26,data_i,_xlfn.XLOOKUP(ED$4,data_col,data_val)) &gt; 0,_xlfn.XLOOKUP($A26,data_i,_xlfn.XLOOKUP(ED$4,data_col,data_val))," ")</f>
        <v>207</v>
      </c>
      <c r="EE26" s="111"/>
      <c r="EF26" s="24" cm="1">
        <f t="array" ref="EF26">IF(_xlfn.XLOOKUP($A26,data_i,_xlfn.XLOOKUP(EF$4,data_col,data_val)) &gt; 0,_xlfn.XLOOKUP($A26,data_i,_xlfn.XLOOKUP(EF$4,data_col,data_val))," ")</f>
        <v>383</v>
      </c>
      <c r="EG26" s="24" cm="1">
        <f t="array" ref="EG26">IF(_xlfn.XLOOKUP($A26,data_i,_xlfn.XLOOKUP(EG$4,data_col,data_val)) &gt; 0,_xlfn.XLOOKUP($A26,data_i,_xlfn.XLOOKUP(EG$4,data_col,data_val))," ")</f>
        <v>383</v>
      </c>
      <c r="EH26" s="24" cm="1">
        <f t="array" ref="EH26">IF(_xlfn.XLOOKUP($A26,data_i,_xlfn.XLOOKUP(EH$4,data_col,data_val)) &gt; 0,_xlfn.XLOOKUP($A26,data_i,_xlfn.XLOOKUP(EH$4,data_col,data_val))," ")</f>
        <v>384</v>
      </c>
      <c r="EI26" s="24" cm="1">
        <f t="array" ref="EI26">IF(_xlfn.XLOOKUP($A26,data_i,_xlfn.XLOOKUP(EI$4,data_col,data_val)) &gt; 0,_xlfn.XLOOKUP($A26,data_i,_xlfn.XLOOKUP(EI$4,data_col,data_val))," ")</f>
        <v>381</v>
      </c>
      <c r="EJ26" s="24" cm="1">
        <f t="array" ref="EJ26">IF(_xlfn.XLOOKUP($A26,data_i,_xlfn.XLOOKUP(EJ$4,data_col,data_val)) &gt; 0,_xlfn.XLOOKUP($A26,data_i,_xlfn.XLOOKUP(EJ$4,data_col,data_val))," ")</f>
        <v>384</v>
      </c>
      <c r="EK26" s="24" cm="1">
        <f t="array" ref="EK26">IF(_xlfn.XLOOKUP($A26,data_i,_xlfn.XLOOKUP(EK$4,data_col,data_val)) &gt; 0,_xlfn.XLOOKUP($A26,data_i,_xlfn.XLOOKUP(EK$4,data_col,data_val))," ")</f>
        <v>380</v>
      </c>
      <c r="EL26" s="24" cm="1">
        <f t="array" ref="EL26">IF(_xlfn.XLOOKUP($A26,data_i,_xlfn.XLOOKUP(EL$4,data_col,data_val)) &gt; 0,_xlfn.XLOOKUP($A26,data_i,_xlfn.XLOOKUP(EL$4,data_col,data_val))," ")</f>
        <v>372</v>
      </c>
      <c r="EM26" s="24" cm="1">
        <f t="array" ref="EM26">IF(_xlfn.XLOOKUP($A26,data_i,_xlfn.XLOOKUP(EM$4,data_col,data_val)) &gt; 0,_xlfn.XLOOKUP($A26,data_i,_xlfn.XLOOKUP(EM$4,data_col,data_val))," ")</f>
        <v>370</v>
      </c>
      <c r="EN26" s="24" cm="1">
        <f t="array" ref="EN26">IF(_xlfn.XLOOKUP($A26,data_i,_xlfn.XLOOKUP(EN$4,data_col,data_val)) &gt; 0,_xlfn.XLOOKUP($A26,data_i,_xlfn.XLOOKUP(EN$4,data_col,data_val))," ")</f>
        <v>380</v>
      </c>
      <c r="EO26" s="24" cm="1">
        <f t="array" ref="EO26">IF(_xlfn.XLOOKUP($A26,data_i,_xlfn.XLOOKUP(EO$4,data_col,data_val)) &gt; 0,_xlfn.XLOOKUP($A26,data_i,_xlfn.XLOOKUP(EO$4,data_col,data_val))," ")</f>
        <v>370</v>
      </c>
      <c r="EP26" s="24" cm="1">
        <f t="array" ref="EP26">IF(_xlfn.XLOOKUP($A26,data_i,_xlfn.XLOOKUP(EP$4,data_col,data_val)) &gt; 0,_xlfn.XLOOKUP($A26,data_i,_xlfn.XLOOKUP(EP$4,data_col,data_val))," ")</f>
        <v>371</v>
      </c>
      <c r="EQ26" s="24" cm="1">
        <f t="array" ref="EQ26">IF(_xlfn.XLOOKUP($A26,data_i,_xlfn.XLOOKUP(EQ$4,data_col,data_val)) &gt; 0,_xlfn.XLOOKUP($A26,data_i,_xlfn.XLOOKUP(EQ$4,data_col,data_val))," ")</f>
        <v>375</v>
      </c>
      <c r="ER26" s="24" cm="1">
        <f t="array" ref="ER26">IF(_xlfn.XLOOKUP($A26,data_i,_xlfn.XLOOKUP(ER$4,data_col,data_val)) &gt; 0,_xlfn.XLOOKUP($A26,data_i,_xlfn.XLOOKUP(ER$4,data_col,data_val))," ")</f>
        <v>384</v>
      </c>
      <c r="ES26" s="24" cm="1">
        <f t="array" ref="ES26">IF(_xlfn.XLOOKUP($A26,data_i,_xlfn.XLOOKUP(ES$4,data_col,data_val)) &gt; 0,_xlfn.XLOOKUP($A26,data_i,_xlfn.XLOOKUP(ES$4,data_col,data_val))," ")</f>
        <v>377</v>
      </c>
      <c r="ET26" s="24" cm="1">
        <f t="array" ref="ET26">IF(_xlfn.XLOOKUP($A26,data_i,_xlfn.XLOOKUP(ET$4,data_col,data_val)) &gt; 0,_xlfn.XLOOKUP($A26,data_i,_xlfn.XLOOKUP(ET$4,data_col,data_val))," ")</f>
        <v>376</v>
      </c>
      <c r="EU26" s="24" cm="1">
        <f t="array" ref="EU26">IF(_xlfn.XLOOKUP($A26,data_i,_xlfn.XLOOKUP(EU$4,data_col,data_val)) &gt; 0,_xlfn.XLOOKUP($A26,data_i,_xlfn.XLOOKUP(EU$4,data_col,data_val))," ")</f>
        <v>372</v>
      </c>
      <c r="EV26" s="24" cm="1">
        <f t="array" ref="EV26">IF(_xlfn.XLOOKUP($A26,data_i,_xlfn.XLOOKUP(EV$4,data_col,data_val)) &gt; 0,_xlfn.XLOOKUP($A26,data_i,_xlfn.XLOOKUP(EV$4,data_col,data_val))," ")</f>
        <v>384</v>
      </c>
      <c r="EW26" s="24" cm="1">
        <f t="array" ref="EW26">IF(_xlfn.XLOOKUP($A26,data_i,_xlfn.XLOOKUP(EW$4,data_col,data_val)) &gt; 0,_xlfn.XLOOKUP($A26,data_i,_xlfn.XLOOKUP(EW$4,data_col,data_val))," ")</f>
        <v>387</v>
      </c>
      <c r="EX26" s="24" cm="1">
        <f t="array" ref="EX26">IF(_xlfn.XLOOKUP($A26,data_i,_xlfn.XLOOKUP(EX$4,data_col,data_val)) &gt; 0,_xlfn.XLOOKUP($A26,data_i,_xlfn.XLOOKUP(EX$4,data_col,data_val))," ")</f>
        <v>386</v>
      </c>
      <c r="EY26" s="24" cm="1">
        <f t="array" ref="EY26">IF(_xlfn.XLOOKUP($A26,data_i,_xlfn.XLOOKUP(EY$4,data_col,data_val)) &gt; 0,_xlfn.XLOOKUP($A26,data_i,_xlfn.XLOOKUP(EY$4,data_col,data_val))," ")</f>
        <v>381</v>
      </c>
      <c r="EZ26" s="24" cm="1">
        <f t="array" ref="EZ26">IF(_xlfn.XLOOKUP($A26,data_i,_xlfn.XLOOKUP(EZ$4,data_col,data_val)) &gt; 0,_xlfn.XLOOKUP($A26,data_i,_xlfn.XLOOKUP(EZ$4,data_col,data_val))," ")</f>
        <v>373</v>
      </c>
      <c r="FA26" s="24" cm="1">
        <f t="array" ref="FA26">IF(_xlfn.XLOOKUP($A26,data_i,_xlfn.XLOOKUP(FA$4,data_col,data_val)) &gt; 0,_xlfn.XLOOKUP($A26,data_i,_xlfn.XLOOKUP(FA$4,data_col,data_val))," ")</f>
        <v>373</v>
      </c>
      <c r="FB26" s="24" cm="1">
        <f t="array" ref="FB26">IF(_xlfn.XLOOKUP($A26,data_i,_xlfn.XLOOKUP(FB$4,data_col,data_val)) &gt; 0,_xlfn.XLOOKUP($A26,data_i,_xlfn.XLOOKUP(FB$4,data_col,data_val))," ")</f>
        <v>371</v>
      </c>
      <c r="FC26" s="24" cm="1">
        <f t="array" ref="FC26">IF(_xlfn.XLOOKUP($A26,data_i,_xlfn.XLOOKUP(FC$4,data_col,data_val)) &gt; 0,_xlfn.XLOOKUP($A26,data_i,_xlfn.XLOOKUP(FC$4,data_col,data_val))," ")</f>
        <v>371</v>
      </c>
      <c r="FD26" s="25"/>
      <c r="FE26" s="24" cm="1">
        <f t="array" ref="FE26">IF(_xlfn.XLOOKUP($A26,data_i,_xlfn.XLOOKUP(FE$4,data_col,data_val)) &gt; 0,_xlfn.XLOOKUP($A26,data_i,_xlfn.XLOOKUP(FE$4,data_col,data_val))," ")</f>
        <v>506</v>
      </c>
      <c r="FF26" s="24" cm="1">
        <f t="array" ref="FF26">IF(_xlfn.XLOOKUP($A26,data_i,_xlfn.XLOOKUP(FF$4,data_col,data_val)) &gt; 0,_xlfn.XLOOKUP($A26,data_i,_xlfn.XLOOKUP(FF$4,data_col,data_val))," ")</f>
        <v>491</v>
      </c>
      <c r="FG26" s="24" cm="1">
        <f t="array" ref="FG26">IF(_xlfn.XLOOKUP($A26,data_i,_xlfn.XLOOKUP(FG$4,data_col,data_val)) &gt; 0,_xlfn.XLOOKUP($A26,data_i,_xlfn.XLOOKUP(FG$4,data_col,data_val))," ")</f>
        <v>503</v>
      </c>
      <c r="FH26" s="24" cm="1">
        <f t="array" ref="FH26">IF(_xlfn.XLOOKUP($A26,data_i,_xlfn.XLOOKUP(FH$4,data_col,data_val)) &gt; 0,_xlfn.XLOOKUP($A26,data_i,_xlfn.XLOOKUP(FH$4,data_col,data_val))," ")</f>
        <v>503</v>
      </c>
      <c r="FI26" s="24" cm="1">
        <f t="array" ref="FI26">IF(_xlfn.XLOOKUP($A26,data_i,_xlfn.XLOOKUP(FI$4,data_col,data_val)) &gt; 0,_xlfn.XLOOKUP($A26,data_i,_xlfn.XLOOKUP(FI$4,data_col,data_val))," ")</f>
        <v>506</v>
      </c>
      <c r="FJ26" s="24" cm="1">
        <f t="array" ref="FJ26">IF(_xlfn.XLOOKUP($A26,data_i,_xlfn.XLOOKUP(FJ$4,data_col,data_val)) &gt; 0,_xlfn.XLOOKUP($A26,data_i,_xlfn.XLOOKUP(FJ$4,data_col,data_val))," ")</f>
        <v>501</v>
      </c>
      <c r="FK26" s="24" cm="1">
        <f t="array" ref="FK26">IF(_xlfn.XLOOKUP($A26,data_i,_xlfn.XLOOKUP(FK$4,data_col,data_val)) &gt; 0,_xlfn.XLOOKUP($A26,data_i,_xlfn.XLOOKUP(FK$4,data_col,data_val))," ")</f>
        <v>505</v>
      </c>
      <c r="FL26" s="24" cm="1">
        <f t="array" ref="FL26">IF(_xlfn.XLOOKUP($A26,data_i,_xlfn.XLOOKUP(FL$4,data_col,data_val)) &gt; 0,_xlfn.XLOOKUP($A26,data_i,_xlfn.XLOOKUP(FL$4,data_col,data_val))," ")</f>
        <v>494</v>
      </c>
      <c r="FM26" s="24" cm="1">
        <f t="array" ref="FM26">IF(_xlfn.XLOOKUP($A26,data_i,_xlfn.XLOOKUP(FM$4,data_col,data_val)) &gt; 0,_xlfn.XLOOKUP($A26,data_i,_xlfn.XLOOKUP(FM$4,data_col,data_val))," ")</f>
        <v>504</v>
      </c>
      <c r="FN26" s="24" cm="1">
        <f t="array" ref="FN26">IF(_xlfn.XLOOKUP($A26,data_i,_xlfn.XLOOKUP(FN$4,data_col,data_val)) &gt; 0,_xlfn.XLOOKUP($A26,data_i,_xlfn.XLOOKUP(FN$4,data_col,data_val))," ")</f>
        <v>504</v>
      </c>
      <c r="FO26" s="24" cm="1">
        <f t="array" ref="FO26">IF(_xlfn.XLOOKUP($A26,data_i,_xlfn.XLOOKUP(FO$4,data_col,data_val)) &gt; 0,_xlfn.XLOOKUP($A26,data_i,_xlfn.XLOOKUP(FO$4,data_col,data_val))," ")</f>
        <v>496</v>
      </c>
      <c r="FP26" s="24" cm="1">
        <f t="array" ref="FP26">IF(_xlfn.XLOOKUP($A26,data_i,_xlfn.XLOOKUP(FP$4,data_col,data_val)) &gt; 0,_xlfn.XLOOKUP($A26,data_i,_xlfn.XLOOKUP(FP$4,data_col,data_val))," ")</f>
        <v>493</v>
      </c>
      <c r="FQ26" s="24" t="str" cm="1">
        <f t="array" ref="FQ26">IF(_xlfn.XLOOKUP($A26,data_i,_xlfn.XLOOKUP(FQ$4,data_col,data_val)) &gt; 0,_xlfn.XLOOKUP($A26,data_i,_xlfn.XLOOKUP(FQ$4,data_col,data_val))," ")</f>
        <v xml:space="preserve"> </v>
      </c>
      <c r="FR26" s="24" cm="1">
        <f t="array" ref="FR26">IF(_xlfn.XLOOKUP($A26,data_i,_xlfn.XLOOKUP(FR$4,data_col,data_val)) &gt; 0,_xlfn.XLOOKUP($A26,data_i,_xlfn.XLOOKUP(FR$4,data_col,data_val))," ")</f>
        <v>499</v>
      </c>
      <c r="FS26" s="24" cm="1">
        <f t="array" ref="FS26">IF(_xlfn.XLOOKUP($A26,data_i,_xlfn.XLOOKUP(FS$4,data_col,data_val)) &gt; 0,_xlfn.XLOOKUP($A26,data_i,_xlfn.XLOOKUP(FS$4,data_col,data_val))," ")</f>
        <v>505</v>
      </c>
      <c r="FT26" s="24" cm="1">
        <f t="array" ref="FT26">IF(_xlfn.XLOOKUP($A26,data_i,_xlfn.XLOOKUP(FT$4,data_col,data_val)) &gt; 0,_xlfn.XLOOKUP($A26,data_i,_xlfn.XLOOKUP(FT$4,data_col,data_val))," ")</f>
        <v>504</v>
      </c>
      <c r="FU26" s="24" cm="1">
        <f t="array" ref="FU26">IF(_xlfn.XLOOKUP($A26,data_i,_xlfn.XLOOKUP(FU$4,data_col,data_val)) &gt; 0,_xlfn.XLOOKUP($A26,data_i,_xlfn.XLOOKUP(FU$4,data_col,data_val))," ")</f>
        <v>499</v>
      </c>
      <c r="FV26" s="24" cm="1">
        <f t="array" ref="FV26">IF(_xlfn.XLOOKUP($A26,data_i,_xlfn.XLOOKUP(FV$4,data_col,data_val)) &gt; 0,_xlfn.XLOOKUP($A26,data_i,_xlfn.XLOOKUP(FV$4,data_col,data_val))," ")</f>
        <v>505</v>
      </c>
      <c r="FW26" s="24" cm="1">
        <f t="array" ref="FW26">IF(_xlfn.XLOOKUP($A26,data_i,_xlfn.XLOOKUP(FW$4,data_col,data_val)) &gt; 0,_xlfn.XLOOKUP($A26,data_i,_xlfn.XLOOKUP(FW$4,data_col,data_val))," ")</f>
        <v>502</v>
      </c>
      <c r="FX26" s="24" cm="1">
        <f t="array" ref="FX26">IF(_xlfn.XLOOKUP($A26,data_i,_xlfn.XLOOKUP(FX$4,data_col,data_val)) &gt; 0,_xlfn.XLOOKUP($A26,data_i,_xlfn.XLOOKUP(FX$4,data_col,data_val))," ")</f>
        <v>496</v>
      </c>
      <c r="FY26" s="24" cm="1">
        <f t="array" ref="FY26">IF(_xlfn.XLOOKUP($A26,data_i,_xlfn.XLOOKUP(FY$4,data_col,data_val)) &gt; 0,_xlfn.XLOOKUP($A26,data_i,_xlfn.XLOOKUP(FY$4,data_col,data_val))," ")</f>
        <v>496</v>
      </c>
      <c r="FZ26" s="24" cm="1">
        <f t="array" ref="FZ26">IF(_xlfn.XLOOKUP($A26,data_i,_xlfn.XLOOKUP(FZ$4,data_col,data_val)) &gt; 0,_xlfn.XLOOKUP($A26,data_i,_xlfn.XLOOKUP(FZ$4,data_col,data_val))," ")</f>
        <v>496</v>
      </c>
      <c r="GA26" s="24" cm="1">
        <f t="array" ref="GA26">IF(_xlfn.XLOOKUP($A26,data_i,_xlfn.XLOOKUP(GA$4,data_col,data_val)) &gt; 0,_xlfn.XLOOKUP($A26,data_i,_xlfn.XLOOKUP(GA$4,data_col,data_val))," ")</f>
        <v>493</v>
      </c>
      <c r="GB26" s="24" cm="1">
        <f t="array" ref="GB26">IF(_xlfn.XLOOKUP($A26,data_i,_xlfn.XLOOKUP(GB$4,data_col,data_val)) &gt; 0,_xlfn.XLOOKUP($A26,data_i,_xlfn.XLOOKUP(GB$4,data_col,data_val))," ")</f>
        <v>497</v>
      </c>
      <c r="GC26" s="111"/>
      <c r="GD26" s="114"/>
      <c r="GE26" s="25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24"/>
      <c r="GZ26" s="24"/>
      <c r="HA26" s="24"/>
      <c r="HB26" s="111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  <c r="HX26" s="24"/>
      <c r="HY26" s="24"/>
      <c r="HZ26" s="24"/>
    </row>
    <row r="27" spans="1:234">
      <c r="A27" s="43">
        <v>3</v>
      </c>
      <c r="B27" s="212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12" t="str" cm="1">
        <f t="array" ref="C27">_xlfn.XLOOKUP($A27,prop_i,_xlfn.XLOOKUP(C$4,prop_col,prop_val))</f>
        <v>M02</v>
      </c>
      <c r="D27" s="112" t="str" cm="1">
        <f t="array" ref="D27">_xlfn.XLOOKUP($A27,prop_i,_xlfn.XLOOKUP(D$4,prop_col,prop_val))</f>
        <v>BE</v>
      </c>
      <c r="E27" s="112" t="str" cm="1">
        <f t="array" ref="E27">_xlfn.XLOOKUP($A27,prop_i,_xlfn.XLOOKUP(E$4,prop_col,prop_val))</f>
        <v>U658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F12</v>
      </c>
      <c r="H27" s="43">
        <f t="shared" si="0"/>
        <v>16</v>
      </c>
      <c r="I27" s="112" cm="1">
        <f t="array" ref="I27">_xlfn.XLOOKUP($A27,prop_i,_xlfn.XLOOKUP(I$4,prop_col,prop_val))</f>
        <v>1198719</v>
      </c>
      <c r="J27" s="142" cm="1">
        <f t="array" ref="J27">_xlfn.XLOOKUP($A27,data_i,_xlfn.XLOOKUP(J$4,data_col,data_val))</f>
        <v>30254</v>
      </c>
      <c r="K27" s="142" cm="1">
        <f t="array" ref="K27">_xlfn.XLOOKUP($A27,data_i,_xlfn.XLOOKUP(K$4,data_col,data_val))</f>
        <v>771</v>
      </c>
      <c r="L27" s="24">
        <f t="shared" si="1"/>
        <v>39.239948119325554</v>
      </c>
      <c r="M27" s="201" cm="1">
        <f t="array" ref="M27">HYPERLINK(GM27,_xlfn.XLOOKUP($A27,val_i,_xlfn.XLOOKUP(M$4,val_col,val_val)))</f>
        <v>44119</v>
      </c>
      <c r="N27" s="203" cm="1">
        <f t="array" ref="N27">IF(_xlfn.XLOOKUP($A27,data_i,_xlfn.XLOOKUP(N$4,data_col,data_val)) &gt; 0,_xlfn.XLOOKUP($A27,data_i,_xlfn.XLOOKUP(N$4,data_col,data_val))," ")</f>
        <v>8.6499999999999994E-2</v>
      </c>
      <c r="O27" s="109" cm="1">
        <f t="array" ref="O27">$J27-_xlfn.XLOOKUP($A27,val_i,_xlfn.XLOOKUP("oph@start",val_col,val_val))</f>
        <v>1671</v>
      </c>
      <c r="P27" s="24" cm="1">
        <f t="array" ref="P27">K27-_xlfn.XLOOKUP($A27,val_i,_xlfn.XLOOKUP("Starts@Start",val_col,val_val))</f>
        <v>60</v>
      </c>
      <c r="Q27" s="109">
        <f t="shared" si="2"/>
        <v>27.85</v>
      </c>
      <c r="R27" s="110">
        <f t="shared" si="3"/>
        <v>22.890410958904109</v>
      </c>
      <c r="S27" s="97">
        <f t="shared" si="4"/>
        <v>44207.271927862559</v>
      </c>
      <c r="T27" s="97">
        <f t="shared" si="4"/>
        <v>44294.644758502895</v>
      </c>
      <c r="U27" s="97">
        <f t="shared" si="4"/>
        <v>44382.01758914323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30254</v>
      </c>
      <c r="Y27" s="131" cm="1">
        <f t="array" ref="Y27">_xlfn.XLOOKUP($A27,data_i,_xlfn.XLOOKUP(Y$4,data_col,data_val))</f>
        <v>771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43</v>
      </c>
      <c r="AG27" s="131" cm="1">
        <f t="array" ref="AG27">_xlfn.XLOOKUP($A27,data_i,_xlfn.XLOOKUP(AG$4,data_col,data_val))</f>
        <v>15.1</v>
      </c>
      <c r="AH27" s="142" cm="1">
        <f t="array" ref="AH27">_xlfn.XLOOKUP($A27,data_i,_xlfn.XLOOKUP(AH$4,data_col,data_val))</f>
        <v>173.1</v>
      </c>
      <c r="AI27" s="142"/>
      <c r="AJ27" s="241" cm="1">
        <f t="array" ref="AJ27">_xlfn.XLOOKUP($A27,prop_i,_xlfn.XLOOKUP(AJ$4,prop_col,prop_val))</f>
        <v>42825</v>
      </c>
      <c r="AK27" s="142"/>
      <c r="AM27" s="142" cm="1">
        <f t="array" ref="AM27">_xlfn.XLOOKUP($A27,data_i,_xlfn.XLOOKUP(AM$4,data_col,data_val))</f>
        <v>2679</v>
      </c>
      <c r="AN27" s="142" cm="1">
        <f t="array" ref="AN27">_xlfn.XLOOKUP($A27,prop_i,_xlfn.XLOOKUP(AN$4,data_col,data_val))</f>
        <v>1500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21.999469336872419</v>
      </c>
      <c r="AP27" s="25"/>
      <c r="AQ27" s="142" cm="1">
        <f t="array" ref="AQ27">_xlfn.XLOOKUP($A27,data_i,_xlfn.XLOOKUP(AQ$4,data_col,data_val))</f>
        <v>2679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2675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 t="shared" si="5"/>
        <v>1671</v>
      </c>
      <c r="BB27" s="203" cm="1">
        <f t="array" ref="BB27">IF(_xlfn.XLOOKUP($A27,data_i,_xlfn.XLOOKUP(BB$4,data_col,data_val)) &gt; 0,_xlfn.XLOOKUP($A27,data_i,_xlfn.XLOOKUP(BB$4,data_col,data_val))," ")</f>
        <v>8.6499999999999994E-2</v>
      </c>
      <c r="BC27" s="110" cm="1">
        <f t="array" ref="BC27">_xlfn.XLOOKUP($A27,data_i,_xlfn.XLOOKUP(BC$4,data_col,data_val))</f>
        <v>-25.75</v>
      </c>
      <c r="BD27" s="139" cm="1">
        <f t="array" ref="BD27">_xlfn.XLOOKUP($A27,data_i,_xlfn.XLOOKUP(BD$4,data_col,data_val))</f>
        <v>4.0190000000000001</v>
      </c>
      <c r="BE27" s="139" cm="1">
        <f t="array" ref="BE27">_xlfn.XLOOKUP($A27,data_i,_xlfn.XLOOKUP(BE$4,data_col,data_val))</f>
        <v>0.70881818181818179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1.554</v>
      </c>
      <c r="BI27" s="139" cm="1">
        <f t="array" ref="BI27">_xlfn.XLOOKUP($A27,data_i,_xlfn.XLOOKUP(BI$4,data_col,data_val))</f>
        <v>0.35</v>
      </c>
      <c r="BJ27" s="146">
        <f t="shared" si="6"/>
        <v>285.71428571428572</v>
      </c>
      <c r="BK27" s="139"/>
      <c r="BL27" s="139" cm="1">
        <f t="array" ref="BL27">_xlfn.XLOOKUP($A27,data_i,_xlfn.XLOOKUP(BL$4,data_col,data_val))</f>
        <v>0.74</v>
      </c>
      <c r="BM27" s="24" cm="1">
        <f t="array" ref="BM27">_xlfn.XLOOKUP($A27,data_i,_xlfn.XLOOKUP(BM$4,data_col,data_val))</f>
        <v>35.9</v>
      </c>
      <c r="BN27" s="24" cm="1">
        <f t="array" ref="BN27">_xlfn.XLOOKUP($A27,data_i,_xlfn.XLOOKUP(BN$4,data_col,data_val))</f>
        <v>100</v>
      </c>
      <c r="BO27" s="110" cm="1">
        <f t="array" ref="BO27">_xlfn.XLOOKUP($A27,data_i,_xlfn.XLOOKUP(BO$4,data_col,data_val))</f>
        <v>80.7</v>
      </c>
      <c r="BP27" s="110" cm="1">
        <f t="array" ref="BP27">_xlfn.XLOOKUP($A27,data_i,_xlfn.XLOOKUP(BP$4,data_col,data_val))</f>
        <v>170.7</v>
      </c>
      <c r="BQ27" s="110" cm="1">
        <f t="array" ref="BQ27">_xlfn.XLOOKUP($A27,data_i,_xlfn.XLOOKUP(BQ$4,data_col,data_val))</f>
        <v>8.3000000000000007</v>
      </c>
      <c r="BR27" s="24" cm="1">
        <f t="array" ref="BR27">_xlfn.XLOOKUP($A27,data_i,_xlfn.XLOOKUP(BR$4,data_col,data_val))</f>
        <v>1078</v>
      </c>
      <c r="BS27" s="24" cm="1">
        <f t="array" ref="BS27">_xlfn.XLOOKUP($A27,data_i,_xlfn.XLOOKUP(BS$4,data_col,data_val))</f>
        <v>101</v>
      </c>
      <c r="BT27" s="109">
        <f t="shared" si="7"/>
        <v>634.66608196834284</v>
      </c>
      <c r="BU27" s="162">
        <f>IFERROR((AX27*_xlfn.XLOOKUP(F27,summary!$S$3:$S$6,summary!$W$31:$W$34))/(BT27*$BS$1)," ")</f>
        <v>0.41982004440493115</v>
      </c>
      <c r="BV27" s="24" cm="1">
        <f t="array" ref="BV27">_xlfn.XLOOKUP($A27,data_i,_xlfn.XLOOKUP(BV$4,data_col,data_val))</f>
        <v>0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>
        <f>BV27*BW27/1013*273.15/(273.15+BX27)</f>
        <v>0</v>
      </c>
      <c r="BZ27" s="164"/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02" t="str" cm="1">
        <f t="array" ref="CB27">IF(_xlfn.XLOOKUP($A27,data_i,_xlfn.XLOOKUP(CB$4,data_col,data_val)) &gt; 0,_xlfn.XLOOKUP($A27,data_i,_xlfn.XLOOKUP(CB$4,data_col,data_val))," ")</f>
        <v xml:space="preserve"> </v>
      </c>
      <c r="CC27" s="202" t="str" cm="1">
        <f t="array" ref="CC27">IF(_xlfn.XLOOKUP($A27,data_i,_xlfn.XLOOKUP(CC$4,data_col,data_val)) &gt; 0,_xlfn.XLOOKUP($A27,data_i,_xlfn.XLOOKUP(CC$4,data_col,data_val))," ")</f>
        <v xml:space="preserve"> </v>
      </c>
      <c r="CD27" s="202" t="str" cm="1">
        <f t="array" ref="CD27">IF(_xlfn.XLOOKUP($A27,data_i,_xlfn.XLOOKUP(CD$4,data_col,data_val)) &gt; 0,_xlfn.XLOOKUP($A27,data_i,_xlfn.XLOOKUP(CD$4,data_col,data_val))," ")</f>
        <v xml:space="preserve"> </v>
      </c>
      <c r="CE27" s="25"/>
      <c r="CF27" s="24" cm="1">
        <f t="array" ref="CF27">_xlfn.XLOOKUP($A27,data_i,_xlfn.XLOOKUP(CF$4,data_col,data_val))</f>
        <v>66.7</v>
      </c>
      <c r="CG27" s="110"/>
      <c r="CH27" s="24" cm="1">
        <f t="array" ref="CH27">IF(_xlfn.XLOOKUP($A27,data_i,_xlfn.XLOOKUP(CH$4,data_col,data_val)) &gt; 0,_xlfn.XLOOKUP($A27,data_i,_xlfn.XLOOKUP(CH$4,data_col,data_val))," ")</f>
        <v>174</v>
      </c>
      <c r="CI27" s="24" cm="1">
        <f t="array" ref="CI27">IF(_xlfn.XLOOKUP($A27,data_i,_xlfn.XLOOKUP(CI$4,data_col,data_val)) &gt; 0,_xlfn.XLOOKUP($A27,data_i,_xlfn.XLOOKUP(CI$4,data_col,data_val))," ")</f>
        <v>141</v>
      </c>
      <c r="CJ27" s="24" cm="1">
        <f t="array" ref="CJ27">IF(_xlfn.XLOOKUP($A27,data_i,_xlfn.XLOOKUP(CJ$4,data_col,data_val)) &gt; 0,_xlfn.XLOOKUP($A27,data_i,_xlfn.XLOOKUP(CJ$4,data_col,data_val))," ")</f>
        <v>158</v>
      </c>
      <c r="CK27" s="24" cm="1">
        <f t="array" ref="CK27">IF(_xlfn.XLOOKUP($A27,data_i,_xlfn.XLOOKUP(CK$4,data_col,data_val)) &gt; 0,_xlfn.XLOOKUP($A27,data_i,_xlfn.XLOOKUP(CK$4,data_col,data_val))," ")</f>
        <v>141</v>
      </c>
      <c r="CL27" s="24" cm="1">
        <f t="array" ref="CL27">IF(_xlfn.XLOOKUP($A27,data_i,_xlfn.XLOOKUP(CL$4,data_col,data_val)) &gt; 0,_xlfn.XLOOKUP($A27,data_i,_xlfn.XLOOKUP(CL$4,data_col,data_val))," ")</f>
        <v>94</v>
      </c>
      <c r="CM27" s="24" cm="1">
        <f t="array" ref="CM27">IF(_xlfn.XLOOKUP($A27,data_i,_xlfn.XLOOKUP(CM$4,data_col,data_val)) &gt; 0,_xlfn.XLOOKUP($A27,data_i,_xlfn.XLOOKUP(CM$4,data_col,data_val))," ")</f>
        <v>126</v>
      </c>
      <c r="CN27" s="24" cm="1">
        <f t="array" ref="CN27">IF(_xlfn.XLOOKUP($A27,data_i,_xlfn.XLOOKUP(CN$4,data_col,data_val)) &gt; 0,_xlfn.XLOOKUP($A27,data_i,_xlfn.XLOOKUP(CN$4,data_col,data_val))," ")</f>
        <v>174</v>
      </c>
      <c r="CO27" s="24" cm="1">
        <f t="array" ref="CO27">IF(_xlfn.XLOOKUP($A27,data_i,_xlfn.XLOOKUP(CO$4,data_col,data_val)) &gt; 0,_xlfn.XLOOKUP($A27,data_i,_xlfn.XLOOKUP(CO$4,data_col,data_val))," ")</f>
        <v>141</v>
      </c>
      <c r="CP27" s="24" cm="1">
        <f t="array" ref="CP27">IF(_xlfn.XLOOKUP($A27,data_i,_xlfn.XLOOKUP(CP$4,data_col,data_val)) &gt; 0,_xlfn.XLOOKUP($A27,data_i,_xlfn.XLOOKUP(CP$4,data_col,data_val))," ")</f>
        <v>141</v>
      </c>
      <c r="CQ27" s="24" cm="1">
        <f t="array" ref="CQ27">IF(_xlfn.XLOOKUP($A27,data_i,_xlfn.XLOOKUP(CQ$4,data_col,data_val)) &gt; 0,_xlfn.XLOOKUP($A27,data_i,_xlfn.XLOOKUP(CQ$4,data_col,data_val))," ")</f>
        <v>110</v>
      </c>
      <c r="CR27" s="24" cm="1">
        <f t="array" ref="CR27">IF(_xlfn.XLOOKUP($A27,data_i,_xlfn.XLOOKUP(CR$4,data_col,data_val)) &gt; 0,_xlfn.XLOOKUP($A27,data_i,_xlfn.XLOOKUP(CR$4,data_col,data_val))," ")</f>
        <v>141</v>
      </c>
      <c r="CS27" s="24" cm="1">
        <f t="array" ref="CS27">IF(_xlfn.XLOOKUP($A27,data_i,_xlfn.XLOOKUP(CS$4,data_col,data_val)) &gt; 0,_xlfn.XLOOKUP($A27,data_i,_xlfn.XLOOKUP(CS$4,data_col,data_val))," ")</f>
        <v>110</v>
      </c>
      <c r="CT27" s="24" cm="1">
        <f t="array" ref="CT27">IF(_xlfn.XLOOKUP($A27,data_i,_xlfn.XLOOKUP(CT$4,data_col,data_val)) &gt; 0,_xlfn.XLOOKUP($A27,data_i,_xlfn.XLOOKUP(CT$4,data_col,data_val))," ")</f>
        <v>126</v>
      </c>
      <c r="CU27" s="24" cm="1">
        <f t="array" ref="CU27">IF(_xlfn.XLOOKUP($A27,data_i,_xlfn.XLOOKUP(CU$4,data_col,data_val)) &gt; 0,_xlfn.XLOOKUP($A27,data_i,_xlfn.XLOOKUP(CU$4,data_col,data_val))," ")</f>
        <v>110</v>
      </c>
      <c r="CV27" s="24" cm="1">
        <f t="array" ref="CV27">IF(_xlfn.XLOOKUP($A27,data_i,_xlfn.XLOOKUP(CV$4,data_col,data_val)) &gt; 0,_xlfn.XLOOKUP($A27,data_i,_xlfn.XLOOKUP(CV$4,data_col,data_val))," ")</f>
        <v>110</v>
      </c>
      <c r="CW27" s="24" cm="1">
        <f t="array" ref="CW27">IF(_xlfn.XLOOKUP($A27,data_i,_xlfn.XLOOKUP(CW$4,data_col,data_val)) &gt; 0,_xlfn.XLOOKUP($A27,data_i,_xlfn.XLOOKUP(CW$4,data_col,data_val))," ")</f>
        <v>158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24" t="str" cm="1">
        <f t="array" ref="DC27">IF(_xlfn.XLOOKUP($A27,data_i,_xlfn.XLOOKUP(DC$4,data_col,data_val)) &gt; 0,_xlfn.XLOOKUP($A27,data_i,_xlfn.XLOOKUP(DC$4,data_col,data_val))," ")</f>
        <v xml:space="preserve"> </v>
      </c>
      <c r="DD27" s="24" t="str" cm="1">
        <f t="array" ref="DD27">IF(_xlfn.XLOOKUP($A27,data_i,_xlfn.XLOOKUP(DD$4,data_col,data_val)) &gt; 0,_xlfn.XLOOKUP($A27,data_i,_xlfn.XLOOKUP(DD$4,data_col,data_val))," ")</f>
        <v xml:space="preserve"> </v>
      </c>
      <c r="DE27" s="24" t="str" cm="1">
        <f t="array" ref="DE27">IF(_xlfn.XLOOKUP($A27,data_i,_xlfn.XLOOKUP(DE$4,data_col,data_val)) &gt; 0,_xlfn.XLOOKUP($A27,data_i,_xlfn.XLOOKUP(DE$4,data_col,data_val))," ")</f>
        <v xml:space="preserve"> </v>
      </c>
      <c r="DF27" s="110"/>
      <c r="DG27" s="24" cm="1">
        <f t="array" ref="DG27">IF(_xlfn.XLOOKUP($A27,data_i,_xlfn.XLOOKUP(DG$4,data_col,data_val)) &gt; 0,_xlfn.XLOOKUP($A27,data_i,_xlfn.XLOOKUP(DG$4,data_col,data_val))," ")</f>
        <v>1599</v>
      </c>
      <c r="DH27" s="24" cm="1">
        <f t="array" ref="DH27">IF(_xlfn.XLOOKUP($A27,data_i,_xlfn.XLOOKUP(DH$4,data_col,data_val)) &gt; 0,_xlfn.XLOOKUP($A27,data_i,_xlfn.XLOOKUP(DH$4,data_col,data_val))," ")</f>
        <v>1916</v>
      </c>
      <c r="DI27" s="24" cm="1">
        <f t="array" ref="DI27">IF(_xlfn.XLOOKUP($A27,data_i,_xlfn.XLOOKUP(DI$4,data_col,data_val)) &gt; 0,_xlfn.XLOOKUP($A27,data_i,_xlfn.XLOOKUP(DI$4,data_col,data_val))," ")</f>
        <v>1245</v>
      </c>
      <c r="DJ27" s="24" cm="1">
        <f t="array" ref="DJ27">IF(_xlfn.XLOOKUP($A27,data_i,_xlfn.XLOOKUP(DJ$4,data_col,data_val)) &gt; 0,_xlfn.XLOOKUP($A27,data_i,_xlfn.XLOOKUP(DJ$4,data_col,data_val))," ")</f>
        <v>1147</v>
      </c>
      <c r="DK27" s="24" cm="1">
        <f t="array" ref="DK27">IF(_xlfn.XLOOKUP($A27,data_i,_xlfn.XLOOKUP(DK$4,data_col,data_val)) &gt; 0,_xlfn.XLOOKUP($A27,data_i,_xlfn.XLOOKUP(DK$4,data_col,data_val))," ")</f>
        <v>1001</v>
      </c>
      <c r="DL27" s="24" cm="1">
        <f t="array" ref="DL27">IF(_xlfn.XLOOKUP($A27,data_i,_xlfn.XLOOKUP(DL$4,data_col,data_val)) &gt; 0,_xlfn.XLOOKUP($A27,data_i,_xlfn.XLOOKUP(DL$4,data_col,data_val))," ")</f>
        <v>1025</v>
      </c>
      <c r="DM27" s="24" cm="1">
        <f t="array" ref="DM27">IF(_xlfn.XLOOKUP($A27,data_i,_xlfn.XLOOKUP(DM$4,data_col,data_val)) &gt; 0,_xlfn.XLOOKUP($A27,data_i,_xlfn.XLOOKUP(DM$4,data_col,data_val))," ")</f>
        <v>1074</v>
      </c>
      <c r="DN27" s="24" cm="1">
        <f t="array" ref="DN27">IF(_xlfn.XLOOKUP($A27,data_i,_xlfn.XLOOKUP(DN$4,data_col,data_val)) &gt; 0,_xlfn.XLOOKUP($A27,data_i,_xlfn.XLOOKUP(DN$4,data_col,data_val))," ")</f>
        <v>1636</v>
      </c>
      <c r="DO27" s="24" cm="1">
        <f t="array" ref="DO27">IF(_xlfn.XLOOKUP($A27,data_i,_xlfn.XLOOKUP(DO$4,data_col,data_val)) &gt; 0,_xlfn.XLOOKUP($A27,data_i,_xlfn.XLOOKUP(DO$4,data_col,data_val))," ")</f>
        <v>1318</v>
      </c>
      <c r="DP27" s="24" cm="1">
        <f t="array" ref="DP27">IF(_xlfn.XLOOKUP($A27,data_i,_xlfn.XLOOKUP(DP$4,data_col,data_val)) &gt; 0,_xlfn.XLOOKUP($A27,data_i,_xlfn.XLOOKUP(DP$4,data_col,data_val))," ")</f>
        <v>708</v>
      </c>
      <c r="DQ27" s="24" cm="1">
        <f t="array" ref="DQ27">IF(_xlfn.XLOOKUP($A27,data_i,_xlfn.XLOOKUP(DQ$4,data_col,data_val)) &gt; 0,_xlfn.XLOOKUP($A27,data_i,_xlfn.XLOOKUP(DQ$4,data_col,data_val))," ")</f>
        <v>757</v>
      </c>
      <c r="DR27" s="24" cm="1">
        <f t="array" ref="DR27">IF(_xlfn.XLOOKUP($A27,data_i,_xlfn.XLOOKUP(DR$4,data_col,data_val)) &gt; 0,_xlfn.XLOOKUP($A27,data_i,_xlfn.XLOOKUP(DR$4,data_col,data_val))," ")</f>
        <v>1025</v>
      </c>
      <c r="DS27" s="24" cm="1">
        <f t="array" ref="DS27">IF(_xlfn.XLOOKUP($A27,data_i,_xlfn.XLOOKUP(DS$4,data_col,data_val)) &gt; 0,_xlfn.XLOOKUP($A27,data_i,_xlfn.XLOOKUP(DS$4,data_col,data_val))," ")</f>
        <v>976</v>
      </c>
      <c r="DT27" s="24" cm="1">
        <f t="array" ref="DT27">IF(_xlfn.XLOOKUP($A27,data_i,_xlfn.XLOOKUP(DT$4,data_col,data_val)) &gt; 0,_xlfn.XLOOKUP($A27,data_i,_xlfn.XLOOKUP(DT$4,data_col,data_val))," ")</f>
        <v>1428</v>
      </c>
      <c r="DU27" s="24" cm="1">
        <f t="array" ref="DU27">IF(_xlfn.XLOOKUP($A27,data_i,_xlfn.XLOOKUP(DU$4,data_col,data_val)) &gt; 0,_xlfn.XLOOKUP($A27,data_i,_xlfn.XLOOKUP(DU$4,data_col,data_val))," ")</f>
        <v>708</v>
      </c>
      <c r="DV27" s="24" cm="1">
        <f t="array" ref="DV27">IF(_xlfn.XLOOKUP($A27,data_i,_xlfn.XLOOKUP(DV$4,data_col,data_val)) &gt; 0,_xlfn.XLOOKUP($A27,data_i,_xlfn.XLOOKUP(DV$4,data_col,data_val))," ")</f>
        <v>512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4" t="str" cm="1">
        <f t="array" ref="EB27">IF(_xlfn.XLOOKUP($A27,data_i,_xlfn.XLOOKUP(EB$4,data_col,data_val)) &gt; 0,_xlfn.XLOOKUP($A27,data_i,_xlfn.XLOOKUP(EB$4,data_col,data_val))," ")</f>
        <v xml:space="preserve"> </v>
      </c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5"/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4" t="str" cm="1">
        <f t="array" ref="FA27">IF(_xlfn.XLOOKUP($A27,data_i,_xlfn.XLOOKUP(FA$4,data_col,data_val)) &gt; 0,_xlfn.XLOOKUP($A27,data_i,_xlfn.XLOOKUP(FA$4,data_col,data_val))," ")</f>
        <v xml:space="preserve"> </v>
      </c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5"/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4" t="str" cm="1">
        <f t="array" ref="FZ27">IF(_xlfn.XLOOKUP($A27,data_i,_xlfn.XLOOKUP(FZ$4,data_col,data_val)) &gt; 0,_xlfn.XLOOKUP($A27,data_i,_xlfn.XLOOKUP(FZ$4,data_col,data_val))," ")</f>
        <v xml:space="preserve"> </v>
      </c>
      <c r="GA27" s="24" t="str" cm="1">
        <f t="array" ref="GA27">IF(_xlfn.XLOOKUP($A27,data_i,_xlfn.XLOOKUP(GA$4,data_col,data_val)) &gt; 0,_xlfn.XLOOKUP($A27,data_i,_xlfn.XLOOKUP(GA$4,data_col,data_val))," ")</f>
        <v xml:space="preserve"> </v>
      </c>
      <c r="GB27" s="24" t="str" cm="1">
        <f t="array" ref="GB27">IF(_xlfn.XLOOKUP($A27,data_i,_xlfn.XLOOKUP(GB$4,data_col,data_val)) &gt; 0,_xlfn.XLOOKUP($A27,data_i,_xlfn.XLOOKUP(GB$4,data_col,data_val))," ")</f>
        <v xml:space="preserve"> </v>
      </c>
      <c r="GC27" s="25"/>
      <c r="GD27" s="114"/>
      <c r="GE27" s="25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</row>
    <row r="28" spans="1:234">
      <c r="A28" s="43">
        <v>21</v>
      </c>
      <c r="B28" s="212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12" t="str" cm="1">
        <f t="array" ref="C28">_xlfn.XLOOKUP($A28,prop_i,_xlfn.XLOOKUP(C$4,prop_col,prop_val))</f>
        <v>M03</v>
      </c>
      <c r="D28" s="112" t="str" cm="1">
        <f t="array" ref="D28">_xlfn.XLOOKUP($A28,prop_i,_xlfn.XLOOKUP(D$4,prop_col,prop_val))</f>
        <v>FR</v>
      </c>
      <c r="E28" s="112" t="str" cm="1">
        <f t="array" ref="E28">_xlfn.XLOOKUP($A28,prop_i,_xlfn.XLOOKUP(E$4,prop_col,prop_val))</f>
        <v>X077</v>
      </c>
      <c r="F28" s="112" cm="1">
        <f t="array" ref="F28">_xlfn.XLOOKUP($A28,prop_i,_xlfn.XLOOKUP(F$4,prop_col,prop_val))</f>
        <v>616</v>
      </c>
      <c r="G28" s="112" t="str" cm="1">
        <f t="array" ref="G28">_xlfn.XLOOKUP($A28,prop_i,_xlfn.XLOOKUP(G$4,prop_col,prop_val))</f>
        <v>J12</v>
      </c>
      <c r="H28" s="43">
        <f t="shared" si="0"/>
        <v>16</v>
      </c>
      <c r="I28" s="112" cm="1">
        <f t="array" ref="I28">_xlfn.XLOOKUP($A28,prop_i,_xlfn.XLOOKUP(I$4,prop_col,prop_val))</f>
        <v>1345851</v>
      </c>
      <c r="J28" s="142" cm="1">
        <f t="array" ref="J28">_xlfn.XLOOKUP($A28,data_i,_xlfn.XLOOKUP(J$4,data_col,data_val))</f>
        <v>8805</v>
      </c>
      <c r="K28" s="142" cm="1">
        <f t="array" ref="K28">_xlfn.XLOOKUP($A28,data_i,_xlfn.XLOOKUP(K$4,data_col,data_val))</f>
        <v>126</v>
      </c>
      <c r="L28" s="24">
        <f t="shared" si="1"/>
        <v>69.88095238095238</v>
      </c>
      <c r="M28" s="201" cm="1">
        <f t="array" ref="M28">HYPERLINK(GM28,_xlfn.XLOOKUP($A28,val_i,_xlfn.XLOOKUP(M$4,val_col,val_val)))</f>
        <v>44126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1553</v>
      </c>
      <c r="P28" s="24" cm="1">
        <f t="array" ref="P28">K28-_xlfn.XLOOKUP($A28,val_i,_xlfn.XLOOKUP("Starts@Start",val_col,val_val))</f>
        <v>7</v>
      </c>
      <c r="Q28" s="109">
        <f t="shared" si="2"/>
        <v>221.85714285714286</v>
      </c>
      <c r="R28" s="110">
        <f t="shared" si="3"/>
        <v>23.530303030303031</v>
      </c>
      <c r="S28" s="97">
        <f t="shared" si="4"/>
        <v>44211.895877647206</v>
      </c>
      <c r="T28" s="97">
        <f t="shared" si="4"/>
        <v>44296.892658072189</v>
      </c>
      <c r="U28" s="97">
        <f t="shared" si="4"/>
        <v>44381.889438497172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8805</v>
      </c>
      <c r="Y28" s="131" cm="1">
        <f t="array" ref="Y28">_xlfn.XLOOKUP($A28,data_i,_xlfn.XLOOKUP(Y$4,data_col,data_val))</f>
        <v>126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38</v>
      </c>
      <c r="AG28" s="131" cm="1">
        <f t="array" ref="AG28">_xlfn.XLOOKUP($A28,data_i,_xlfn.XLOOKUP(AG$4,data_col,data_val))</f>
        <v>9.6</v>
      </c>
      <c r="AH28" s="142" cm="1">
        <f t="array" ref="AH28">_xlfn.XLOOKUP($A28,data_i,_xlfn.XLOOKUP(AH$4,data_col,data_val))</f>
        <v>714.2</v>
      </c>
      <c r="AI28" s="142"/>
      <c r="AJ28" s="241" cm="1">
        <f t="array" ref="AJ28">_xlfn.XLOOKUP($A28,prop_i,_xlfn.XLOOKUP(AJ$4,prop_col,prop_val))</f>
        <v>43404</v>
      </c>
      <c r="AK28" s="142"/>
      <c r="AM28" s="142" cm="1">
        <f t="array" ref="AM28">_xlfn.XLOOKUP($A28,data_i,_xlfn.XLOOKUP(AM$4,data_col,data_val))</f>
        <v>2679</v>
      </c>
      <c r="AN28" s="142" cm="1">
        <f t="array" ref="AN28">_xlfn.XLOOKUP($A28,prop_i,_xlfn.XLOOKUP(AN$4,data_col,data_val))</f>
        <v>1500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21.999469336872419</v>
      </c>
      <c r="AP28" s="25"/>
      <c r="AQ28" s="142" cm="1">
        <f t="array" ref="AQ28">_xlfn.XLOOKUP($A28,data_i,_xlfn.XLOOKUP(AQ$4,data_col,data_val))</f>
        <v>2679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0</v>
      </c>
      <c r="AW28" s="24"/>
      <c r="AX28" s="131" cm="1">
        <f t="array" ref="AX28">_xlfn.XLOOKUP($A28,data_i,_xlfn.XLOOKUP(AX$4,data_col,data_val))</f>
        <v>2680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 t="shared" si="5"/>
        <v>1553</v>
      </c>
      <c r="BB28" s="203" t="str" cm="1">
        <f t="array" ref="BB28">IF(_xlfn.XLOOKUP($A28,data_i,_xlfn.XLOOKUP(BB$4,data_col,data_val)) &gt; 0,_xlfn.XLOOKUP($A28,data_i,_xlfn.XLOOKUP(BB$4,data_col,data_val))," ")</f>
        <v xml:space="preserve"> </v>
      </c>
      <c r="BC28" s="110" cm="1">
        <f t="array" ref="BC28">_xlfn.XLOOKUP($A28,data_i,_xlfn.XLOOKUP(BC$4,data_col,data_val))</f>
        <v>-29.26</v>
      </c>
      <c r="BD28" s="139" cm="1">
        <f t="array" ref="BD28">_xlfn.XLOOKUP($A28,data_i,_xlfn.XLOOKUP(BD$4,data_col,data_val))</f>
        <v>3.9809999999999994</v>
      </c>
      <c r="BE28" s="139" cm="1">
        <f t="array" ref="BE28">_xlfn.XLOOKUP($A28,data_i,_xlfn.XLOOKUP(BE$4,data_col,data_val))</f>
        <v>0.71445454545454545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2.04</v>
      </c>
      <c r="BI28" s="139" cm="1">
        <f t="array" ref="BI28">_xlfn.XLOOKUP($A28,data_i,_xlfn.XLOOKUP(BI$4,data_col,data_val))</f>
        <v>0.2</v>
      </c>
      <c r="BJ28" s="146">
        <f t="shared" si="6"/>
        <v>500</v>
      </c>
      <c r="BK28" s="139"/>
      <c r="BL28" s="139" cm="1">
        <f t="array" ref="BL28">_xlfn.XLOOKUP($A28,data_i,_xlfn.XLOOKUP(BL$4,data_col,data_val))</f>
        <v>0.74</v>
      </c>
      <c r="BM28" s="24" cm="1">
        <f t="array" ref="BM28">_xlfn.XLOOKUP($A28,data_i,_xlfn.XLOOKUP(BM$4,data_col,data_val))</f>
        <v>26.7</v>
      </c>
      <c r="BN28" s="24" cm="1">
        <f t="array" ref="BN28">_xlfn.XLOOKUP($A28,data_i,_xlfn.XLOOKUP(BN$4,data_col,data_val))</f>
        <v>100</v>
      </c>
      <c r="BO28" s="110" cm="1">
        <f t="array" ref="BO28">_xlfn.XLOOKUP($A28,data_i,_xlfn.XLOOKUP(BO$4,data_col,data_val))</f>
        <v>54.8</v>
      </c>
      <c r="BP28" s="110" cm="1">
        <f t="array" ref="BP28">_xlfn.XLOOKUP($A28,data_i,_xlfn.XLOOKUP(BP$4,data_col,data_val))</f>
        <v>171.8</v>
      </c>
      <c r="BQ28" s="110" cm="1">
        <f t="array" ref="BQ28">_xlfn.XLOOKUP($A28,data_i,_xlfn.XLOOKUP(BQ$4,data_col,data_val))</f>
        <v>40.1</v>
      </c>
      <c r="BR28" s="24" cm="1">
        <f t="array" ref="BR28">_xlfn.XLOOKUP($A28,data_i,_xlfn.XLOOKUP(BR$4,data_col,data_val))</f>
        <v>1129</v>
      </c>
      <c r="BS28" s="24" cm="1">
        <f t="array" ref="BS28">_xlfn.XLOOKUP($A28,data_i,_xlfn.XLOOKUP(BS$4,data_col,data_val))</f>
        <v>150</v>
      </c>
      <c r="BT28" s="109">
        <f t="shared" si="7"/>
        <v>601.06339769114834</v>
      </c>
      <c r="BU28" s="162">
        <f>IFERROR((AX28*_xlfn.XLOOKUP(F28,summary!$S$3:$S$6,summary!$W$31:$W$34))/(BT28*$BS$1)," ")</f>
        <v>0.44411882804952058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t="str" cm="1">
        <f t="array" ref="CA28">IF(_xlfn.XLOOKUP($A28,data_i,_xlfn.XLOOKUP(CA$4,data_col,data_val)) &gt; 0,_xlfn.XLOOKUP($A28,data_i,_xlfn.XLOOKUP(CA$4,data_col,data_val))," ")</f>
        <v xml:space="preserve"> </v>
      </c>
      <c r="CB28" s="202" t="str" cm="1">
        <f t="array" ref="CB28">IF(_xlfn.XLOOKUP($A28,data_i,_xlfn.XLOOKUP(CB$4,data_col,data_val)) &gt; 0,_xlfn.XLOOKUP($A28,data_i,_xlfn.XLOOKUP(CB$4,data_col,data_val))," ")</f>
        <v xml:space="preserve"> </v>
      </c>
      <c r="CC28" s="202" t="str" cm="1">
        <f t="array" ref="CC28">IF(_xlfn.XLOOKUP($A28,data_i,_xlfn.XLOOKUP(CC$4,data_col,data_val)) &gt; 0,_xlfn.XLOOKUP($A28,data_i,_xlfn.XLOOKUP(CC$4,data_col,data_val))," ")</f>
        <v xml:space="preserve"> </v>
      </c>
      <c r="CD28" s="202" t="str" cm="1">
        <f t="array" ref="CD28">IF(_xlfn.XLOOKUP($A28,data_i,_xlfn.XLOOKUP(CD$4,data_col,data_val)) &gt; 0,_xlfn.XLOOKUP($A28,data_i,_xlfn.XLOOKUP(CD$4,data_col,data_val))," ")</f>
        <v xml:space="preserve"> </v>
      </c>
      <c r="CE28" s="25"/>
      <c r="CF28" s="24" cm="1">
        <f t="array" ref="CF28">_xlfn.XLOOKUP($A28,data_i,_xlfn.XLOOKUP(CF$4,data_col,data_val))</f>
        <v>70.53</v>
      </c>
      <c r="CG28" s="110"/>
      <c r="CH28" s="24" cm="1">
        <f t="array" ref="CH28">IF(_xlfn.XLOOKUP($A28,data_i,_xlfn.XLOOKUP(CH$4,data_col,data_val)) &gt; 0,_xlfn.XLOOKUP($A28,data_i,_xlfn.XLOOKUP(CH$4,data_col,data_val))," ")</f>
        <v>111</v>
      </c>
      <c r="CI28" s="24" cm="1">
        <f t="array" ref="CI28">IF(_xlfn.XLOOKUP($A28,data_i,_xlfn.XLOOKUP(CI$4,data_col,data_val)) &gt; 0,_xlfn.XLOOKUP($A28,data_i,_xlfn.XLOOKUP(CI$4,data_col,data_val))," ")</f>
        <v>176</v>
      </c>
      <c r="CJ28" s="24" cm="1">
        <f t="array" ref="CJ28">IF(_xlfn.XLOOKUP($A28,data_i,_xlfn.XLOOKUP(CJ$4,data_col,data_val)) &gt; 0,_xlfn.XLOOKUP($A28,data_i,_xlfn.XLOOKUP(CJ$4,data_col,data_val))," ")</f>
        <v>143</v>
      </c>
      <c r="CK28" s="24" cm="1">
        <f t="array" ref="CK28">IF(_xlfn.XLOOKUP($A28,data_i,_xlfn.XLOOKUP(CK$4,data_col,data_val)) &gt; 0,_xlfn.XLOOKUP($A28,data_i,_xlfn.XLOOKUP(CK$4,data_col,data_val))," ")</f>
        <v>143</v>
      </c>
      <c r="CL28" s="24" cm="1">
        <f t="array" ref="CL28">IF(_xlfn.XLOOKUP($A28,data_i,_xlfn.XLOOKUP(CL$4,data_col,data_val)) &gt; 0,_xlfn.XLOOKUP($A28,data_i,_xlfn.XLOOKUP(CL$4,data_col,data_val))," ")</f>
        <v>143</v>
      </c>
      <c r="CM28" s="24" cm="1">
        <f t="array" ref="CM28">IF(_xlfn.XLOOKUP($A28,data_i,_xlfn.XLOOKUP(CM$4,data_col,data_val)) &gt; 0,_xlfn.XLOOKUP($A28,data_i,_xlfn.XLOOKUP(CM$4,data_col,data_val))," ")</f>
        <v>143</v>
      </c>
      <c r="CN28" s="24" cm="1">
        <f t="array" ref="CN28">IF(_xlfn.XLOOKUP($A28,data_i,_xlfn.XLOOKUP(CN$4,data_col,data_val)) &gt; 0,_xlfn.XLOOKUP($A28,data_i,_xlfn.XLOOKUP(CN$4,data_col,data_val))," ")</f>
        <v>159</v>
      </c>
      <c r="CO28" s="24" cm="1">
        <f t="array" ref="CO28">IF(_xlfn.XLOOKUP($A28,data_i,_xlfn.XLOOKUP(CO$4,data_col,data_val)) &gt; 0,_xlfn.XLOOKUP($A28,data_i,_xlfn.XLOOKUP(CO$4,data_col,data_val))," ")</f>
        <v>95</v>
      </c>
      <c r="CP28" s="24" cm="1">
        <f t="array" ref="CP28">IF(_xlfn.XLOOKUP($A28,data_i,_xlfn.XLOOKUP(CP$4,data_col,data_val)) &gt; 0,_xlfn.XLOOKUP($A28,data_i,_xlfn.XLOOKUP(CP$4,data_col,data_val))," ")</f>
        <v>111</v>
      </c>
      <c r="CQ28" s="24" cm="1">
        <f t="array" ref="CQ28">IF(_xlfn.XLOOKUP($A28,data_i,_xlfn.XLOOKUP(CQ$4,data_col,data_val)) &gt; 0,_xlfn.XLOOKUP($A28,data_i,_xlfn.XLOOKUP(CQ$4,data_col,data_val))," ")</f>
        <v>111</v>
      </c>
      <c r="CR28" s="24" cm="1">
        <f t="array" ref="CR28">IF(_xlfn.XLOOKUP($A28,data_i,_xlfn.XLOOKUP(CR$4,data_col,data_val)) &gt; 0,_xlfn.XLOOKUP($A28,data_i,_xlfn.XLOOKUP(CR$4,data_col,data_val))," ")</f>
        <v>111</v>
      </c>
      <c r="CS28" s="24" cm="1">
        <f t="array" ref="CS28">IF(_xlfn.XLOOKUP($A28,data_i,_xlfn.XLOOKUP(CS$4,data_col,data_val)) &gt; 0,_xlfn.XLOOKUP($A28,data_i,_xlfn.XLOOKUP(CS$4,data_col,data_val))," ")</f>
        <v>111</v>
      </c>
      <c r="CT28" s="24" cm="1">
        <f t="array" ref="CT28">IF(_xlfn.XLOOKUP($A28,data_i,_xlfn.XLOOKUP(CT$4,data_col,data_val)) &gt; 0,_xlfn.XLOOKUP($A28,data_i,_xlfn.XLOOKUP(CT$4,data_col,data_val))," ")</f>
        <v>127</v>
      </c>
      <c r="CU28" s="24" cm="1">
        <f t="array" ref="CU28">IF(_xlfn.XLOOKUP($A28,data_i,_xlfn.XLOOKUP(CU$4,data_col,data_val)) &gt; 0,_xlfn.XLOOKUP($A28,data_i,_xlfn.XLOOKUP(CU$4,data_col,data_val))," ")</f>
        <v>159</v>
      </c>
      <c r="CV28" s="24" cm="1">
        <f t="array" ref="CV28">IF(_xlfn.XLOOKUP($A28,data_i,_xlfn.XLOOKUP(CV$4,data_col,data_val)) &gt; 0,_xlfn.XLOOKUP($A28,data_i,_xlfn.XLOOKUP(CV$4,data_col,data_val))," ")</f>
        <v>111</v>
      </c>
      <c r="CW28" s="24" cm="1">
        <f t="array" ref="CW28">IF(_xlfn.XLOOKUP($A28,data_i,_xlfn.XLOOKUP(CW$4,data_col,data_val)) &gt; 0,_xlfn.XLOOKUP($A28,data_i,_xlfn.XLOOKUP(CW$4,data_col,data_val))," ")</f>
        <v>95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24" t="str" cm="1">
        <f t="array" ref="DC28">IF(_xlfn.XLOOKUP($A28,data_i,_xlfn.XLOOKUP(DC$4,data_col,data_val)) &gt; 0,_xlfn.XLOOKUP($A28,data_i,_xlfn.XLOOKUP(DC$4,data_col,data_val))," ")</f>
        <v xml:space="preserve"> </v>
      </c>
      <c r="DD28" s="24" t="str" cm="1">
        <f t="array" ref="DD28">IF(_xlfn.XLOOKUP($A28,data_i,_xlfn.XLOOKUP(DD$4,data_col,data_val)) &gt; 0,_xlfn.XLOOKUP($A28,data_i,_xlfn.XLOOKUP(DD$4,data_col,data_val))," ")</f>
        <v xml:space="preserve"> </v>
      </c>
      <c r="DE28" s="24" t="str" cm="1">
        <f t="array" ref="DE28">IF(_xlfn.XLOOKUP($A28,data_i,_xlfn.XLOOKUP(DE$4,data_col,data_val)) &gt; 0,_xlfn.XLOOKUP($A28,data_i,_xlfn.XLOOKUP(DE$4,data_col,data_val))," ")</f>
        <v xml:space="preserve"> </v>
      </c>
      <c r="DF28" s="110"/>
      <c r="DG28" s="24" cm="1">
        <f t="array" ref="DG28">IF(_xlfn.XLOOKUP($A28,data_i,_xlfn.XLOOKUP(DG$4,data_col,data_val)) &gt; 0,_xlfn.XLOOKUP($A28,data_i,_xlfn.XLOOKUP(DG$4,data_col,data_val))," ")</f>
        <v>411</v>
      </c>
      <c r="DH28" s="24" cm="1">
        <f t="array" ref="DH28">IF(_xlfn.XLOOKUP($A28,data_i,_xlfn.XLOOKUP(DH$4,data_col,data_val)) &gt; 0,_xlfn.XLOOKUP($A28,data_i,_xlfn.XLOOKUP(DH$4,data_col,data_val))," ")</f>
        <v>349</v>
      </c>
      <c r="DI28" s="24" cm="1">
        <f t="array" ref="DI28">IF(_xlfn.XLOOKUP($A28,data_i,_xlfn.XLOOKUP(DI$4,data_col,data_val)) &gt; 0,_xlfn.XLOOKUP($A28,data_i,_xlfn.XLOOKUP(DI$4,data_col,data_val))," ")</f>
        <v>594</v>
      </c>
      <c r="DJ28" s="24" cm="1">
        <f t="array" ref="DJ28">IF(_xlfn.XLOOKUP($A28,data_i,_xlfn.XLOOKUP(DJ$4,data_col,data_val)) &gt; 0,_xlfn.XLOOKUP($A28,data_i,_xlfn.XLOOKUP(DJ$4,data_col,data_val))," ")</f>
        <v>712</v>
      </c>
      <c r="DK28" s="24" cm="1">
        <f t="array" ref="DK28">IF(_xlfn.XLOOKUP($A28,data_i,_xlfn.XLOOKUP(DK$4,data_col,data_val)) &gt; 0,_xlfn.XLOOKUP($A28,data_i,_xlfn.XLOOKUP(DK$4,data_col,data_val))," ")</f>
        <v>472</v>
      </c>
      <c r="DL28" s="24" cm="1">
        <f t="array" ref="DL28">IF(_xlfn.XLOOKUP($A28,data_i,_xlfn.XLOOKUP(DL$4,data_col,data_val)) &gt; 0,_xlfn.XLOOKUP($A28,data_i,_xlfn.XLOOKUP(DL$4,data_col,data_val))," ")</f>
        <v>450</v>
      </c>
      <c r="DM28" s="24" cm="1">
        <f t="array" ref="DM28">IF(_xlfn.XLOOKUP($A28,data_i,_xlfn.XLOOKUP(DM$4,data_col,data_val)) &gt; 0,_xlfn.XLOOKUP($A28,data_i,_xlfn.XLOOKUP(DM$4,data_col,data_val))," ")</f>
        <v>491</v>
      </c>
      <c r="DN28" s="24" cm="1">
        <f t="array" ref="DN28">IF(_xlfn.XLOOKUP($A28,data_i,_xlfn.XLOOKUP(DN$4,data_col,data_val)) &gt; 0,_xlfn.XLOOKUP($A28,data_i,_xlfn.XLOOKUP(DN$4,data_col,data_val))," ")</f>
        <v>371</v>
      </c>
      <c r="DO28" s="24" cm="1">
        <f t="array" ref="DO28">IF(_xlfn.XLOOKUP($A28,data_i,_xlfn.XLOOKUP(DO$4,data_col,data_val)) &gt; 0,_xlfn.XLOOKUP($A28,data_i,_xlfn.XLOOKUP(DO$4,data_col,data_val))," ")</f>
        <v>298</v>
      </c>
      <c r="DP28" s="24" cm="1">
        <f t="array" ref="DP28">IF(_xlfn.XLOOKUP($A28,data_i,_xlfn.XLOOKUP(DP$4,data_col,data_val)) &gt; 0,_xlfn.XLOOKUP($A28,data_i,_xlfn.XLOOKUP(DP$4,data_col,data_val))," ")</f>
        <v>398</v>
      </c>
      <c r="DQ28" s="24" cm="1">
        <f t="array" ref="DQ28">IF(_xlfn.XLOOKUP($A28,data_i,_xlfn.XLOOKUP(DQ$4,data_col,data_val)) &gt; 0,_xlfn.XLOOKUP($A28,data_i,_xlfn.XLOOKUP(DQ$4,data_col,data_val))," ")</f>
        <v>369</v>
      </c>
      <c r="DR28" s="24" cm="1">
        <f t="array" ref="DR28">IF(_xlfn.XLOOKUP($A28,data_i,_xlfn.XLOOKUP(DR$4,data_col,data_val)) &gt; 0,_xlfn.XLOOKUP($A28,data_i,_xlfn.XLOOKUP(DR$4,data_col,data_val))," ")</f>
        <v>565</v>
      </c>
      <c r="DS28" s="24" cm="1">
        <f t="array" ref="DS28">IF(_xlfn.XLOOKUP($A28,data_i,_xlfn.XLOOKUP(DS$4,data_col,data_val)) &gt; 0,_xlfn.XLOOKUP($A28,data_i,_xlfn.XLOOKUP(DS$4,data_col,data_val))," ")</f>
        <v>503</v>
      </c>
      <c r="DT28" s="24" cm="1">
        <f t="array" ref="DT28">IF(_xlfn.XLOOKUP($A28,data_i,_xlfn.XLOOKUP(DT$4,data_col,data_val)) &gt; 0,_xlfn.XLOOKUP($A28,data_i,_xlfn.XLOOKUP(DT$4,data_col,data_val))," ")</f>
        <v>387</v>
      </c>
      <c r="DU28" s="24" cm="1">
        <f t="array" ref="DU28">IF(_xlfn.XLOOKUP($A28,data_i,_xlfn.XLOOKUP(DU$4,data_col,data_val)) &gt; 0,_xlfn.XLOOKUP($A28,data_i,_xlfn.XLOOKUP(DU$4,data_col,data_val))," ")</f>
        <v>360</v>
      </c>
      <c r="DV28" s="24" cm="1">
        <f t="array" ref="DV28">IF(_xlfn.XLOOKUP($A28,data_i,_xlfn.XLOOKUP(DV$4,data_col,data_val)) &gt; 0,_xlfn.XLOOKUP($A28,data_i,_xlfn.XLOOKUP(DV$4,data_col,data_val))," ")</f>
        <v>432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4" t="str" cm="1">
        <f t="array" ref="EB28">IF(_xlfn.XLOOKUP($A28,data_i,_xlfn.XLOOKUP(EB$4,data_col,data_val)) &gt; 0,_xlfn.XLOOKUP($A28,data_i,_xlfn.XLOOKUP(EB$4,data_col,data_val))," ")</f>
        <v xml:space="preserve"> </v>
      </c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5"/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4" t="str" cm="1">
        <f t="array" ref="FA28">IF(_xlfn.XLOOKUP($A28,data_i,_xlfn.XLOOKUP(FA$4,data_col,data_val)) &gt; 0,_xlfn.XLOOKUP($A28,data_i,_xlfn.XLOOKUP(FA$4,data_col,data_val))," ")</f>
        <v xml:space="preserve"> </v>
      </c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5"/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4" t="str" cm="1">
        <f t="array" ref="FZ28">IF(_xlfn.XLOOKUP($A28,data_i,_xlfn.XLOOKUP(FZ$4,data_col,data_val)) &gt; 0,_xlfn.XLOOKUP($A28,data_i,_xlfn.XLOOKUP(FZ$4,data_col,data_val))," ")</f>
        <v xml:space="preserve"> </v>
      </c>
      <c r="GA28" s="24" t="str" cm="1">
        <f t="array" ref="GA28">IF(_xlfn.XLOOKUP($A28,data_i,_xlfn.XLOOKUP(GA$4,data_col,data_val)) &gt; 0,_xlfn.XLOOKUP($A28,data_i,_xlfn.XLOOKUP(GA$4,data_col,data_val))," ")</f>
        <v xml:space="preserve"> </v>
      </c>
      <c r="GB28" s="24" t="str" cm="1">
        <f t="array" ref="GB28">IF(_xlfn.XLOOKUP($A28,data_i,_xlfn.XLOOKUP(GB$4,data_col,data_val)) &gt; 0,_xlfn.XLOOKUP($A28,data_i,_xlfn.XLOOKUP(GB$4,data_col,data_val))," ")</f>
        <v xml:space="preserve"> </v>
      </c>
      <c r="GC28" s="25"/>
      <c r="GD28" s="114"/>
      <c r="GE28" s="25"/>
    </row>
    <row r="29" spans="1:234">
      <c r="A29" s="43">
        <v>30</v>
      </c>
      <c r="B29" s="212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12" t="str" cm="1">
        <f t="array" ref="C29">_xlfn.XLOOKUP($A29,prop_i,_xlfn.XLOOKUP(C$4,prop_col,prop_val))</f>
        <v>M01</v>
      </c>
      <c r="D29" s="112" t="str" cm="1">
        <f t="array" ref="D29">_xlfn.XLOOKUP($A29,prop_i,_xlfn.XLOOKUP(D$4,prop_col,prop_val))</f>
        <v>BE</v>
      </c>
      <c r="E29" s="112" t="str" cm="1">
        <f t="array" ref="E29">_xlfn.XLOOKUP($A29,prop_i,_xlfn.XLOOKUP(E$4,prop_col,prop_val))</f>
        <v>Y809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K01</v>
      </c>
      <c r="H29" s="43">
        <f t="shared" si="0"/>
        <v>24</v>
      </c>
      <c r="I29" s="112" cm="1">
        <f t="array" ref="I29">_xlfn.XLOOKUP($A29,prop_i,_xlfn.XLOOKUP(I$4,prop_col,prop_val))</f>
        <v>1415409</v>
      </c>
      <c r="J29" s="142" cm="1">
        <f t="array" ref="J29">_xlfn.XLOOKUP($A29,data_i,_xlfn.XLOOKUP(J$4,data_col,data_val))</f>
        <v>8319</v>
      </c>
      <c r="K29" s="142" cm="1">
        <f t="array" ref="K29">_xlfn.XLOOKUP($A29,data_i,_xlfn.XLOOKUP(K$4,data_col,data_val))</f>
        <v>1110</v>
      </c>
      <c r="L29" s="24">
        <f t="shared" si="1"/>
        <v>7.4945945945945942</v>
      </c>
      <c r="M29" s="201" cm="1">
        <f t="array" ref="M29">HYPERLINK(GM29,_xlfn.XLOOKUP($A29,val_i,_xlfn.XLOOKUP(M$4,val_col,val_val)))</f>
        <v>44125</v>
      </c>
      <c r="N29" s="203" cm="1">
        <f t="array" ref="N29">IF(_xlfn.XLOOKUP($A29,data_i,_xlfn.XLOOKUP(N$4,data_col,data_val)) &gt; 0,_xlfn.XLOOKUP($A29,data_i,_xlfn.XLOOKUP(N$4,data_col,data_val))," ")</f>
        <v>1.2999999999999999E-2</v>
      </c>
      <c r="O29" s="109" cm="1">
        <f t="array" ref="O29">$J29-_xlfn.XLOOKUP($A29,val_i,_xlfn.XLOOKUP("oph@start",val_col,val_val))</f>
        <v>1448</v>
      </c>
      <c r="P29" s="24" cm="1">
        <f t="array" ref="P29">K29-_xlfn.XLOOKUP($A29,val_i,_xlfn.XLOOKUP("Starts@Start",val_col,val_val))</f>
        <v>99</v>
      </c>
      <c r="Q29" s="109">
        <f t="shared" si="2"/>
        <v>14.626262626262626</v>
      </c>
      <c r="R29" s="110">
        <f t="shared" si="3"/>
        <v>21.611940298507463</v>
      </c>
      <c r="S29" s="97">
        <f t="shared" si="4"/>
        <v>44218.440533686313</v>
      </c>
      <c r="T29" s="97">
        <f t="shared" si="4"/>
        <v>44310.981970150402</v>
      </c>
      <c r="U29" s="97">
        <f t="shared" si="4"/>
        <v>44403.523406614491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8319</v>
      </c>
      <c r="Y29" s="131" cm="1">
        <f t="array" ref="Y29">_xlfn.XLOOKUP($A29,data_i,_xlfn.XLOOKUP(Y$4,data_col,data_val))</f>
        <v>1110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62</v>
      </c>
      <c r="AG29" s="131" cm="1">
        <f t="array" ref="AG29">_xlfn.XLOOKUP($A29,data_i,_xlfn.XLOOKUP(AG$4,data_col,data_val))</f>
        <v>23.3</v>
      </c>
      <c r="AH29" s="142" cm="1">
        <f t="array" ref="AH29">_xlfn.XLOOKUP($A29,data_i,_xlfn.XLOOKUP(AH$4,data_col,data_val))</f>
        <v>103.8</v>
      </c>
      <c r="AI29" s="142"/>
      <c r="AJ29" s="241" cm="1">
        <f t="array" ref="AJ29">_xlfn.XLOOKUP($A29,prop_i,_xlfn.XLOOKUP(AJ$4,prop_col,prop_val))</f>
        <v>43723</v>
      </c>
      <c r="AK29" s="142"/>
      <c r="AM29" s="142" cm="1">
        <f t="array" ref="AM29">_xlfn.XLOOKUP($A29,data_i,_xlfn.XLOOKUP(AM$4,data_col,data_val))</f>
        <v>4497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24.496997697604378</v>
      </c>
      <c r="AP29" s="25"/>
      <c r="AQ29" s="142" cm="1">
        <f t="array" ref="AQ29">_xlfn.XLOOKUP($A29,data_i,_xlfn.XLOOKUP(AQ$4,data_col,data_val))</f>
        <v>4497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4479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 t="shared" si="5"/>
        <v>1448</v>
      </c>
      <c r="BB29" s="203" cm="1">
        <f t="array" ref="BB29">IF(_xlfn.XLOOKUP($A29,data_i,_xlfn.XLOOKUP(BB$4,data_col,data_val)) &gt; 0,_xlfn.XLOOKUP($A29,data_i,_xlfn.XLOOKUP(BB$4,data_col,data_val))," ")</f>
        <v>1.2999999999999999E-2</v>
      </c>
      <c r="BC29" s="110" cm="1">
        <f t="array" ref="BC29">_xlfn.XLOOKUP($A29,data_i,_xlfn.XLOOKUP(BC$4,data_col,data_val))</f>
        <v>-46.36</v>
      </c>
      <c r="BD29" s="139" cm="1">
        <f t="array" ref="BD29">_xlfn.XLOOKUP($A29,data_i,_xlfn.XLOOKUP(BD$4,data_col,data_val))</f>
        <v>4.0049999999999999</v>
      </c>
      <c r="BE29" s="139" cm="1">
        <f t="array" ref="BE29">_xlfn.XLOOKUP($A29,data_i,_xlfn.XLOOKUP(BE$4,data_col,data_val))</f>
        <v>0.82927272727272738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1.911</v>
      </c>
      <c r="BI29" s="139" cm="1">
        <f t="array" ref="BI29">_xlfn.XLOOKUP($A29,data_i,_xlfn.XLOOKUP(BI$4,data_col,data_val))</f>
        <v>0.3</v>
      </c>
      <c r="BJ29" s="146">
        <f t="shared" si="6"/>
        <v>333.33333333333337</v>
      </c>
      <c r="BK29" s="139"/>
      <c r="BL29" s="139" cm="1">
        <f t="array" ref="BL29">_xlfn.XLOOKUP($A29,data_i,_xlfn.XLOOKUP(BL$4,data_col,data_val))</f>
        <v>0.61</v>
      </c>
      <c r="BM29" s="24" cm="1">
        <f t="array" ref="BM29">_xlfn.XLOOKUP($A29,data_i,_xlfn.XLOOKUP(BM$4,data_col,data_val))</f>
        <v>12.4</v>
      </c>
      <c r="BN29" s="24" cm="1">
        <f t="array" ref="BN29">_xlfn.XLOOKUP($A29,data_i,_xlfn.XLOOKUP(BN$4,data_col,data_val))</f>
        <v>100</v>
      </c>
      <c r="BO29" s="110" cm="1">
        <f t="array" ref="BO29">_xlfn.XLOOKUP($A29,data_i,_xlfn.XLOOKUP(BO$4,data_col,data_val))</f>
        <v>63.8</v>
      </c>
      <c r="BP29" s="110" cm="1">
        <f t="array" ref="BP29">_xlfn.XLOOKUP($A29,data_i,_xlfn.XLOOKUP(BP$4,data_col,data_val))</f>
        <v>289.3</v>
      </c>
      <c r="BQ29" s="110" cm="1">
        <f t="array" ref="BQ29">_xlfn.XLOOKUP($A29,data_i,_xlfn.XLOOKUP(BQ$4,data_col,data_val))</f>
        <v>6.6</v>
      </c>
      <c r="BR29" s="24" cm="1">
        <f t="array" ref="BR29">_xlfn.XLOOKUP($A29,data_i,_xlfn.XLOOKUP(BR$4,data_col,data_val))</f>
        <v>1017</v>
      </c>
      <c r="BS29" s="24" cm="1">
        <f t="array" ref="BS29">_xlfn.XLOOKUP($A29,data_i,_xlfn.XLOOKUP(BS$4,data_col,data_val))</f>
        <v>17</v>
      </c>
      <c r="BT29" s="109">
        <f t="shared" si="7"/>
        <v>1020.9243249869658</v>
      </c>
      <c r="BU29" s="162">
        <f>IFERROR((AX29*_xlfn.XLOOKUP(F29,summary!$S$3:$S$6,summary!$W$31:$W$34))/(BT29*$BS$1)," ")</f>
        <v>0.43916775204866504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cm="1">
        <f t="array" ref="CA29">IF(_xlfn.XLOOKUP($A29,data_i,_xlfn.XLOOKUP(CA$4,data_col,data_val)) &gt; 0,_xlfn.XLOOKUP($A29,data_i,_xlfn.XLOOKUP(CA$4,data_col,data_val))," ")</f>
        <v>78.400000000000006</v>
      </c>
      <c r="CB29" s="202" cm="1">
        <f t="array" ref="CB29">IF(_xlfn.XLOOKUP($A29,data_i,_xlfn.XLOOKUP(CB$4,data_col,data_val)) &gt; 0,_xlfn.XLOOKUP($A29,data_i,_xlfn.XLOOKUP(CB$4,data_col,data_val))," ")</f>
        <v>2.75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76.7</v>
      </c>
      <c r="CG29" s="110"/>
      <c r="CH29" s="24" cm="1">
        <f t="array" ref="CH29">IF(_xlfn.XLOOKUP($A29,data_i,_xlfn.XLOOKUP(CH$4,data_col,data_val)) &gt; 0,_xlfn.XLOOKUP($A29,data_i,_xlfn.XLOOKUP(CH$4,data_col,data_val))," ")</f>
        <v>284</v>
      </c>
      <c r="CI29" s="24" cm="1">
        <f t="array" ref="CI29">IF(_xlfn.XLOOKUP($A29,data_i,_xlfn.XLOOKUP(CI$4,data_col,data_val)) &gt; 0,_xlfn.XLOOKUP($A29,data_i,_xlfn.XLOOKUP(CI$4,data_col,data_val))," ")</f>
        <v>189</v>
      </c>
      <c r="CJ29" s="24" cm="1">
        <f t="array" ref="CJ29">IF(_xlfn.XLOOKUP($A29,data_i,_xlfn.XLOOKUP(CJ$4,data_col,data_val)) &gt; 0,_xlfn.XLOOKUP($A29,data_i,_xlfn.XLOOKUP(CJ$4,data_col,data_val))," ")</f>
        <v>174</v>
      </c>
      <c r="CK29" s="24" cm="1">
        <f t="array" ref="CK29">IF(_xlfn.XLOOKUP($A29,data_i,_xlfn.XLOOKUP(CK$4,data_col,data_val)) &gt; 0,_xlfn.XLOOKUP($A29,data_i,_xlfn.XLOOKUP(CK$4,data_col,data_val))," ")</f>
        <v>237</v>
      </c>
      <c r="CL29" s="24" cm="1">
        <f t="array" ref="CL29">IF(_xlfn.XLOOKUP($A29,data_i,_xlfn.XLOOKUP(CL$4,data_col,data_val)) &gt; 0,_xlfn.XLOOKUP($A29,data_i,_xlfn.XLOOKUP(CL$4,data_col,data_val))," ")</f>
        <v>174</v>
      </c>
      <c r="CM29" s="24" cm="1">
        <f t="array" ref="CM29">IF(_xlfn.XLOOKUP($A29,data_i,_xlfn.XLOOKUP(CM$4,data_col,data_val)) &gt; 0,_xlfn.XLOOKUP($A29,data_i,_xlfn.XLOOKUP(CM$4,data_col,data_val))," ")</f>
        <v>158</v>
      </c>
      <c r="CN29" s="24" cm="1">
        <f t="array" ref="CN29">IF(_xlfn.XLOOKUP($A29,data_i,_xlfn.XLOOKUP(CN$4,data_col,data_val)) &gt; 0,_xlfn.XLOOKUP($A29,data_i,_xlfn.XLOOKUP(CN$4,data_col,data_val))," ")</f>
        <v>126</v>
      </c>
      <c r="CO29" s="24" cm="1">
        <f t="array" ref="CO29">IF(_xlfn.XLOOKUP($A29,data_i,_xlfn.XLOOKUP(CO$4,data_col,data_val)) &gt; 0,_xlfn.XLOOKUP($A29,data_i,_xlfn.XLOOKUP(CO$4,data_col,data_val))," ")</f>
        <v>205</v>
      </c>
      <c r="CP29" s="24" cm="1">
        <f t="array" ref="CP29">IF(_xlfn.XLOOKUP($A29,data_i,_xlfn.XLOOKUP(CP$4,data_col,data_val)) &gt; 0,_xlfn.XLOOKUP($A29,data_i,_xlfn.XLOOKUP(CP$4,data_col,data_val))," ")</f>
        <v>110</v>
      </c>
      <c r="CQ29" s="24" cm="1">
        <f t="array" ref="CQ29">IF(_xlfn.XLOOKUP($A29,data_i,_xlfn.XLOOKUP(CQ$4,data_col,data_val)) &gt; 0,_xlfn.XLOOKUP($A29,data_i,_xlfn.XLOOKUP(CQ$4,data_col,data_val))," ")</f>
        <v>110</v>
      </c>
      <c r="CR29" s="24" cm="1">
        <f t="array" ref="CR29">IF(_xlfn.XLOOKUP($A29,data_i,_xlfn.XLOOKUP(CR$4,data_col,data_val)) &gt; 0,_xlfn.XLOOKUP($A29,data_i,_xlfn.XLOOKUP(CR$4,data_col,data_val))," ")</f>
        <v>380</v>
      </c>
      <c r="CS29" s="24" cm="1">
        <f t="array" ref="CS29">IF(_xlfn.XLOOKUP($A29,data_i,_xlfn.XLOOKUP(CS$4,data_col,data_val)) &gt; 0,_xlfn.XLOOKUP($A29,data_i,_xlfn.XLOOKUP(CS$4,data_col,data_val))," ")</f>
        <v>126</v>
      </c>
      <c r="CT29" s="24" cm="1">
        <f t="array" ref="CT29">IF(_xlfn.XLOOKUP($A29,data_i,_xlfn.XLOOKUP(CT$4,data_col,data_val)) &gt; 0,_xlfn.XLOOKUP($A29,data_i,_xlfn.XLOOKUP(CT$4,data_col,data_val))," ")</f>
        <v>220</v>
      </c>
      <c r="CU29" s="24" cm="1">
        <f t="array" ref="CU29">IF(_xlfn.XLOOKUP($A29,data_i,_xlfn.XLOOKUP(CU$4,data_col,data_val)) &gt; 0,_xlfn.XLOOKUP($A29,data_i,_xlfn.XLOOKUP(CU$4,data_col,data_val))," ")</f>
        <v>348</v>
      </c>
      <c r="CV29" s="24" cm="1">
        <f t="array" ref="CV29">IF(_xlfn.XLOOKUP($A29,data_i,_xlfn.XLOOKUP(CV$4,data_col,data_val)) &gt; 0,_xlfn.XLOOKUP($A29,data_i,_xlfn.XLOOKUP(CV$4,data_col,data_val))," ")</f>
        <v>253</v>
      </c>
      <c r="CW29" s="24" cm="1">
        <f t="array" ref="CW29">IF(_xlfn.XLOOKUP($A29,data_i,_xlfn.XLOOKUP(CW$4,data_col,data_val)) &gt; 0,_xlfn.XLOOKUP($A29,data_i,_xlfn.XLOOKUP(CW$4,data_col,data_val))," ")</f>
        <v>158</v>
      </c>
      <c r="CX29" s="24" cm="1">
        <f t="array" ref="CX29">IF(_xlfn.XLOOKUP($A29,data_i,_xlfn.XLOOKUP(CX$4,data_col,data_val)) &gt; 0,_xlfn.XLOOKUP($A29,data_i,_xlfn.XLOOKUP(CX$4,data_col,data_val))," ")</f>
        <v>253</v>
      </c>
      <c r="CY29" s="24" cm="1">
        <f t="array" ref="CY29">IF(_xlfn.XLOOKUP($A29,data_i,_xlfn.XLOOKUP(CY$4,data_col,data_val)) &gt; 0,_xlfn.XLOOKUP($A29,data_i,_xlfn.XLOOKUP(CY$4,data_col,data_val))," ")</f>
        <v>220</v>
      </c>
      <c r="CZ29" s="24" cm="1">
        <f t="array" ref="CZ29">IF(_xlfn.XLOOKUP($A29,data_i,_xlfn.XLOOKUP(CZ$4,data_col,data_val)) &gt; 0,_xlfn.XLOOKUP($A29,data_i,_xlfn.XLOOKUP(CZ$4,data_col,data_val))," ")</f>
        <v>253</v>
      </c>
      <c r="DA29" s="24" cm="1">
        <f t="array" ref="DA29">IF(_xlfn.XLOOKUP($A29,data_i,_xlfn.XLOOKUP(DA$4,data_col,data_val)) &gt; 0,_xlfn.XLOOKUP($A29,data_i,_xlfn.XLOOKUP(DA$4,data_col,data_val))," ")</f>
        <v>174</v>
      </c>
      <c r="DB29" s="24" cm="1">
        <f t="array" ref="DB29">IF(_xlfn.XLOOKUP($A29,data_i,_xlfn.XLOOKUP(DB$4,data_col,data_val)) &gt; 0,_xlfn.XLOOKUP($A29,data_i,_xlfn.XLOOKUP(DB$4,data_col,data_val))," ")</f>
        <v>189</v>
      </c>
      <c r="DC29" s="24" cm="1">
        <f t="array" ref="DC29">IF(_xlfn.XLOOKUP($A29,data_i,_xlfn.XLOOKUP(DC$4,data_col,data_val)) &gt; 0,_xlfn.XLOOKUP($A29,data_i,_xlfn.XLOOKUP(DC$4,data_col,data_val))," ")</f>
        <v>126</v>
      </c>
      <c r="DD29" s="24" cm="1">
        <f t="array" ref="DD29">IF(_xlfn.XLOOKUP($A29,data_i,_xlfn.XLOOKUP(DD$4,data_col,data_val)) &gt; 0,_xlfn.XLOOKUP($A29,data_i,_xlfn.XLOOKUP(DD$4,data_col,data_val))," ")</f>
        <v>158</v>
      </c>
      <c r="DE29" s="24" cm="1">
        <f t="array" ref="DE29">IF(_xlfn.XLOOKUP($A29,data_i,_xlfn.XLOOKUP(DE$4,data_col,data_val)) &gt; 0,_xlfn.XLOOKUP($A29,data_i,_xlfn.XLOOKUP(DE$4,data_col,data_val))," ")</f>
        <v>174</v>
      </c>
      <c r="DF29" s="110"/>
      <c r="DG29" s="24" cm="1">
        <f t="array" ref="DG29">IF(_xlfn.XLOOKUP($A29,data_i,_xlfn.XLOOKUP(DG$4,data_col,data_val)) &gt; 0,_xlfn.XLOOKUP($A29,data_i,_xlfn.XLOOKUP(DG$4,data_col,data_val))," ")</f>
        <v>219</v>
      </c>
      <c r="DH29" s="24" cm="1">
        <f t="array" ref="DH29">IF(_xlfn.XLOOKUP($A29,data_i,_xlfn.XLOOKUP(DH$4,data_col,data_val)) &gt; 0,_xlfn.XLOOKUP($A29,data_i,_xlfn.XLOOKUP(DH$4,data_col,data_val))," ")</f>
        <v>439</v>
      </c>
      <c r="DI29" s="24" cm="1">
        <f t="array" ref="DI29">IF(_xlfn.XLOOKUP($A29,data_i,_xlfn.XLOOKUP(DI$4,data_col,data_val)) &gt; 0,_xlfn.XLOOKUP($A29,data_i,_xlfn.XLOOKUP(DI$4,data_col,data_val))," ")</f>
        <v>451</v>
      </c>
      <c r="DJ29" s="24" cm="1">
        <f t="array" ref="DJ29">IF(_xlfn.XLOOKUP($A29,data_i,_xlfn.XLOOKUP(DJ$4,data_col,data_val)) &gt; 0,_xlfn.XLOOKUP($A29,data_i,_xlfn.XLOOKUP(DJ$4,data_col,data_val))," ")</f>
        <v>317</v>
      </c>
      <c r="DK29" s="24" cm="1">
        <f t="array" ref="DK29">IF(_xlfn.XLOOKUP($A29,data_i,_xlfn.XLOOKUP(DK$4,data_col,data_val)) &gt; 0,_xlfn.XLOOKUP($A29,data_i,_xlfn.XLOOKUP(DK$4,data_col,data_val))," ")</f>
        <v>354</v>
      </c>
      <c r="DL29" s="24" cm="1">
        <f t="array" ref="DL29">IF(_xlfn.XLOOKUP($A29,data_i,_xlfn.XLOOKUP(DL$4,data_col,data_val)) &gt; 0,_xlfn.XLOOKUP($A29,data_i,_xlfn.XLOOKUP(DL$4,data_col,data_val))," ")</f>
        <v>354</v>
      </c>
      <c r="DM29" s="24" cm="1">
        <f t="array" ref="DM29">IF(_xlfn.XLOOKUP($A29,data_i,_xlfn.XLOOKUP(DM$4,data_col,data_val)) &gt; 0,_xlfn.XLOOKUP($A29,data_i,_xlfn.XLOOKUP(DM$4,data_col,data_val))," ")</f>
        <v>378</v>
      </c>
      <c r="DN29" s="24" cm="1">
        <f t="array" ref="DN29">IF(_xlfn.XLOOKUP($A29,data_i,_xlfn.XLOOKUP(DN$4,data_col,data_val)) &gt; 0,_xlfn.XLOOKUP($A29,data_i,_xlfn.XLOOKUP(DN$4,data_col,data_val))," ")</f>
        <v>354</v>
      </c>
      <c r="DO29" s="24" cm="1">
        <f t="array" ref="DO29">IF(_xlfn.XLOOKUP($A29,data_i,_xlfn.XLOOKUP(DO$4,data_col,data_val)) &gt; 0,_xlfn.XLOOKUP($A29,data_i,_xlfn.XLOOKUP(DO$4,data_col,data_val))," ")</f>
        <v>366</v>
      </c>
      <c r="DP29" s="24" cm="1">
        <f t="array" ref="DP29">IF(_xlfn.XLOOKUP($A29,data_i,_xlfn.XLOOKUP(DP$4,data_col,data_val)) &gt; 0,_xlfn.XLOOKUP($A29,data_i,_xlfn.XLOOKUP(DP$4,data_col,data_val))," ")</f>
        <v>305</v>
      </c>
      <c r="DQ29" s="24" cm="1">
        <f t="array" ref="DQ29">IF(_xlfn.XLOOKUP($A29,data_i,_xlfn.XLOOKUP(DQ$4,data_col,data_val)) &gt; 0,_xlfn.XLOOKUP($A29,data_i,_xlfn.XLOOKUP(DQ$4,data_col,data_val))," ")</f>
        <v>427</v>
      </c>
      <c r="DR29" s="24" cm="1">
        <f t="array" ref="DR29">IF(_xlfn.XLOOKUP($A29,data_i,_xlfn.XLOOKUP(DR$4,data_col,data_val)) &gt; 0,_xlfn.XLOOKUP($A29,data_i,_xlfn.XLOOKUP(DR$4,data_col,data_val))," ")</f>
        <v>280</v>
      </c>
      <c r="DS29" s="24" cm="1">
        <f t="array" ref="DS29">IF(_xlfn.XLOOKUP($A29,data_i,_xlfn.XLOOKUP(DS$4,data_col,data_val)) &gt; 0,_xlfn.XLOOKUP($A29,data_i,_xlfn.XLOOKUP(DS$4,data_col,data_val))," ")</f>
        <v>219</v>
      </c>
      <c r="DT29" s="24" cm="1">
        <f t="array" ref="DT29">IF(_xlfn.XLOOKUP($A29,data_i,_xlfn.XLOOKUP(DT$4,data_col,data_val)) &gt; 0,_xlfn.XLOOKUP($A29,data_i,_xlfn.XLOOKUP(DT$4,data_col,data_val))," ")</f>
        <v>317</v>
      </c>
      <c r="DU29" s="24" cm="1">
        <f t="array" ref="DU29">IF(_xlfn.XLOOKUP($A29,data_i,_xlfn.XLOOKUP(DU$4,data_col,data_val)) &gt; 0,_xlfn.XLOOKUP($A29,data_i,_xlfn.XLOOKUP(DU$4,data_col,data_val))," ")</f>
        <v>293</v>
      </c>
      <c r="DV29" s="24" cm="1">
        <f t="array" ref="DV29">IF(_xlfn.XLOOKUP($A29,data_i,_xlfn.XLOOKUP(DV$4,data_col,data_val)) &gt; 0,_xlfn.XLOOKUP($A29,data_i,_xlfn.XLOOKUP(DV$4,data_col,data_val))," ")</f>
        <v>427</v>
      </c>
      <c r="DW29" s="24" cm="1">
        <f t="array" ref="DW29">IF(_xlfn.XLOOKUP($A29,data_i,_xlfn.XLOOKUP(DW$4,data_col,data_val)) &gt; 0,_xlfn.XLOOKUP($A29,data_i,_xlfn.XLOOKUP(DW$4,data_col,data_val))," ")</f>
        <v>317</v>
      </c>
      <c r="DX29" s="24" cm="1">
        <f t="array" ref="DX29">IF(_xlfn.XLOOKUP($A29,data_i,_xlfn.XLOOKUP(DX$4,data_col,data_val)) &gt; 0,_xlfn.XLOOKUP($A29,data_i,_xlfn.XLOOKUP(DX$4,data_col,data_val))," ")</f>
        <v>366</v>
      </c>
      <c r="DY29" s="24" cm="1">
        <f t="array" ref="DY29">IF(_xlfn.XLOOKUP($A29,data_i,_xlfn.XLOOKUP(DY$4,data_col,data_val)) &gt; 0,_xlfn.XLOOKUP($A29,data_i,_xlfn.XLOOKUP(DY$4,data_col,data_val))," ")</f>
        <v>305</v>
      </c>
      <c r="DZ29" s="24" cm="1">
        <f t="array" ref="DZ29">IF(_xlfn.XLOOKUP($A29,data_i,_xlfn.XLOOKUP(DZ$4,data_col,data_val)) &gt; 0,_xlfn.XLOOKUP($A29,data_i,_xlfn.XLOOKUP(DZ$4,data_col,data_val))," ")</f>
        <v>329</v>
      </c>
      <c r="EA29" s="24" cm="1">
        <f t="array" ref="EA29">IF(_xlfn.XLOOKUP($A29,data_i,_xlfn.XLOOKUP(EA$4,data_col,data_val)) &gt; 0,_xlfn.XLOOKUP($A29,data_i,_xlfn.XLOOKUP(EA$4,data_col,data_val))," ")</f>
        <v>341</v>
      </c>
      <c r="EB29" s="24" cm="1">
        <f t="array" ref="EB29">IF(_xlfn.XLOOKUP($A29,data_i,_xlfn.XLOOKUP(EB$4,data_col,data_val)) &gt; 0,_xlfn.XLOOKUP($A29,data_i,_xlfn.XLOOKUP(EB$4,data_col,data_val))," ")</f>
        <v>439</v>
      </c>
      <c r="EC29" s="24" cm="1">
        <f t="array" ref="EC29">IF(_xlfn.XLOOKUP($A29,data_i,_xlfn.XLOOKUP(EC$4,data_col,data_val)) &gt; 0,_xlfn.XLOOKUP($A29,data_i,_xlfn.XLOOKUP(EC$4,data_col,data_val))," ")</f>
        <v>329</v>
      </c>
      <c r="ED29" s="24" cm="1">
        <f t="array" ref="ED29">IF(_xlfn.XLOOKUP($A29,data_i,_xlfn.XLOOKUP(ED$4,data_col,data_val)) &gt; 0,_xlfn.XLOOKUP($A29,data_i,_xlfn.XLOOKUP(ED$4,data_col,data_val))," ")</f>
        <v>366</v>
      </c>
      <c r="EE29" s="25"/>
      <c r="EF29" s="24" cm="1">
        <f t="array" ref="EF29">IF(_xlfn.XLOOKUP($A29,data_i,_xlfn.XLOOKUP(EF$4,data_col,data_val)) &gt; 0,_xlfn.XLOOKUP($A29,data_i,_xlfn.XLOOKUP(EF$4,data_col,data_val))," ")</f>
        <v>389</v>
      </c>
      <c r="EG29" s="24" cm="1">
        <f t="array" ref="EG29">IF(_xlfn.XLOOKUP($A29,data_i,_xlfn.XLOOKUP(EG$4,data_col,data_val)) &gt; 0,_xlfn.XLOOKUP($A29,data_i,_xlfn.XLOOKUP(EG$4,data_col,data_val))," ")</f>
        <v>388</v>
      </c>
      <c r="EH29" s="24" cm="1">
        <f t="array" ref="EH29">IF(_xlfn.XLOOKUP($A29,data_i,_xlfn.XLOOKUP(EH$4,data_col,data_val)) &gt; 0,_xlfn.XLOOKUP($A29,data_i,_xlfn.XLOOKUP(EH$4,data_col,data_val))," ")</f>
        <v>386</v>
      </c>
      <c r="EI29" s="24" cm="1">
        <f t="array" ref="EI29">IF(_xlfn.XLOOKUP($A29,data_i,_xlfn.XLOOKUP(EI$4,data_col,data_val)) &gt; 0,_xlfn.XLOOKUP($A29,data_i,_xlfn.XLOOKUP(EI$4,data_col,data_val))," ")</f>
        <v>386</v>
      </c>
      <c r="EJ29" s="24" cm="1">
        <f t="array" ref="EJ29">IF(_xlfn.XLOOKUP($A29,data_i,_xlfn.XLOOKUP(EJ$4,data_col,data_val)) &gt; 0,_xlfn.XLOOKUP($A29,data_i,_xlfn.XLOOKUP(EJ$4,data_col,data_val))," ")</f>
        <v>390</v>
      </c>
      <c r="EK29" s="24" cm="1">
        <f t="array" ref="EK29">IF(_xlfn.XLOOKUP($A29,data_i,_xlfn.XLOOKUP(EK$4,data_col,data_val)) &gt; 0,_xlfn.XLOOKUP($A29,data_i,_xlfn.XLOOKUP(EK$4,data_col,data_val))," ")</f>
        <v>385</v>
      </c>
      <c r="EL29" s="24" cm="1">
        <f t="array" ref="EL29">IF(_xlfn.XLOOKUP($A29,data_i,_xlfn.XLOOKUP(EL$4,data_col,data_val)) &gt; 0,_xlfn.XLOOKUP($A29,data_i,_xlfn.XLOOKUP(EL$4,data_col,data_val))," ")</f>
        <v>382</v>
      </c>
      <c r="EM29" s="24" cm="1">
        <f t="array" ref="EM29">IF(_xlfn.XLOOKUP($A29,data_i,_xlfn.XLOOKUP(EM$4,data_col,data_val)) &gt; 0,_xlfn.XLOOKUP($A29,data_i,_xlfn.XLOOKUP(EM$4,data_col,data_val))," ")</f>
        <v>372</v>
      </c>
      <c r="EN29" s="24" cm="1">
        <f t="array" ref="EN29">IF(_xlfn.XLOOKUP($A29,data_i,_xlfn.XLOOKUP(EN$4,data_col,data_val)) &gt; 0,_xlfn.XLOOKUP($A29,data_i,_xlfn.XLOOKUP(EN$4,data_col,data_val))," ")</f>
        <v>380</v>
      </c>
      <c r="EO29" s="24" cm="1">
        <f t="array" ref="EO29">IF(_xlfn.XLOOKUP($A29,data_i,_xlfn.XLOOKUP(EO$4,data_col,data_val)) &gt; 0,_xlfn.XLOOKUP($A29,data_i,_xlfn.XLOOKUP(EO$4,data_col,data_val))," ")</f>
        <v>382</v>
      </c>
      <c r="EP29" s="24" cm="1">
        <f t="array" ref="EP29">IF(_xlfn.XLOOKUP($A29,data_i,_xlfn.XLOOKUP(EP$4,data_col,data_val)) &gt; 0,_xlfn.XLOOKUP($A29,data_i,_xlfn.XLOOKUP(EP$4,data_col,data_val))," ")</f>
        <v>382</v>
      </c>
      <c r="EQ29" s="24" cm="1">
        <f t="array" ref="EQ29">IF(_xlfn.XLOOKUP($A29,data_i,_xlfn.XLOOKUP(EQ$4,data_col,data_val)) &gt; 0,_xlfn.XLOOKUP($A29,data_i,_xlfn.XLOOKUP(EQ$4,data_col,data_val))," ")</f>
        <v>387</v>
      </c>
      <c r="ER29" s="24" cm="1">
        <f t="array" ref="ER29">IF(_xlfn.XLOOKUP($A29,data_i,_xlfn.XLOOKUP(ER$4,data_col,data_val)) &gt; 0,_xlfn.XLOOKUP($A29,data_i,_xlfn.XLOOKUP(ER$4,data_col,data_val))," ")</f>
        <v>382</v>
      </c>
      <c r="ES29" s="24" cm="1">
        <f t="array" ref="ES29">IF(_xlfn.XLOOKUP($A29,data_i,_xlfn.XLOOKUP(ES$4,data_col,data_val)) &gt; 0,_xlfn.XLOOKUP($A29,data_i,_xlfn.XLOOKUP(ES$4,data_col,data_val))," ")</f>
        <v>385</v>
      </c>
      <c r="ET29" s="24" cm="1">
        <f t="array" ref="ET29">IF(_xlfn.XLOOKUP($A29,data_i,_xlfn.XLOOKUP(ET$4,data_col,data_val)) &gt; 0,_xlfn.XLOOKUP($A29,data_i,_xlfn.XLOOKUP(ET$4,data_col,data_val))," ")</f>
        <v>381</v>
      </c>
      <c r="EU29" s="24" cm="1">
        <f t="array" ref="EU29">IF(_xlfn.XLOOKUP($A29,data_i,_xlfn.XLOOKUP(EU$4,data_col,data_val)) &gt; 0,_xlfn.XLOOKUP($A29,data_i,_xlfn.XLOOKUP(EU$4,data_col,data_val))," ")</f>
        <v>387</v>
      </c>
      <c r="EV29" s="24" cm="1">
        <f t="array" ref="EV29">IF(_xlfn.XLOOKUP($A29,data_i,_xlfn.XLOOKUP(EV$4,data_col,data_val)) &gt; 0,_xlfn.XLOOKUP($A29,data_i,_xlfn.XLOOKUP(EV$4,data_col,data_val))," ")</f>
        <v>381</v>
      </c>
      <c r="EW29" s="24" cm="1">
        <f t="array" ref="EW29">IF(_xlfn.XLOOKUP($A29,data_i,_xlfn.XLOOKUP(EW$4,data_col,data_val)) &gt; 0,_xlfn.XLOOKUP($A29,data_i,_xlfn.XLOOKUP(EW$4,data_col,data_val))," ")</f>
        <v>383</v>
      </c>
      <c r="EX29" s="24" cm="1">
        <f t="array" ref="EX29">IF(_xlfn.XLOOKUP($A29,data_i,_xlfn.XLOOKUP(EX$4,data_col,data_val)) &gt; 0,_xlfn.XLOOKUP($A29,data_i,_xlfn.XLOOKUP(EX$4,data_col,data_val))," ")</f>
        <v>386</v>
      </c>
      <c r="EY29" s="24" cm="1">
        <f t="array" ref="EY29">IF(_xlfn.XLOOKUP($A29,data_i,_xlfn.XLOOKUP(EY$4,data_col,data_val)) &gt; 0,_xlfn.XLOOKUP($A29,data_i,_xlfn.XLOOKUP(EY$4,data_col,data_val))," ")</f>
        <v>382</v>
      </c>
      <c r="EZ29" s="24" cm="1">
        <f t="array" ref="EZ29">IF(_xlfn.XLOOKUP($A29,data_i,_xlfn.XLOOKUP(EZ$4,data_col,data_val)) &gt; 0,_xlfn.XLOOKUP($A29,data_i,_xlfn.XLOOKUP(EZ$4,data_col,data_val))," ")</f>
        <v>378</v>
      </c>
      <c r="FA29" s="24" cm="1">
        <f t="array" ref="FA29">IF(_xlfn.XLOOKUP($A29,data_i,_xlfn.XLOOKUP(FA$4,data_col,data_val)) &gt; 0,_xlfn.XLOOKUP($A29,data_i,_xlfn.XLOOKUP(FA$4,data_col,data_val))," ")</f>
        <v>386</v>
      </c>
      <c r="FB29" s="24" cm="1">
        <f t="array" ref="FB29">IF(_xlfn.XLOOKUP($A29,data_i,_xlfn.XLOOKUP(FB$4,data_col,data_val)) &gt; 0,_xlfn.XLOOKUP($A29,data_i,_xlfn.XLOOKUP(FB$4,data_col,data_val))," ")</f>
        <v>381</v>
      </c>
      <c r="FC29" s="24" t="str" cm="1">
        <f t="array" ref="FC29">IF(_xlfn.XLOOKUP($A29,data_i,_xlfn.XLOOKUP(FC$4,data_col,data_val)) &gt; 0,_xlfn.XLOOKUP($A29,data_i,_xlfn.XLOOKUP(FC$4,data_col,data_val))," ")</f>
        <v xml:space="preserve"> </v>
      </c>
      <c r="FD29" s="25"/>
      <c r="FE29" s="24" t="str" cm="1">
        <f t="array" ref="FE29">IF(_xlfn.XLOOKUP($A29,data_i,_xlfn.XLOOKUP(FE$4,data_col,data_val)) &gt; 0,_xlfn.XLOOKUP($A29,data_i,_xlfn.XLOOKUP(FE$4,data_col,data_val))," ")</f>
        <v xml:space="preserve"> </v>
      </c>
      <c r="FF29" s="24" cm="1">
        <f t="array" ref="FF29">IF(_xlfn.XLOOKUP($A29,data_i,_xlfn.XLOOKUP(FF$4,data_col,data_val)) &gt; 0,_xlfn.XLOOKUP($A29,data_i,_xlfn.XLOOKUP(FF$4,data_col,data_val))," ")</f>
        <v>508</v>
      </c>
      <c r="FG29" s="24" cm="1">
        <f t="array" ref="FG29">IF(_xlfn.XLOOKUP($A29,data_i,_xlfn.XLOOKUP(FG$4,data_col,data_val)) &gt; 0,_xlfn.XLOOKUP($A29,data_i,_xlfn.XLOOKUP(FG$4,data_col,data_val))," ")</f>
        <v>506</v>
      </c>
      <c r="FH29" s="24" cm="1">
        <f t="array" ref="FH29">IF(_xlfn.XLOOKUP($A29,data_i,_xlfn.XLOOKUP(FH$4,data_col,data_val)) &gt; 0,_xlfn.XLOOKUP($A29,data_i,_xlfn.XLOOKUP(FH$4,data_col,data_val))," ")</f>
        <v>505</v>
      </c>
      <c r="FI29" s="24" t="str" cm="1">
        <f t="array" ref="FI29">IF(_xlfn.XLOOKUP($A29,data_i,_xlfn.XLOOKUP(FI$4,data_col,data_val)) &gt; 0,_xlfn.XLOOKUP($A29,data_i,_xlfn.XLOOKUP(FI$4,data_col,data_val))," ")</f>
        <v xml:space="preserve"> </v>
      </c>
      <c r="FJ29" s="24" cm="1">
        <f t="array" ref="FJ29">IF(_xlfn.XLOOKUP($A29,data_i,_xlfn.XLOOKUP(FJ$4,data_col,data_val)) &gt; 0,_xlfn.XLOOKUP($A29,data_i,_xlfn.XLOOKUP(FJ$4,data_col,data_val))," ")</f>
        <v>506</v>
      </c>
      <c r="FK29" s="24" cm="1">
        <f t="array" ref="FK29">IF(_xlfn.XLOOKUP($A29,data_i,_xlfn.XLOOKUP(FK$4,data_col,data_val)) &gt; 0,_xlfn.XLOOKUP($A29,data_i,_xlfn.XLOOKUP(FK$4,data_col,data_val))," ")</f>
        <v>508</v>
      </c>
      <c r="FL29" s="24" cm="1">
        <f t="array" ref="FL29">IF(_xlfn.XLOOKUP($A29,data_i,_xlfn.XLOOKUP(FL$4,data_col,data_val)) &gt; 0,_xlfn.XLOOKUP($A29,data_i,_xlfn.XLOOKUP(FL$4,data_col,data_val))," ")</f>
        <v>504</v>
      </c>
      <c r="FM29" s="24" cm="1">
        <f t="array" ref="FM29">IF(_xlfn.XLOOKUP($A29,data_i,_xlfn.XLOOKUP(FM$4,data_col,data_val)) &gt; 0,_xlfn.XLOOKUP($A29,data_i,_xlfn.XLOOKUP(FM$4,data_col,data_val))," ")</f>
        <v>505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t="str" cm="1">
        <f t="array" ref="FO29">IF(_xlfn.XLOOKUP($A29,data_i,_xlfn.XLOOKUP(FO$4,data_col,data_val)) &gt; 0,_xlfn.XLOOKUP($A29,data_i,_xlfn.XLOOKUP(FO$4,data_col,data_val))," ")</f>
        <v xml:space="preserve"> </v>
      </c>
      <c r="FP29" s="24" cm="1">
        <f t="array" ref="FP29">IF(_xlfn.XLOOKUP($A29,data_i,_xlfn.XLOOKUP(FP$4,data_col,data_val)) &gt; 0,_xlfn.XLOOKUP($A29,data_i,_xlfn.XLOOKUP(FP$4,data_col,data_val))," ")</f>
        <v>508</v>
      </c>
      <c r="FQ29" s="24" cm="1">
        <f t="array" ref="FQ29">IF(_xlfn.XLOOKUP($A29,data_i,_xlfn.XLOOKUP(FQ$4,data_col,data_val)) &gt; 0,_xlfn.XLOOKUP($A29,data_i,_xlfn.XLOOKUP(FQ$4,data_col,data_val))," ")</f>
        <v>507</v>
      </c>
      <c r="FR29" s="24" cm="1">
        <f t="array" ref="FR29">IF(_xlfn.XLOOKUP($A29,data_i,_xlfn.XLOOKUP(FR$4,data_col,data_val)) &gt; 0,_xlfn.XLOOKUP($A29,data_i,_xlfn.XLOOKUP(FR$4,data_col,data_val))," ")</f>
        <v>507</v>
      </c>
      <c r="FS29" s="24" cm="1">
        <f t="array" ref="FS29">IF(_xlfn.XLOOKUP($A29,data_i,_xlfn.XLOOKUP(FS$4,data_col,data_val)) &gt; 0,_xlfn.XLOOKUP($A29,data_i,_xlfn.XLOOKUP(FS$4,data_col,data_val))," ")</f>
        <v>508</v>
      </c>
      <c r="FT29" s="24" cm="1">
        <f t="array" ref="FT29">IF(_xlfn.XLOOKUP($A29,data_i,_xlfn.XLOOKUP(FT$4,data_col,data_val)) &gt; 0,_xlfn.XLOOKUP($A29,data_i,_xlfn.XLOOKUP(FT$4,data_col,data_val))," ")</f>
        <v>509</v>
      </c>
      <c r="FU29" s="24" cm="1">
        <f t="array" ref="FU29">IF(_xlfn.XLOOKUP($A29,data_i,_xlfn.XLOOKUP(FU$4,data_col,data_val)) &gt; 0,_xlfn.XLOOKUP($A29,data_i,_xlfn.XLOOKUP(FU$4,data_col,data_val))," ")</f>
        <v>506</v>
      </c>
      <c r="FV29" s="24" cm="1">
        <f t="array" ref="FV29">IF(_xlfn.XLOOKUP($A29,data_i,_xlfn.XLOOKUP(FV$4,data_col,data_val)) &gt; 0,_xlfn.XLOOKUP($A29,data_i,_xlfn.XLOOKUP(FV$4,data_col,data_val))," ")</f>
        <v>509</v>
      </c>
      <c r="FW29" s="24" cm="1">
        <f t="array" ref="FW29">IF(_xlfn.XLOOKUP($A29,data_i,_xlfn.XLOOKUP(FW$4,data_col,data_val)) &gt; 0,_xlfn.XLOOKUP($A29,data_i,_xlfn.XLOOKUP(FW$4,data_col,data_val))," ")</f>
        <v>507</v>
      </c>
      <c r="FX29" s="24" cm="1">
        <f t="array" ref="FX29">IF(_xlfn.XLOOKUP($A29,data_i,_xlfn.XLOOKUP(FX$4,data_col,data_val)) &gt; 0,_xlfn.XLOOKUP($A29,data_i,_xlfn.XLOOKUP(FX$4,data_col,data_val))," ")</f>
        <v>497</v>
      </c>
      <c r="FY29" s="24" cm="1">
        <f t="array" ref="FY29">IF(_xlfn.XLOOKUP($A29,data_i,_xlfn.XLOOKUP(FY$4,data_col,data_val)) &gt; 0,_xlfn.XLOOKUP($A29,data_i,_xlfn.XLOOKUP(FY$4,data_col,data_val))," ")</f>
        <v>507</v>
      </c>
      <c r="FZ29" s="24" cm="1">
        <f t="array" ref="FZ29">IF(_xlfn.XLOOKUP($A29,data_i,_xlfn.XLOOKUP(FZ$4,data_col,data_val)) &gt; 0,_xlfn.XLOOKUP($A29,data_i,_xlfn.XLOOKUP(FZ$4,data_col,data_val))," ")</f>
        <v>509</v>
      </c>
      <c r="GA29" s="24" cm="1">
        <f t="array" ref="GA29">IF(_xlfn.XLOOKUP($A29,data_i,_xlfn.XLOOKUP(GA$4,data_col,data_val)) &gt; 0,_xlfn.XLOOKUP($A29,data_i,_xlfn.XLOOKUP(GA$4,data_col,data_val))," ")</f>
        <v>501</v>
      </c>
      <c r="GB29" s="24" cm="1">
        <f t="array" ref="GB29">IF(_xlfn.XLOOKUP($A29,data_i,_xlfn.XLOOKUP(GB$4,data_col,data_val)) &gt; 0,_xlfn.XLOOKUP($A29,data_i,_xlfn.XLOOKUP(GB$4,data_col,data_val))," ")</f>
        <v>506</v>
      </c>
      <c r="GC29" s="25"/>
      <c r="GD29" s="114"/>
      <c r="GE29" s="25"/>
    </row>
    <row r="30" spans="1:234">
      <c r="A30" s="43">
        <v>8</v>
      </c>
      <c r="B30" s="212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PT</v>
      </c>
      <c r="E30" s="112" t="str" cm="1">
        <f t="array" ref="E30">_xlfn.XLOOKUP($A30,prop_i,_xlfn.XLOOKUP(E$4,prop_col,prop_val))</f>
        <v>U763</v>
      </c>
      <c r="F30" s="112" cm="1">
        <f t="array" ref="F30">_xlfn.XLOOKUP($A30,prop_i,_xlfn.XLOOKUP(F$4,prop_col,prop_val))</f>
        <v>616</v>
      </c>
      <c r="G30" s="112" t="str" cm="1">
        <f t="array" ref="G30">_xlfn.XLOOKUP($A30,prop_i,_xlfn.XLOOKUP(G$4,prop_col,prop_val))</f>
        <v>F11</v>
      </c>
      <c r="H30" s="43">
        <f t="shared" si="0"/>
        <v>16</v>
      </c>
      <c r="I30" s="112" cm="1">
        <f t="array" ref="I30">_xlfn.XLOOKUP($A30,prop_i,_xlfn.XLOOKUP(I$4,prop_col,prop_val))</f>
        <v>1310773</v>
      </c>
      <c r="J30" s="142" cm="1">
        <f t="array" ref="J30">_xlfn.XLOOKUP($A30,data_i,_xlfn.XLOOKUP(J$4,data_col,data_val))</f>
        <v>19731</v>
      </c>
      <c r="K30" s="142" cm="1">
        <f t="array" ref="K30">_xlfn.XLOOKUP($A30,data_i,_xlfn.XLOOKUP(K$4,data_col,data_val))</f>
        <v>1280</v>
      </c>
      <c r="L30" s="24">
        <f t="shared" si="1"/>
        <v>15.414843749999999</v>
      </c>
      <c r="M30" s="201" cm="1">
        <f t="array" ref="M30">HYPERLINK(GM30,_xlfn.XLOOKUP($A30,val_i,_xlfn.XLOOKUP(M$4,val_col,val_val)))</f>
        <v>44099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1292</v>
      </c>
      <c r="P30" s="24" cm="1">
        <f t="array" ref="P30">K30-_xlfn.XLOOKUP($A30,val_i,_xlfn.XLOOKUP("Starts@Start",val_col,val_val))</f>
        <v>62</v>
      </c>
      <c r="Q30" s="109">
        <f t="shared" si="2"/>
        <v>20.838709677419356</v>
      </c>
      <c r="R30" s="110">
        <f t="shared" si="3"/>
        <v>13.89247311827957</v>
      </c>
      <c r="S30" s="97">
        <f t="shared" si="4"/>
        <v>44243.861945519435</v>
      </c>
      <c r="T30" s="97">
        <f t="shared" si="4"/>
        <v>44387.824793816653</v>
      </c>
      <c r="U30" s="97">
        <f t="shared" si="4"/>
        <v>44531.787642113864</v>
      </c>
      <c r="V30" s="147"/>
      <c r="W30" s="131" t="str" cm="1">
        <f t="array" ref="W30">_xlfn.XLOOKUP($A30,data_i,_xlfn.XLOOKUP(W$4,data_col,data_val))</f>
        <v>Available</v>
      </c>
      <c r="X30" s="131" cm="1">
        <f t="array" ref="X30">_xlfn.XLOOKUP($A30,data_i,_xlfn.XLOOKUP(X$4,data_col,data_val))</f>
        <v>19731</v>
      </c>
      <c r="Y30" s="131" cm="1">
        <f t="array" ref="Y30">_xlfn.XLOOKUP($A30,data_i,_xlfn.XLOOKUP(Y$4,data_col,data_val))</f>
        <v>1280</v>
      </c>
      <c r="Z30" s="131" cm="1">
        <f t="array" ref="Z30">_xlfn.XLOOKUP($A30,data_i,_xlfn.XLOOKUP(Z$4,data_col,data_val))</f>
        <v>5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40</v>
      </c>
      <c r="AG30" s="131" cm="1">
        <f t="array" ref="AG30">_xlfn.XLOOKUP($A30,data_i,_xlfn.XLOOKUP(AG$4,data_col,data_val))</f>
        <v>0.2</v>
      </c>
      <c r="AH30" s="142" cm="1">
        <f t="array" ref="AH30">_xlfn.XLOOKUP($A30,data_i,_xlfn.XLOOKUP(AH$4,data_col,data_val))</f>
        <v>197.6</v>
      </c>
      <c r="AI30" s="142"/>
      <c r="AJ30" s="241" cm="1">
        <f t="array" ref="AJ30">_xlfn.XLOOKUP($A30,prop_i,_xlfn.XLOOKUP(AJ$4,prop_col,prop_val))</f>
        <v>42837</v>
      </c>
      <c r="AK30" s="142"/>
      <c r="AM30" s="142" cm="1">
        <f t="array" ref="AM30">_xlfn.XLOOKUP($A30,data_i,_xlfn.XLOOKUP(AM$4,data_col,data_val))</f>
        <v>2683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22.032316622183167</v>
      </c>
      <c r="AP30" s="25"/>
      <c r="AQ30" s="142" cm="1">
        <f t="array" ref="AQ30">_xlfn.XLOOKUP($A30,data_i,_xlfn.XLOOKUP(AQ$4,data_col,data_val))</f>
        <v>2683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100</v>
      </c>
      <c r="AT30" s="131" cm="1">
        <f t="array" ref="AT30">_xlfn.XLOOKUP($A30,data_i,_xlfn.XLOOKUP(AT$4,data_col,data_val))</f>
        <v>100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100</v>
      </c>
      <c r="AW30" s="24"/>
      <c r="AX30" s="131" cm="1">
        <f t="array" ref="AX30">_xlfn.XLOOKUP($A30,data_i,_xlfn.XLOOKUP(AX$4,data_col,data_val))</f>
        <v>0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 t="shared" si="5"/>
        <v>1292</v>
      </c>
      <c r="BB30" s="203" t="str" cm="1">
        <f t="array" ref="BB30">IF(_xlfn.XLOOKUP($A30,data_i,_xlfn.XLOOKUP(BB$4,data_col,data_val)) &gt; 0,_xlfn.XLOOKUP($A30,data_i,_xlfn.XLOOKUP(BB$4,data_col,data_val))," ")</f>
        <v xml:space="preserve"> </v>
      </c>
      <c r="BC30" s="110" cm="1">
        <f t="array" ref="BC30">_xlfn.XLOOKUP($A30,data_i,_xlfn.XLOOKUP(BC$4,data_col,data_val))</f>
        <v>-26.23</v>
      </c>
      <c r="BD30" s="139" cm="1">
        <f t="array" ref="BD30">_xlfn.XLOOKUP($A30,data_i,_xlfn.XLOOKUP(BD$4,data_col,data_val))</f>
        <v>4.1100000000000003</v>
      </c>
      <c r="BE30" s="139" cm="1">
        <f t="array" ref="BE30">_xlfn.XLOOKUP($A30,data_i,_xlfn.XLOOKUP(BE$4,data_col,data_val))</f>
        <v>0.74636363636363612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1.1000000000000001</v>
      </c>
      <c r="BI30" s="139" cm="1">
        <f t="array" ref="BI30">_xlfn.XLOOKUP($A30,data_i,_xlfn.XLOOKUP(BI$4,data_col,data_val))</f>
        <v>0.56000000000000005</v>
      </c>
      <c r="BJ30" s="146">
        <f t="shared" si="6"/>
        <v>178.57142857142856</v>
      </c>
      <c r="BK30" s="139"/>
      <c r="BL30" s="139" cm="1">
        <f t="array" ref="BL30">_xlfn.XLOOKUP($A30,data_i,_xlfn.XLOOKUP(BL$4,data_col,data_val))</f>
        <v>0.72</v>
      </c>
      <c r="BM30" s="24" cm="1">
        <f t="array" ref="BM30">_xlfn.XLOOKUP($A30,data_i,_xlfn.XLOOKUP(BM$4,data_col,data_val))</f>
        <v>0</v>
      </c>
      <c r="BN30" s="24" cm="1">
        <f t="array" ref="BN30">_xlfn.XLOOKUP($A30,data_i,_xlfn.XLOOKUP(BN$4,data_col,data_val))</f>
        <v>0</v>
      </c>
      <c r="BO30" s="110" cm="1">
        <f t="array" ref="BO30">_xlfn.XLOOKUP($A30,data_i,_xlfn.XLOOKUP(BO$4,data_col,data_val))</f>
        <v>0</v>
      </c>
      <c r="BP30" s="110" cm="1">
        <f t="array" ref="BP30">_xlfn.XLOOKUP($A30,data_i,_xlfn.XLOOKUP(BP$4,data_col,data_val))</f>
        <v>0</v>
      </c>
      <c r="BQ30" s="110" cm="1">
        <f t="array" ref="BQ30">_xlfn.XLOOKUP($A30,data_i,_xlfn.XLOOKUP(BQ$4,data_col,data_val))</f>
        <v>17</v>
      </c>
      <c r="BR30" s="24" cm="1">
        <f t="array" ref="BR30">_xlfn.XLOOKUP($A30,data_i,_xlfn.XLOOKUP(BR$4,data_col,data_val))</f>
        <v>1007</v>
      </c>
      <c r="BS30" s="24" cm="1">
        <f t="array" ref="BS30">_xlfn.XLOOKUP($A30,data_i,_xlfn.XLOOKUP(BS$4,data_col,data_val))</f>
        <v>13</v>
      </c>
      <c r="BT30" s="109">
        <f t="shared" si="7"/>
        <v>0</v>
      </c>
      <c r="BU30" s="162" t="str">
        <f>IFERROR((AX30*_xlfn.XLOOKUP(F30,summary!$S$3:$S$6,summary!$W$31:$W$34))/(BT30*$BS$1)," ")</f>
        <v xml:space="preserve"> </v>
      </c>
      <c r="BV30" s="24" cm="1">
        <f t="array" ref="BV30">_xlfn.XLOOKUP($A30,data_i,_xlfn.XLOOKUP(BV$4,data_col,data_val))</f>
        <v>0</v>
      </c>
      <c r="BW30" s="24" cm="1">
        <f t="array" ref="BW30">_xlfn.XLOOKUP($A30,data_i,_xlfn.XLOOKUP(BW$4,data_col,data_val))</f>
        <v>0</v>
      </c>
      <c r="BX30" s="110" cm="1">
        <f t="array" ref="BX30">_xlfn.XLOOKUP($A30,data_i,_xlfn.XLOOKUP(BX$4,data_col,data_val))</f>
        <v>0</v>
      </c>
      <c r="BY30" s="110"/>
      <c r="BZ30" s="164"/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02" t="str" cm="1">
        <f t="array" ref="CB30">IF(_xlfn.XLOOKUP($A30,data_i,_xlfn.XLOOKUP(CB$4,data_col,data_val)) &gt; 0,_xlfn.XLOOKUP($A30,data_i,_xlfn.XLOOKUP(CB$4,data_col,data_val))," ")</f>
        <v xml:space="preserve"> 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73.2</v>
      </c>
      <c r="CG30" s="110"/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24" t="str" cm="1">
        <f t="array" ref="DC30">IF(_xlfn.XLOOKUP($A30,data_i,_xlfn.XLOOKUP(DC$4,data_col,data_val)) &gt; 0,_xlfn.XLOOKUP($A30,data_i,_xlfn.XLOOKUP(DC$4,data_col,data_val))," ")</f>
        <v xml:space="preserve"> </v>
      </c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110"/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4" t="str" cm="1">
        <f t="array" ref="EB30">IF(_xlfn.XLOOKUP($A30,data_i,_xlfn.XLOOKUP(EB$4,data_col,data_val)) &gt; 0,_xlfn.XLOOKUP($A30,data_i,_xlfn.XLOOKUP(EB$4,data_col,data_val))," ")</f>
        <v xml:space="preserve"> </v>
      </c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5"/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4" t="str" cm="1">
        <f t="array" ref="FA30">IF(_xlfn.XLOOKUP($A30,data_i,_xlfn.XLOOKUP(FA$4,data_col,data_val)) &gt; 0,_xlfn.XLOOKUP($A30,data_i,_xlfn.XLOOKUP(FA$4,data_col,data_val))," ")</f>
        <v xml:space="preserve"> </v>
      </c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5"/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4" t="str" cm="1">
        <f t="array" ref="FZ30">IF(_xlfn.XLOOKUP($A30,data_i,_xlfn.XLOOKUP(FZ$4,data_col,data_val)) &gt; 0,_xlfn.XLOOKUP($A30,data_i,_xlfn.XLOOKUP(FZ$4,data_col,data_val))," ")</f>
        <v xml:space="preserve"> </v>
      </c>
      <c r="GA30" s="24" t="str" cm="1">
        <f t="array" ref="GA30">IF(_xlfn.XLOOKUP($A30,data_i,_xlfn.XLOOKUP(GA$4,data_col,data_val)) &gt; 0,_xlfn.XLOOKUP($A30,data_i,_xlfn.XLOOKUP(GA$4,data_col,data_val))," ")</f>
        <v xml:space="preserve"> </v>
      </c>
      <c r="GB30" s="24" t="str" cm="1">
        <f t="array" ref="GB30">IF(_xlfn.XLOOKUP($A30,data_i,_xlfn.XLOOKUP(GB$4,data_col,data_val)) &gt; 0,_xlfn.XLOOKUP($A30,data_i,_xlfn.XLOOKUP(GB$4,data_col,data_val))," ")</f>
        <v xml:space="preserve"> </v>
      </c>
      <c r="GC30" s="25"/>
      <c r="GD30" s="114"/>
      <c r="GE30" s="25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Y30" s="24"/>
      <c r="GZ30" s="24"/>
      <c r="HA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  <c r="HX30" s="24"/>
      <c r="HY30" s="24"/>
      <c r="HZ30" s="24"/>
    </row>
    <row r="31" spans="1:234">
      <c r="A31" s="43">
        <v>19</v>
      </c>
      <c r="B31" s="212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FR</v>
      </c>
      <c r="E31" s="112" t="str" cm="1">
        <f t="array" ref="E31">_xlfn.XLOOKUP($A31,prop_i,_xlfn.XLOOKUP(E$4,prop_col,prop_val))</f>
        <v>V229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H12</v>
      </c>
      <c r="H31" s="43">
        <f t="shared" si="0"/>
        <v>24</v>
      </c>
      <c r="I31" s="112" cm="1">
        <f t="array" ref="I31">_xlfn.XLOOKUP($A31,prop_i,_xlfn.XLOOKUP(I$4,prop_col,prop_val))</f>
        <v>1325927</v>
      </c>
      <c r="J31" s="142" cm="1">
        <f t="array" ref="J31">_xlfn.XLOOKUP($A31,data_i,_xlfn.XLOOKUP(J$4,data_col,data_val))</f>
        <v>11178</v>
      </c>
      <c r="K31" s="142" cm="1">
        <f t="array" ref="K31">_xlfn.XLOOKUP($A31,data_i,_xlfn.XLOOKUP(K$4,data_col,data_val))</f>
        <v>267</v>
      </c>
      <c r="L31" s="24">
        <f t="shared" si="1"/>
        <v>41.865168539325843</v>
      </c>
      <c r="M31" s="201" cm="1">
        <f t="array" ref="M31">HYPERLINK(GM31,_xlfn.XLOOKUP($A31,val_i,_xlfn.XLOOKUP(M$4,val_col,val_val)))</f>
        <v>44083</v>
      </c>
      <c r="N31" s="203" cm="1">
        <f t="array" ref="N31">IF(_xlfn.XLOOKUP($A31,data_i,_xlfn.XLOOKUP(N$4,data_col,data_val)) &gt; 0,_xlfn.XLOOKUP($A31,data_i,_xlfn.XLOOKUP(N$4,data_col,data_val))," ")</f>
        <v>8.4999999999999992E-2</v>
      </c>
      <c r="O31" s="109" cm="1">
        <f t="array" ref="O31">$J31-_xlfn.XLOOKUP($A31,val_i,_xlfn.XLOOKUP("oph@start",val_col,val_val))</f>
        <v>1374</v>
      </c>
      <c r="P31" s="24" cm="1">
        <f t="array" ref="P31">K31-_xlfn.XLOOKUP($A31,val_i,_xlfn.XLOOKUP("Starts@Start",val_col,val_val))</f>
        <v>12</v>
      </c>
      <c r="Q31" s="109">
        <f t="shared" si="2"/>
        <v>114.5</v>
      </c>
      <c r="R31" s="110">
        <f t="shared" si="3"/>
        <v>12.605504587155963</v>
      </c>
      <c r="S31" s="97">
        <f t="shared" si="4"/>
        <v>44242.559941472588</v>
      </c>
      <c r="T31" s="97">
        <f t="shared" si="4"/>
        <v>44401.220785722951</v>
      </c>
      <c r="U31" s="97">
        <f t="shared" si="4"/>
        <v>44559.881629973315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11178</v>
      </c>
      <c r="Y31" s="131" cm="1">
        <f t="array" ref="Y31">_xlfn.XLOOKUP($A31,data_i,_xlfn.XLOOKUP(Y$4,data_col,data_val))</f>
        <v>267</v>
      </c>
      <c r="Z31" s="131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46</v>
      </c>
      <c r="AG31" s="131" cm="1">
        <f t="array" ref="AG31">_xlfn.XLOOKUP($A31,data_i,_xlfn.XLOOKUP(AG$4,data_col,data_val))</f>
        <v>10.7</v>
      </c>
      <c r="AH31" s="142" cm="1">
        <f t="array" ref="AH31">_xlfn.XLOOKUP($A31,data_i,_xlfn.XLOOKUP(AH$4,data_col,data_val))</f>
        <v>1333.7</v>
      </c>
      <c r="AI31" s="142"/>
      <c r="AJ31" s="241" cm="1">
        <f t="array" ref="AJ31">_xlfn.XLOOKUP($A31,prop_i,_xlfn.XLOOKUP(AJ$4,prop_col,prop_val))</f>
        <v>43041</v>
      </c>
      <c r="AK31" s="142"/>
      <c r="AM31" s="142" cm="1">
        <f t="array" ref="AM31">_xlfn.XLOOKUP($A31,data_i,_xlfn.XLOOKUP(AM$4,data_col,data_val))</f>
        <v>4499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24.507892515348477</v>
      </c>
      <c r="AP31" s="25"/>
      <c r="AQ31" s="142" cm="1">
        <f t="array" ref="AQ31">_xlfn.XLOOKUP($A31,data_i,_xlfn.XLOOKUP(AQ$4,data_col,data_val))</f>
        <v>4499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4502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 t="shared" si="5"/>
        <v>1374</v>
      </c>
      <c r="BB31" s="203" cm="1">
        <f t="array" ref="BB31">IF(_xlfn.XLOOKUP($A31,data_i,_xlfn.XLOOKUP(BB$4,data_col,data_val)) &gt; 0,_xlfn.XLOOKUP($A31,data_i,_xlfn.XLOOKUP(BB$4,data_col,data_val))," ")</f>
        <v>8.4999999999999992E-2</v>
      </c>
      <c r="BC31" s="110" cm="1">
        <f t="array" ref="BC31">_xlfn.XLOOKUP($A31,data_i,_xlfn.XLOOKUP(BC$4,data_col,data_val))</f>
        <v>-51.889999999999986</v>
      </c>
      <c r="BD31" s="139" cm="1">
        <f t="array" ref="BD31">_xlfn.XLOOKUP($A31,data_i,_xlfn.XLOOKUP(BD$4,data_col,data_val))</f>
        <v>3.9709999999999992</v>
      </c>
      <c r="BE31" s="139" cm="1">
        <f t="array" ref="BE31">_xlfn.XLOOKUP($A31,data_i,_xlfn.XLOOKUP(BE$4,data_col,data_val))</f>
        <v>0.97218181818181815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1.958</v>
      </c>
      <c r="BI31" s="139" cm="1">
        <f t="array" ref="BI31">_xlfn.XLOOKUP($A31,data_i,_xlfn.XLOOKUP(BI$4,data_col,data_val))</f>
        <v>0.2</v>
      </c>
      <c r="BJ31" s="146">
        <f t="shared" si="6"/>
        <v>500</v>
      </c>
      <c r="BK31" s="139"/>
      <c r="BL31" s="139" cm="1">
        <f t="array" ref="BL31">_xlfn.XLOOKUP($A31,data_i,_xlfn.XLOOKUP(BL$4,data_col,data_val))</f>
        <v>0.59</v>
      </c>
      <c r="BM31" s="24" cm="1">
        <f t="array" ref="BM31">_xlfn.XLOOKUP($A31,data_i,_xlfn.XLOOKUP(BM$4,data_col,data_val))</f>
        <v>14.9</v>
      </c>
      <c r="BN31" s="24" cm="1">
        <f t="array" ref="BN31">_xlfn.XLOOKUP($A31,data_i,_xlfn.XLOOKUP(BN$4,data_col,data_val))</f>
        <v>100</v>
      </c>
      <c r="BO31" s="110" cm="1">
        <f t="array" ref="BO31">_xlfn.XLOOKUP($A31,data_i,_xlfn.XLOOKUP(BO$4,data_col,data_val))</f>
        <v>24.7</v>
      </c>
      <c r="BP31" s="110" cm="1">
        <f t="array" ref="BP31">_xlfn.XLOOKUP($A31,data_i,_xlfn.XLOOKUP(BP$4,data_col,data_val))</f>
        <v>280.10000000000002</v>
      </c>
      <c r="BQ31" s="110" cm="1">
        <f t="array" ref="BQ31">_xlfn.XLOOKUP($A31,data_i,_xlfn.XLOOKUP(BQ$4,data_col,data_val))</f>
        <v>23.6</v>
      </c>
      <c r="BR31" s="24" cm="1">
        <f t="array" ref="BR31">_xlfn.XLOOKUP($A31,data_i,_xlfn.XLOOKUP(BR$4,data_col,data_val))</f>
        <v>1112</v>
      </c>
      <c r="BS31" s="24" cm="1">
        <f t="array" ref="BS31">_xlfn.XLOOKUP($A31,data_i,_xlfn.XLOOKUP(BS$4,data_col,data_val))</f>
        <v>132</v>
      </c>
      <c r="BT31" s="109">
        <f t="shared" si="7"/>
        <v>1018.8762259389518</v>
      </c>
      <c r="BU31" s="162">
        <f>IFERROR((AX31*_xlfn.XLOOKUP(F31,summary!$S$3:$S$6,summary!$W$31:$W$34))/(BT31*$BS$1)," ")</f>
        <v>0.44231023973475675</v>
      </c>
      <c r="BV31" s="24" cm="1">
        <f t="array" ref="BV31">_xlfn.XLOOKUP($A31,data_i,_xlfn.XLOOKUP(BV$4,data_col,data_val))</f>
        <v>0</v>
      </c>
      <c r="BW31" s="24" cm="1">
        <f t="array" ref="BW31">_xlfn.XLOOKUP($A31,data_i,_xlfn.XLOOKUP(BW$4,data_col,data_val))</f>
        <v>0</v>
      </c>
      <c r="BX31" s="110" cm="1">
        <f t="array" ref="BX31">_xlfn.XLOOKUP($A31,data_i,_xlfn.XLOOKUP(BX$4,data_col,data_val))</f>
        <v>0</v>
      </c>
      <c r="BY31" s="110"/>
      <c r="BZ31" s="164"/>
      <c r="CA31" s="202" cm="1">
        <f t="array" ref="CA31">IF(_xlfn.XLOOKUP($A31,data_i,_xlfn.XLOOKUP(CA$4,data_col,data_val)) &gt; 0,_xlfn.XLOOKUP($A31,data_i,_xlfn.XLOOKUP(CA$4,data_col,data_val))," ")</f>
        <v>72.2</v>
      </c>
      <c r="CB31" s="202" cm="1">
        <f t="array" ref="CB31">IF(_xlfn.XLOOKUP($A31,data_i,_xlfn.XLOOKUP(CB$4,data_col,data_val)) &gt; 0,_xlfn.XLOOKUP($A31,data_i,_xlfn.XLOOKUP(CB$4,data_col,data_val))," ")</f>
        <v>2.9</v>
      </c>
      <c r="CC31" s="202" cm="1">
        <f t="array" ref="CC31">IF(_xlfn.XLOOKUP($A31,data_i,_xlfn.XLOOKUP(CC$4,data_col,data_val)) &gt; 0,_xlfn.XLOOKUP($A31,data_i,_xlfn.XLOOKUP(CC$4,data_col,data_val))," ")</f>
        <v>72.2</v>
      </c>
      <c r="CD31" s="202" cm="1">
        <f t="array" ref="CD31">IF(_xlfn.XLOOKUP($A31,data_i,_xlfn.XLOOKUP(CD$4,data_col,data_val)) &gt; 0,_xlfn.XLOOKUP($A31,data_i,_xlfn.XLOOKUP(CD$4,data_col,data_val))," ")</f>
        <v>2.89</v>
      </c>
      <c r="CE31" s="25"/>
      <c r="CF31" s="24" cm="1">
        <f t="array" ref="CF31">_xlfn.XLOOKUP($A31,data_i,_xlfn.XLOOKUP(CF$4,data_col,data_val))</f>
        <v>73.11</v>
      </c>
      <c r="CG31" s="110"/>
      <c r="CH31" s="24" cm="1">
        <f t="array" ref="CH31">IF(_xlfn.XLOOKUP($A31,data_i,_xlfn.XLOOKUP(CH$4,data_col,data_val)) &gt; 0,_xlfn.XLOOKUP($A31,data_i,_xlfn.XLOOKUP(CH$4,data_col,data_val))," ")</f>
        <v>189</v>
      </c>
      <c r="CI31" s="24" cm="1">
        <f t="array" ref="CI31">IF(_xlfn.XLOOKUP($A31,data_i,_xlfn.XLOOKUP(CI$4,data_col,data_val)) &gt; 0,_xlfn.XLOOKUP($A31,data_i,_xlfn.XLOOKUP(CI$4,data_col,data_val))," ")</f>
        <v>174</v>
      </c>
      <c r="CJ31" s="24" cm="1">
        <f t="array" ref="CJ31">IF(_xlfn.XLOOKUP($A31,data_i,_xlfn.XLOOKUP(CJ$4,data_col,data_val)) &gt; 0,_xlfn.XLOOKUP($A31,data_i,_xlfn.XLOOKUP(CJ$4,data_col,data_val))," ")</f>
        <v>237</v>
      </c>
      <c r="CK31" s="24" cm="1">
        <f t="array" ref="CK31">IF(_xlfn.XLOOKUP($A31,data_i,_xlfn.XLOOKUP(CK$4,data_col,data_val)) &gt; 0,_xlfn.XLOOKUP($A31,data_i,_xlfn.XLOOKUP(CK$4,data_col,data_val))," ")</f>
        <v>158</v>
      </c>
      <c r="CL31" s="24" cm="1">
        <f t="array" ref="CL31">IF(_xlfn.XLOOKUP($A31,data_i,_xlfn.XLOOKUP(CL$4,data_col,data_val)) &gt; 0,_xlfn.XLOOKUP($A31,data_i,_xlfn.XLOOKUP(CL$4,data_col,data_val))," ")</f>
        <v>141</v>
      </c>
      <c r="CM31" s="24" cm="1">
        <f t="array" ref="CM31">IF(_xlfn.XLOOKUP($A31,data_i,_xlfn.XLOOKUP(CM$4,data_col,data_val)) &gt; 0,_xlfn.XLOOKUP($A31,data_i,_xlfn.XLOOKUP(CM$4,data_col,data_val))," ")</f>
        <v>126</v>
      </c>
      <c r="CN31" s="24" cm="1">
        <f t="array" ref="CN31">IF(_xlfn.XLOOKUP($A31,data_i,_xlfn.XLOOKUP(CN$4,data_col,data_val)) &gt; 0,_xlfn.XLOOKUP($A31,data_i,_xlfn.XLOOKUP(CN$4,data_col,data_val))," ")</f>
        <v>141</v>
      </c>
      <c r="CO31" s="24" cm="1">
        <f t="array" ref="CO31">IF(_xlfn.XLOOKUP($A31,data_i,_xlfn.XLOOKUP(CO$4,data_col,data_val)) &gt; 0,_xlfn.XLOOKUP($A31,data_i,_xlfn.XLOOKUP(CO$4,data_col,data_val))," ")</f>
        <v>317</v>
      </c>
      <c r="CP31" s="24" cm="1">
        <f t="array" ref="CP31">IF(_xlfn.XLOOKUP($A31,data_i,_xlfn.XLOOKUP(CP$4,data_col,data_val)) &gt; 0,_xlfn.XLOOKUP($A31,data_i,_xlfn.XLOOKUP(CP$4,data_col,data_val))," ")</f>
        <v>174</v>
      </c>
      <c r="CQ31" s="24" cm="1">
        <f t="array" ref="CQ31">IF(_xlfn.XLOOKUP($A31,data_i,_xlfn.XLOOKUP(CQ$4,data_col,data_val)) &gt; 0,_xlfn.XLOOKUP($A31,data_i,_xlfn.XLOOKUP(CQ$4,data_col,data_val))," ")</f>
        <v>126</v>
      </c>
      <c r="CR31" s="24" cm="1">
        <f t="array" ref="CR31">IF(_xlfn.XLOOKUP($A31,data_i,_xlfn.XLOOKUP(CR$4,data_col,data_val)) &gt; 0,_xlfn.XLOOKUP($A31,data_i,_xlfn.XLOOKUP(CR$4,data_col,data_val))," ")</f>
        <v>141</v>
      </c>
      <c r="CS31" s="24" cm="1">
        <f t="array" ref="CS31">IF(_xlfn.XLOOKUP($A31,data_i,_xlfn.XLOOKUP(CS$4,data_col,data_val)) &gt; 0,_xlfn.XLOOKUP($A31,data_i,_xlfn.XLOOKUP(CS$4,data_col,data_val))," ")</f>
        <v>158</v>
      </c>
      <c r="CT31" s="24" cm="1">
        <f t="array" ref="CT31">IF(_xlfn.XLOOKUP($A31,data_i,_xlfn.XLOOKUP(CT$4,data_col,data_val)) &gt; 0,_xlfn.XLOOKUP($A31,data_i,_xlfn.XLOOKUP(CT$4,data_col,data_val))," ")</f>
        <v>126</v>
      </c>
      <c r="CU31" s="24" cm="1">
        <f t="array" ref="CU31">IF(_xlfn.XLOOKUP($A31,data_i,_xlfn.XLOOKUP(CU$4,data_col,data_val)) &gt; 0,_xlfn.XLOOKUP($A31,data_i,_xlfn.XLOOKUP(CU$4,data_col,data_val))," ")</f>
        <v>284</v>
      </c>
      <c r="CV31" s="24" cm="1">
        <f t="array" ref="CV31">IF(_xlfn.XLOOKUP($A31,data_i,_xlfn.XLOOKUP(CV$4,data_col,data_val)) &gt; 0,_xlfn.XLOOKUP($A31,data_i,_xlfn.XLOOKUP(CV$4,data_col,data_val))," ")</f>
        <v>158</v>
      </c>
      <c r="CW31" s="24" cm="1">
        <f t="array" ref="CW31">IF(_xlfn.XLOOKUP($A31,data_i,_xlfn.XLOOKUP(CW$4,data_col,data_val)) &gt; 0,_xlfn.XLOOKUP($A31,data_i,_xlfn.XLOOKUP(CW$4,data_col,data_val))," ")</f>
        <v>141</v>
      </c>
      <c r="CX31" s="24" cm="1">
        <f t="array" ref="CX31">IF(_xlfn.XLOOKUP($A31,data_i,_xlfn.XLOOKUP(CX$4,data_col,data_val)) &gt; 0,_xlfn.XLOOKUP($A31,data_i,_xlfn.XLOOKUP(CX$4,data_col,data_val))," ")</f>
        <v>158</v>
      </c>
      <c r="CY31" s="24" cm="1">
        <f t="array" ref="CY31">IF(_xlfn.XLOOKUP($A31,data_i,_xlfn.XLOOKUP(CY$4,data_col,data_val)) &gt; 0,_xlfn.XLOOKUP($A31,data_i,_xlfn.XLOOKUP(CY$4,data_col,data_val))," ")</f>
        <v>141</v>
      </c>
      <c r="CZ31" s="24" cm="1">
        <f t="array" ref="CZ31">IF(_xlfn.XLOOKUP($A31,data_i,_xlfn.XLOOKUP(CZ$4,data_col,data_val)) &gt; 0,_xlfn.XLOOKUP($A31,data_i,_xlfn.XLOOKUP(CZ$4,data_col,data_val))," ")</f>
        <v>158</v>
      </c>
      <c r="DA31" s="24" cm="1">
        <f t="array" ref="DA31">IF(_xlfn.XLOOKUP($A31,data_i,_xlfn.XLOOKUP(DA$4,data_col,data_val)) &gt; 0,_xlfn.XLOOKUP($A31,data_i,_xlfn.XLOOKUP(DA$4,data_col,data_val))," ")</f>
        <v>174</v>
      </c>
      <c r="DB31" s="24" cm="1">
        <f t="array" ref="DB31">IF(_xlfn.XLOOKUP($A31,data_i,_xlfn.XLOOKUP(DB$4,data_col,data_val)) &gt; 0,_xlfn.XLOOKUP($A31,data_i,_xlfn.XLOOKUP(DB$4,data_col,data_val))," ")</f>
        <v>189</v>
      </c>
      <c r="DC31" s="24" cm="1">
        <f t="array" ref="DC31">IF(_xlfn.XLOOKUP($A31,data_i,_xlfn.XLOOKUP(DC$4,data_col,data_val)) &gt; 0,_xlfn.XLOOKUP($A31,data_i,_xlfn.XLOOKUP(DC$4,data_col,data_val))," ")</f>
        <v>141</v>
      </c>
      <c r="DD31" s="24" cm="1">
        <f t="array" ref="DD31">IF(_xlfn.XLOOKUP($A31,data_i,_xlfn.XLOOKUP(DD$4,data_col,data_val)) &gt; 0,_xlfn.XLOOKUP($A31,data_i,_xlfn.XLOOKUP(DD$4,data_col,data_val))," ")</f>
        <v>158</v>
      </c>
      <c r="DE31" s="24" cm="1">
        <f t="array" ref="DE31">IF(_xlfn.XLOOKUP($A31,data_i,_xlfn.XLOOKUP(DE$4,data_col,data_val)) &gt; 0,_xlfn.XLOOKUP($A31,data_i,_xlfn.XLOOKUP(DE$4,data_col,data_val))," ")</f>
        <v>79</v>
      </c>
      <c r="DF31" s="110"/>
      <c r="DG31" s="24" cm="1">
        <f t="array" ref="DG31">IF(_xlfn.XLOOKUP($A31,data_i,_xlfn.XLOOKUP(DG$4,data_col,data_val)) &gt; 0,_xlfn.XLOOKUP($A31,data_i,_xlfn.XLOOKUP(DG$4,data_col,data_val))," ")</f>
        <v>354</v>
      </c>
      <c r="DH31" s="24" cm="1">
        <f t="array" ref="DH31">IF(_xlfn.XLOOKUP($A31,data_i,_xlfn.XLOOKUP(DH$4,data_col,data_val)) &gt; 0,_xlfn.XLOOKUP($A31,data_i,_xlfn.XLOOKUP(DH$4,data_col,data_val))," ")</f>
        <v>366</v>
      </c>
      <c r="DI31" s="24" cm="1">
        <f t="array" ref="DI31">IF(_xlfn.XLOOKUP($A31,data_i,_xlfn.XLOOKUP(DI$4,data_col,data_val)) &gt; 0,_xlfn.XLOOKUP($A31,data_i,_xlfn.XLOOKUP(DI$4,data_col,data_val))," ")</f>
        <v>378</v>
      </c>
      <c r="DJ31" s="24" cm="1">
        <f t="array" ref="DJ31">IF(_xlfn.XLOOKUP($A31,data_i,_xlfn.XLOOKUP(DJ$4,data_col,data_val)) &gt; 0,_xlfn.XLOOKUP($A31,data_i,_xlfn.XLOOKUP(DJ$4,data_col,data_val))," ")</f>
        <v>427</v>
      </c>
      <c r="DK31" s="24" cm="1">
        <f t="array" ref="DK31">IF(_xlfn.XLOOKUP($A31,data_i,_xlfn.XLOOKUP(DK$4,data_col,data_val)) &gt; 0,_xlfn.XLOOKUP($A31,data_i,_xlfn.XLOOKUP(DK$4,data_col,data_val))," ")</f>
        <v>549</v>
      </c>
      <c r="DL31" s="24" cm="1">
        <f t="array" ref="DL31">IF(_xlfn.XLOOKUP($A31,data_i,_xlfn.XLOOKUP(DL$4,data_col,data_val)) &gt; 0,_xlfn.XLOOKUP($A31,data_i,_xlfn.XLOOKUP(DL$4,data_col,data_val))," ")</f>
        <v>476</v>
      </c>
      <c r="DM31" s="24" cm="1">
        <f t="array" ref="DM31">IF(_xlfn.XLOOKUP($A31,data_i,_xlfn.XLOOKUP(DM$4,data_col,data_val)) &gt; 0,_xlfn.XLOOKUP($A31,data_i,_xlfn.XLOOKUP(DM$4,data_col,data_val))," ")</f>
        <v>366</v>
      </c>
      <c r="DN31" s="24" cm="1">
        <f t="array" ref="DN31">IF(_xlfn.XLOOKUP($A31,data_i,_xlfn.XLOOKUP(DN$4,data_col,data_val)) &gt; 0,_xlfn.XLOOKUP($A31,data_i,_xlfn.XLOOKUP(DN$4,data_col,data_val))," ")</f>
        <v>280</v>
      </c>
      <c r="DO31" s="24" cm="1">
        <f t="array" ref="DO31">IF(_xlfn.XLOOKUP($A31,data_i,_xlfn.XLOOKUP(DO$4,data_col,data_val)) &gt; 0,_xlfn.XLOOKUP($A31,data_i,_xlfn.XLOOKUP(DO$4,data_col,data_val))," ")</f>
        <v>378</v>
      </c>
      <c r="DP31" s="24" cm="1">
        <f t="array" ref="DP31">IF(_xlfn.XLOOKUP($A31,data_i,_xlfn.XLOOKUP(DP$4,data_col,data_val)) &gt; 0,_xlfn.XLOOKUP($A31,data_i,_xlfn.XLOOKUP(DP$4,data_col,data_val))," ")</f>
        <v>329</v>
      </c>
      <c r="DQ31" s="24" cm="1">
        <f t="array" ref="DQ31">IF(_xlfn.XLOOKUP($A31,data_i,_xlfn.XLOOKUP(DQ$4,data_col,data_val)) &gt; 0,_xlfn.XLOOKUP($A31,data_i,_xlfn.XLOOKUP(DQ$4,data_col,data_val))," ")</f>
        <v>341</v>
      </c>
      <c r="DR31" s="24" cm="1">
        <f t="array" ref="DR31">IF(_xlfn.XLOOKUP($A31,data_i,_xlfn.XLOOKUP(DR$4,data_col,data_val)) &gt; 0,_xlfn.XLOOKUP($A31,data_i,_xlfn.XLOOKUP(DR$4,data_col,data_val))," ")</f>
        <v>402</v>
      </c>
      <c r="DS31" s="24" cm="1">
        <f t="array" ref="DS31">IF(_xlfn.XLOOKUP($A31,data_i,_xlfn.XLOOKUP(DS$4,data_col,data_val)) &gt; 0,_xlfn.XLOOKUP($A31,data_i,_xlfn.XLOOKUP(DS$4,data_col,data_val))," ")</f>
        <v>463</v>
      </c>
      <c r="DT31" s="24" cm="1">
        <f t="array" ref="DT31">IF(_xlfn.XLOOKUP($A31,data_i,_xlfn.XLOOKUP(DT$4,data_col,data_val)) &gt; 0,_xlfn.XLOOKUP($A31,data_i,_xlfn.XLOOKUP(DT$4,data_col,data_val))," ")</f>
        <v>427</v>
      </c>
      <c r="DU31" s="24" cm="1">
        <f t="array" ref="DU31">IF(_xlfn.XLOOKUP($A31,data_i,_xlfn.XLOOKUP(DU$4,data_col,data_val)) &gt; 0,_xlfn.XLOOKUP($A31,data_i,_xlfn.XLOOKUP(DU$4,data_col,data_val))," ")</f>
        <v>378</v>
      </c>
      <c r="DV31" s="24" cm="1">
        <f t="array" ref="DV31">IF(_xlfn.XLOOKUP($A31,data_i,_xlfn.XLOOKUP(DV$4,data_col,data_val)) &gt; 0,_xlfn.XLOOKUP($A31,data_i,_xlfn.XLOOKUP(DV$4,data_col,data_val))," ")</f>
        <v>500</v>
      </c>
      <c r="DW31" s="24" cm="1">
        <f t="array" ref="DW31">IF(_xlfn.XLOOKUP($A31,data_i,_xlfn.XLOOKUP(DW$4,data_col,data_val)) &gt; 0,_xlfn.XLOOKUP($A31,data_i,_xlfn.XLOOKUP(DW$4,data_col,data_val))," ")</f>
        <v>451</v>
      </c>
      <c r="DX31" s="24" cm="1">
        <f t="array" ref="DX31">IF(_xlfn.XLOOKUP($A31,data_i,_xlfn.XLOOKUP(DX$4,data_col,data_val)) &gt; 0,_xlfn.XLOOKUP($A31,data_i,_xlfn.XLOOKUP(DX$4,data_col,data_val))," ")</f>
        <v>427</v>
      </c>
      <c r="DY31" s="24" cm="1">
        <f t="array" ref="DY31">IF(_xlfn.XLOOKUP($A31,data_i,_xlfn.XLOOKUP(DY$4,data_col,data_val)) &gt; 0,_xlfn.XLOOKUP($A31,data_i,_xlfn.XLOOKUP(DY$4,data_col,data_val))," ")</f>
        <v>451</v>
      </c>
      <c r="DZ31" s="24" cm="1">
        <f t="array" ref="DZ31">IF(_xlfn.XLOOKUP($A31,data_i,_xlfn.XLOOKUP(DZ$4,data_col,data_val)) &gt; 0,_xlfn.XLOOKUP($A31,data_i,_xlfn.XLOOKUP(DZ$4,data_col,data_val))," ")</f>
        <v>317</v>
      </c>
      <c r="EA31" s="24" cm="1">
        <f t="array" ref="EA31">IF(_xlfn.XLOOKUP($A31,data_i,_xlfn.XLOOKUP(EA$4,data_col,data_val)) &gt; 0,_xlfn.XLOOKUP($A31,data_i,_xlfn.XLOOKUP(EA$4,data_col,data_val))," ")</f>
        <v>439</v>
      </c>
      <c r="EB31" s="24" cm="1">
        <f t="array" ref="EB31">IF(_xlfn.XLOOKUP($A31,data_i,_xlfn.XLOOKUP(EB$4,data_col,data_val)) &gt; 0,_xlfn.XLOOKUP($A31,data_i,_xlfn.XLOOKUP(EB$4,data_col,data_val))," ")</f>
        <v>354</v>
      </c>
      <c r="EC31" s="24" cm="1">
        <f t="array" ref="EC31">IF(_xlfn.XLOOKUP($A31,data_i,_xlfn.XLOOKUP(EC$4,data_col,data_val)) &gt; 0,_xlfn.XLOOKUP($A31,data_i,_xlfn.XLOOKUP(EC$4,data_col,data_val))," ")</f>
        <v>378</v>
      </c>
      <c r="ED31" s="24" cm="1">
        <f t="array" ref="ED31">IF(_xlfn.XLOOKUP($A31,data_i,_xlfn.XLOOKUP(ED$4,data_col,data_val)) &gt; 0,_xlfn.XLOOKUP($A31,data_i,_xlfn.XLOOKUP(ED$4,data_col,data_val))," ")</f>
        <v>390</v>
      </c>
      <c r="EE31" s="25"/>
      <c r="EF31" s="24" cm="1">
        <f t="array" ref="EF31">IF(_xlfn.XLOOKUP($A31,data_i,_xlfn.XLOOKUP(EF$4,data_col,data_val)) &gt; 0,_xlfn.XLOOKUP($A31,data_i,_xlfn.XLOOKUP(EF$4,data_col,data_val))," ")</f>
        <v>362</v>
      </c>
      <c r="EG31" s="24" cm="1">
        <f t="array" ref="EG31">IF(_xlfn.XLOOKUP($A31,data_i,_xlfn.XLOOKUP(EG$4,data_col,data_val)) &gt; 0,_xlfn.XLOOKUP($A31,data_i,_xlfn.XLOOKUP(EG$4,data_col,data_val))," ")</f>
        <v>368</v>
      </c>
      <c r="EH31" s="24" cm="1">
        <f t="array" ref="EH31">IF(_xlfn.XLOOKUP($A31,data_i,_xlfn.XLOOKUP(EH$4,data_col,data_val)) &gt; 0,_xlfn.XLOOKUP($A31,data_i,_xlfn.XLOOKUP(EH$4,data_col,data_val))," ")</f>
        <v>366</v>
      </c>
      <c r="EI31" s="24" cm="1">
        <f t="array" ref="EI31">IF(_xlfn.XLOOKUP($A31,data_i,_xlfn.XLOOKUP(EI$4,data_col,data_val)) &gt; 0,_xlfn.XLOOKUP($A31,data_i,_xlfn.XLOOKUP(EI$4,data_col,data_val))," ")</f>
        <v>368</v>
      </c>
      <c r="EJ31" s="24" cm="1">
        <f t="array" ref="EJ31">IF(_xlfn.XLOOKUP($A31,data_i,_xlfn.XLOOKUP(EJ$4,data_col,data_val)) &gt; 0,_xlfn.XLOOKUP($A31,data_i,_xlfn.XLOOKUP(EJ$4,data_col,data_val))," ")</f>
        <v>367</v>
      </c>
      <c r="EK31" s="24" cm="1">
        <f t="array" ref="EK31">IF(_xlfn.XLOOKUP($A31,data_i,_xlfn.XLOOKUP(EK$4,data_col,data_val)) &gt; 0,_xlfn.XLOOKUP($A31,data_i,_xlfn.XLOOKUP(EK$4,data_col,data_val))," ")</f>
        <v>368</v>
      </c>
      <c r="EL31" s="24" cm="1">
        <f t="array" ref="EL31">IF(_xlfn.XLOOKUP($A31,data_i,_xlfn.XLOOKUP(EL$4,data_col,data_val)) &gt; 0,_xlfn.XLOOKUP($A31,data_i,_xlfn.XLOOKUP(EL$4,data_col,data_val))," ")</f>
        <v>368</v>
      </c>
      <c r="EM31" s="24" cm="1">
        <f t="array" ref="EM31">IF(_xlfn.XLOOKUP($A31,data_i,_xlfn.XLOOKUP(EM$4,data_col,data_val)) &gt; 0,_xlfn.XLOOKUP($A31,data_i,_xlfn.XLOOKUP(EM$4,data_col,data_val))," ")</f>
        <v>366</v>
      </c>
      <c r="EN31" s="24" cm="1">
        <f t="array" ref="EN31">IF(_xlfn.XLOOKUP($A31,data_i,_xlfn.XLOOKUP(EN$4,data_col,data_val)) &gt; 0,_xlfn.XLOOKUP($A31,data_i,_xlfn.XLOOKUP(EN$4,data_col,data_val))," ")</f>
        <v>369</v>
      </c>
      <c r="EO31" s="24" cm="1">
        <f t="array" ref="EO31">IF(_xlfn.XLOOKUP($A31,data_i,_xlfn.XLOOKUP(EO$4,data_col,data_val)) &gt; 0,_xlfn.XLOOKUP($A31,data_i,_xlfn.XLOOKUP(EO$4,data_col,data_val))," ")</f>
        <v>366</v>
      </c>
      <c r="EP31" s="24" cm="1">
        <f t="array" ref="EP31">IF(_xlfn.XLOOKUP($A31,data_i,_xlfn.XLOOKUP(EP$4,data_col,data_val)) &gt; 0,_xlfn.XLOOKUP($A31,data_i,_xlfn.XLOOKUP(EP$4,data_col,data_val))," ")</f>
        <v>367</v>
      </c>
      <c r="EQ31" s="24" cm="1">
        <f t="array" ref="EQ31">IF(_xlfn.XLOOKUP($A31,data_i,_xlfn.XLOOKUP(EQ$4,data_col,data_val)) &gt; 0,_xlfn.XLOOKUP($A31,data_i,_xlfn.XLOOKUP(EQ$4,data_col,data_val))," ")</f>
        <v>366</v>
      </c>
      <c r="ER31" s="24" cm="1">
        <f t="array" ref="ER31">IF(_xlfn.XLOOKUP($A31,data_i,_xlfn.XLOOKUP(ER$4,data_col,data_val)) &gt; 0,_xlfn.XLOOKUP($A31,data_i,_xlfn.XLOOKUP(ER$4,data_col,data_val))," ")</f>
        <v>373</v>
      </c>
      <c r="ES31" s="24" cm="1">
        <f t="array" ref="ES31">IF(_xlfn.XLOOKUP($A31,data_i,_xlfn.XLOOKUP(ES$4,data_col,data_val)) &gt; 0,_xlfn.XLOOKUP($A31,data_i,_xlfn.XLOOKUP(ES$4,data_col,data_val))," ")</f>
        <v>367</v>
      </c>
      <c r="ET31" s="24" cm="1">
        <f t="array" ref="ET31">IF(_xlfn.XLOOKUP($A31,data_i,_xlfn.XLOOKUP(ET$4,data_col,data_val)) &gt; 0,_xlfn.XLOOKUP($A31,data_i,_xlfn.XLOOKUP(ET$4,data_col,data_val))," ")</f>
        <v>369</v>
      </c>
      <c r="EU31" s="24" cm="1">
        <f t="array" ref="EU31">IF(_xlfn.XLOOKUP($A31,data_i,_xlfn.XLOOKUP(EU$4,data_col,data_val)) &gt; 0,_xlfn.XLOOKUP($A31,data_i,_xlfn.XLOOKUP(EU$4,data_col,data_val))," ")</f>
        <v>366</v>
      </c>
      <c r="EV31" s="24" cm="1">
        <f t="array" ref="EV31">IF(_xlfn.XLOOKUP($A31,data_i,_xlfn.XLOOKUP(EV$4,data_col,data_val)) &gt; 0,_xlfn.XLOOKUP($A31,data_i,_xlfn.XLOOKUP(EV$4,data_col,data_val))," ")</f>
        <v>366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370</v>
      </c>
      <c r="EY31" s="24" cm="1">
        <f t="array" ref="EY31">IF(_xlfn.XLOOKUP($A31,data_i,_xlfn.XLOOKUP(EY$4,data_col,data_val)) &gt; 0,_xlfn.XLOOKUP($A31,data_i,_xlfn.XLOOKUP(EY$4,data_col,data_val))," ")</f>
        <v>366</v>
      </c>
      <c r="EZ31" s="24" cm="1">
        <f t="array" ref="EZ31">IF(_xlfn.XLOOKUP($A31,data_i,_xlfn.XLOOKUP(EZ$4,data_col,data_val)) &gt; 0,_xlfn.XLOOKUP($A31,data_i,_xlfn.XLOOKUP(EZ$4,data_col,data_val))," ")</f>
        <v>367</v>
      </c>
      <c r="FA31" s="24" cm="1">
        <f t="array" ref="FA31">IF(_xlfn.XLOOKUP($A31,data_i,_xlfn.XLOOKUP(FA$4,data_col,data_val)) &gt; 0,_xlfn.XLOOKUP($A31,data_i,_xlfn.XLOOKUP(FA$4,data_col,data_val))," ")</f>
        <v>377</v>
      </c>
      <c r="FB31" s="24" cm="1">
        <f t="array" ref="FB31">IF(_xlfn.XLOOKUP($A31,data_i,_xlfn.XLOOKUP(FB$4,data_col,data_val)) &gt; 0,_xlfn.XLOOKUP($A31,data_i,_xlfn.XLOOKUP(FB$4,data_col,data_val))," ")</f>
        <v>364</v>
      </c>
      <c r="FC31" s="24" cm="1">
        <f t="array" ref="FC31">IF(_xlfn.XLOOKUP($A31,data_i,_xlfn.XLOOKUP(FC$4,data_col,data_val)) &gt; 0,_xlfn.XLOOKUP($A31,data_i,_xlfn.XLOOKUP(FC$4,data_col,data_val))," ")</f>
        <v>367</v>
      </c>
      <c r="FD31" s="25"/>
      <c r="FE31" s="24" cm="1">
        <f t="array" ref="FE31">IF(_xlfn.XLOOKUP($A31,data_i,_xlfn.XLOOKUP(FE$4,data_col,data_val)) &gt; 0,_xlfn.XLOOKUP($A31,data_i,_xlfn.XLOOKUP(FE$4,data_col,data_val))," ")</f>
        <v>494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495</v>
      </c>
      <c r="FH31" s="24" cm="1">
        <f t="array" ref="FH31">IF(_xlfn.XLOOKUP($A31,data_i,_xlfn.XLOOKUP(FH$4,data_col,data_val)) &gt; 0,_xlfn.XLOOKUP($A31,data_i,_xlfn.XLOOKUP(FH$4,data_col,data_val))," ")</f>
        <v>493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495</v>
      </c>
      <c r="FK31" s="24" cm="1">
        <f t="array" ref="FK31">IF(_xlfn.XLOOKUP($A31,data_i,_xlfn.XLOOKUP(FK$4,data_col,data_val)) &gt; 0,_xlfn.XLOOKUP($A31,data_i,_xlfn.XLOOKUP(FK$4,data_col,data_val))," ")</f>
        <v>496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493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494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495</v>
      </c>
      <c r="FS31" s="24" cm="1">
        <f t="array" ref="FS31">IF(_xlfn.XLOOKUP($A31,data_i,_xlfn.XLOOKUP(FS$4,data_col,data_val)) &gt; 0,_xlfn.XLOOKUP($A31,data_i,_xlfn.XLOOKUP(FS$4,data_col,data_val))," ")</f>
        <v>496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496</v>
      </c>
      <c r="FV31" s="24" cm="1">
        <f t="array" ref="FV31">IF(_xlfn.XLOOKUP($A31,data_i,_xlfn.XLOOKUP(FV$4,data_col,data_val)) &gt; 0,_xlfn.XLOOKUP($A31,data_i,_xlfn.XLOOKUP(FV$4,data_col,data_val))," ")</f>
        <v>495</v>
      </c>
      <c r="FW31" s="24" cm="1">
        <f t="array" ref="FW31">IF(_xlfn.XLOOKUP($A31,data_i,_xlfn.XLOOKUP(FW$4,data_col,data_val)) &gt; 0,_xlfn.XLOOKUP($A31,data_i,_xlfn.XLOOKUP(FW$4,data_col,data_val))," ")</f>
        <v>496</v>
      </c>
      <c r="FX31" s="24" cm="1">
        <f t="array" ref="FX31">IF(_xlfn.XLOOKUP($A31,data_i,_xlfn.XLOOKUP(FX$4,data_col,data_val)) &gt; 0,_xlfn.XLOOKUP($A31,data_i,_xlfn.XLOOKUP(FX$4,data_col,data_val))," ")</f>
        <v>495</v>
      </c>
      <c r="FY31" s="24" cm="1">
        <f t="array" ref="FY31">IF(_xlfn.XLOOKUP($A31,data_i,_xlfn.XLOOKUP(FY$4,data_col,data_val)) &gt; 0,_xlfn.XLOOKUP($A31,data_i,_xlfn.XLOOKUP(FY$4,data_col,data_val))," ")</f>
        <v>496</v>
      </c>
      <c r="FZ31" s="24" cm="1">
        <f t="array" ref="FZ31">IF(_xlfn.XLOOKUP($A31,data_i,_xlfn.XLOOKUP(FZ$4,data_col,data_val)) &gt; 0,_xlfn.XLOOKUP($A31,data_i,_xlfn.XLOOKUP(FZ$4,data_col,data_val))," ")</f>
        <v>495</v>
      </c>
      <c r="GA31" s="24" cm="1">
        <f t="array" ref="GA31">IF(_xlfn.XLOOKUP($A31,data_i,_xlfn.XLOOKUP(GA$4,data_col,data_val)) &gt; 0,_xlfn.XLOOKUP($A31,data_i,_xlfn.XLOOKUP(GA$4,data_col,data_val))," ")</f>
        <v>494</v>
      </c>
      <c r="GB31" s="24" cm="1">
        <f t="array" ref="GB31">IF(_xlfn.XLOOKUP($A31,data_i,_xlfn.XLOOKUP(GB$4,data_col,data_val)) &gt; 0,_xlfn.XLOOKUP($A31,data_i,_xlfn.XLOOKUP(GB$4,data_col,data_val))," ")</f>
        <v>491</v>
      </c>
      <c r="GC31" s="25"/>
      <c r="GD31" s="114"/>
      <c r="GE31" s="25"/>
    </row>
    <row r="32" spans="1:234">
      <c r="A32" s="43">
        <v>17</v>
      </c>
      <c r="B32" s="212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12" t="str" cm="1">
        <f t="array" ref="C32">_xlfn.XLOOKUP($A32,prop_i,_xlfn.XLOOKUP(C$4,prop_col,prop_val))</f>
        <v>M01</v>
      </c>
      <c r="D32" s="112" t="str" cm="1">
        <f t="array" ref="D32">_xlfn.XLOOKUP($A32,prop_i,_xlfn.XLOOKUP(D$4,prop_col,prop_val))</f>
        <v>DE</v>
      </c>
      <c r="E32" s="112" t="str" cm="1">
        <f t="array" ref="E32">_xlfn.XLOOKUP($A32,prop_i,_xlfn.XLOOKUP(E$4,prop_col,prop_val))</f>
        <v>U781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H01</v>
      </c>
      <c r="H32" s="43">
        <f t="shared" si="0"/>
        <v>24</v>
      </c>
      <c r="I32" s="112" cm="1">
        <f t="array" ref="I32">_xlfn.XLOOKUP($A32,prop_i,_xlfn.XLOOKUP(I$4,prop_col,prop_val))</f>
        <v>1320090</v>
      </c>
      <c r="J32" s="142" cm="1">
        <f t="array" ref="J32">_xlfn.XLOOKUP($A32,data_i,_xlfn.XLOOKUP(J$4,data_col,data_val))</f>
        <v>9224</v>
      </c>
      <c r="K32" s="142" cm="1">
        <f t="array" ref="K32">_xlfn.XLOOKUP($A32,data_i,_xlfn.XLOOKUP(K$4,data_col,data_val))</f>
        <v>1331</v>
      </c>
      <c r="L32" s="24">
        <f t="shared" si="1"/>
        <v>6.9301277235161534</v>
      </c>
      <c r="M32" s="201" cm="1">
        <f t="array" ref="M32">HYPERLINK(GM32,_xlfn.XLOOKUP($A32,val_i,_xlfn.XLOOKUP(M$4,val_col,val_val)))</f>
        <v>44116</v>
      </c>
      <c r="N32" s="203" cm="1">
        <f t="array" ref="N32">IF(_xlfn.XLOOKUP($A32,data_i,_xlfn.XLOOKUP(N$4,data_col,data_val)) &gt; 0,_xlfn.XLOOKUP($A32,data_i,_xlfn.XLOOKUP(N$4,data_col,data_val))," ")</f>
        <v>4.9500000000000002E-2</v>
      </c>
      <c r="O32" s="109" cm="1">
        <f t="array" ref="O32">$J32-_xlfn.XLOOKUP($A32,val_i,_xlfn.XLOOKUP("oph@start",val_col,val_val))</f>
        <v>1148</v>
      </c>
      <c r="P32" s="24" cm="1">
        <f t="array" ref="P32">K32-_xlfn.XLOOKUP($A32,val_i,_xlfn.XLOOKUP("Starts@Start",val_col,val_val))</f>
        <v>107</v>
      </c>
      <c r="Q32" s="109">
        <f t="shared" si="2"/>
        <v>10.728971962616823</v>
      </c>
      <c r="R32" s="110">
        <f t="shared" si="3"/>
        <v>15.105263157894736</v>
      </c>
      <c r="S32" s="97">
        <f t="shared" si="4"/>
        <v>44249.303278406893</v>
      </c>
      <c r="T32" s="97">
        <f t="shared" si="4"/>
        <v>44381.707459591562</v>
      </c>
      <c r="U32" s="97">
        <f t="shared" si="4"/>
        <v>44514.111640776231</v>
      </c>
      <c r="V32" s="147"/>
      <c r="W32" s="131" t="str" cm="1">
        <f t="array" ref="W32">_xlfn.XLOOKUP($A32,data_i,_xlfn.XLOOKUP(W$4,data_col,data_val))</f>
        <v>Not Available</v>
      </c>
      <c r="X32" s="131" cm="1">
        <f t="array" ref="X32">_xlfn.XLOOKUP($A32,data_i,_xlfn.XLOOKUP(X$4,data_col,data_val))</f>
        <v>9224</v>
      </c>
      <c r="Y32" s="131" cm="1">
        <f t="array" ref="Y32">_xlfn.XLOOKUP($A32,data_i,_xlfn.XLOOKUP(Y$4,data_col,data_val))</f>
        <v>1331</v>
      </c>
      <c r="Z32" s="131" cm="1">
        <f t="array" ref="Z32">_xlfn.XLOOKUP($A32,data_i,_xlfn.XLOOKUP(Z$4,data_col,data_val))</f>
        <v>19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45</v>
      </c>
      <c r="AG32" s="131" cm="1">
        <f t="array" ref="AG32">_xlfn.XLOOKUP($A32,data_i,_xlfn.XLOOKUP(AG$4,data_col,data_val))</f>
        <v>0.3</v>
      </c>
      <c r="AH32" s="142" cm="1">
        <f t="array" ref="AH32">_xlfn.XLOOKUP($A32,data_i,_xlfn.XLOOKUP(AH$4,data_col,data_val))</f>
        <v>0.8</v>
      </c>
      <c r="AI32" s="142"/>
      <c r="AJ32" s="241" cm="1">
        <f t="array" ref="AJ32">_xlfn.XLOOKUP($A32,prop_i,_xlfn.XLOOKUP(AJ$4,prop_col,prop_val))</f>
        <v>43472</v>
      </c>
      <c r="AK32" s="142"/>
      <c r="AM32" s="142" cm="1">
        <f t="array" ref="AM32">_xlfn.XLOOKUP($A32,data_i,_xlfn.XLOOKUP(AM$4,data_col,data_val))</f>
        <v>4500</v>
      </c>
      <c r="AN32" s="142" cm="1">
        <f t="array" ref="AN32">_xlfn.XLOOKUP($A32,prop_i,_xlfn.XLOOKUP(AN$4,data_col,data_val))</f>
        <v>1500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24.513339924220528</v>
      </c>
      <c r="AP32" s="25"/>
      <c r="AQ32" s="142" cm="1">
        <f t="array" ref="AQ32">_xlfn.XLOOKUP($A32,data_i,_xlfn.XLOOKUP(AQ$4,data_col,data_val))</f>
        <v>3025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0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 t="shared" si="5"/>
        <v>1148</v>
      </c>
      <c r="BB32" s="203" cm="1">
        <f t="array" ref="BB32">IF(_xlfn.XLOOKUP($A32,data_i,_xlfn.XLOOKUP(BB$4,data_col,data_val)) &gt; 0,_xlfn.XLOOKUP($A32,data_i,_xlfn.XLOOKUP(BB$4,data_col,data_val))," ")</f>
        <v>4.9500000000000002E-2</v>
      </c>
      <c r="BC32" s="110" cm="1">
        <f t="array" ref="BC32">_xlfn.XLOOKUP($A32,data_i,_xlfn.XLOOKUP(BC$4,data_col,data_val))</f>
        <v>-38.010000000000005</v>
      </c>
      <c r="BD32" s="139" cm="1">
        <f t="array" ref="BD32">_xlfn.XLOOKUP($A32,data_i,_xlfn.XLOOKUP(BD$4,data_col,data_val))</f>
        <v>4</v>
      </c>
      <c r="BE32" s="139" cm="1">
        <f t="array" ref="BE32">_xlfn.XLOOKUP($A32,data_i,_xlfn.XLOOKUP(BE$4,data_col,data_val))</f>
        <v>0.67299999999999993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1.55</v>
      </c>
      <c r="BI32" s="139" cm="1">
        <f t="array" ref="BI32">_xlfn.XLOOKUP($A32,data_i,_xlfn.XLOOKUP(BI$4,data_col,data_val))</f>
        <v>0.72</v>
      </c>
      <c r="BJ32" s="146">
        <f t="shared" si="6"/>
        <v>138.88888888888889</v>
      </c>
      <c r="BK32" s="139"/>
      <c r="BL32" s="139" cm="1">
        <f t="array" ref="BL32">_xlfn.XLOOKUP($A32,data_i,_xlfn.XLOOKUP(BL$4,data_col,data_val))</f>
        <v>0.59</v>
      </c>
      <c r="BM32" s="24" cm="1">
        <f t="array" ref="BM32">_xlfn.XLOOKUP($A32,data_i,_xlfn.XLOOKUP(BM$4,data_col,data_val))</f>
        <v>0</v>
      </c>
      <c r="BN32" s="24" cm="1">
        <f t="array" ref="BN32">_xlfn.XLOOKUP($A32,data_i,_xlfn.XLOOKUP(BN$4,data_col,data_val))</f>
        <v>1.9</v>
      </c>
      <c r="BO32" s="110" cm="1">
        <f t="array" ref="BO32">_xlfn.XLOOKUP($A32,data_i,_xlfn.XLOOKUP(BO$4,data_col,data_val))</f>
        <v>0</v>
      </c>
      <c r="BP32" s="110" cm="1">
        <f t="array" ref="BP32">_xlfn.XLOOKUP($A32,data_i,_xlfn.XLOOKUP(BP$4,data_col,data_val))</f>
        <v>0</v>
      </c>
      <c r="BQ32" s="110" cm="1">
        <f t="array" ref="BQ32">_xlfn.XLOOKUP($A32,data_i,_xlfn.XLOOKUP(BQ$4,data_col,data_val))</f>
        <v>27.9</v>
      </c>
      <c r="BR32" s="24" cm="1">
        <f t="array" ref="BR32">_xlfn.XLOOKUP($A32,data_i,_xlfn.XLOOKUP(BR$4,data_col,data_val))</f>
        <v>944</v>
      </c>
      <c r="BS32" s="24" cm="1">
        <f t="array" ref="BS32">_xlfn.XLOOKUP($A32,data_i,_xlfn.XLOOKUP(BS$4,data_col,data_val))</f>
        <v>0</v>
      </c>
      <c r="BT32" s="109">
        <f t="shared" si="7"/>
        <v>0</v>
      </c>
      <c r="BU32" s="162" t="str">
        <f>IFERROR((AX32*_xlfn.XLOOKUP(F32,summary!$S$3:$S$6,summary!$W$31:$W$34))/(BT32*$BS$1)," ")</f>
        <v xml:space="preserve"> 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30.3</v>
      </c>
      <c r="CB32" s="202" cm="1">
        <f t="array" ref="CB32">IF(_xlfn.XLOOKUP($A32,data_i,_xlfn.XLOOKUP(CB$4,data_col,data_val)) &gt; 0,_xlfn.XLOOKUP($A32,data_i,_xlfn.XLOOKUP(CB$4,data_col,data_val))," ")</f>
        <v>0.95</v>
      </c>
      <c r="CC32" s="202" cm="1">
        <f t="array" ref="CC32">IF(_xlfn.XLOOKUP($A32,data_i,_xlfn.XLOOKUP(CC$4,data_col,data_val)) &gt; 0,_xlfn.XLOOKUP($A32,data_i,_xlfn.XLOOKUP(CC$4,data_col,data_val))," ")</f>
        <v>30</v>
      </c>
      <c r="CD32" s="202" cm="1">
        <f t="array" ref="CD32">IF(_xlfn.XLOOKUP($A32,data_i,_xlfn.XLOOKUP(CD$4,data_col,data_val)) &gt; 0,_xlfn.XLOOKUP($A32,data_i,_xlfn.XLOOKUP(CD$4,data_col,data_val))," ")</f>
        <v>0.95</v>
      </c>
      <c r="CE32" s="25"/>
      <c r="CF32" s="24" cm="1">
        <f t="array" ref="CF32">_xlfn.XLOOKUP($A32,data_i,_xlfn.XLOOKUP(CF$4,data_col,data_val))</f>
        <v>64.959999999999994</v>
      </c>
      <c r="CG32" s="110"/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24" t="str" cm="1">
        <f t="array" ref="DC32">IF(_xlfn.XLOOKUP($A32,data_i,_xlfn.XLOOKUP(DC$4,data_col,data_val)) &gt; 0,_xlfn.XLOOKUP($A32,data_i,_xlfn.XLOOKUP(DC$4,data_col,data_val))," ")</f>
        <v xml:space="preserve"> </v>
      </c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110"/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4" t="str" cm="1">
        <f t="array" ref="EB32">IF(_xlfn.XLOOKUP($A32,data_i,_xlfn.XLOOKUP(EB$4,data_col,data_val)) &gt; 0,_xlfn.XLOOKUP($A32,data_i,_xlfn.XLOOKUP(EB$4,data_col,data_val))," ")</f>
        <v xml:space="preserve"> </v>
      </c>
      <c r="EC32" s="24" t="str" cm="1">
        <f t="array" ref="EC32">IF(_xlfn.XLOOKUP($A32,data_i,_xlfn.XLOOKUP(EC$4,data_col,data_val)) &gt; 0,_xlfn.XLOOKUP($A32,data_i,_xlfn.XLOOKUP(EC$4,data_col,data_val))," ")</f>
        <v xml:space="preserve"> </v>
      </c>
      <c r="ED32" s="24" t="str" cm="1">
        <f t="array" ref="ED32">IF(_xlfn.XLOOKUP($A32,data_i,_xlfn.XLOOKUP(ED$4,data_col,data_val)) &gt; 0,_xlfn.XLOOKUP($A32,data_i,_xlfn.XLOOKUP(ED$4,data_col,data_val))," ")</f>
        <v xml:space="preserve"> </v>
      </c>
      <c r="EE32" s="25"/>
      <c r="EF32" s="24" cm="1">
        <f t="array" ref="EF32">IF(_xlfn.XLOOKUP($A32,data_i,_xlfn.XLOOKUP(EF$4,data_col,data_val)) &gt; 0,_xlfn.XLOOKUP($A32,data_i,_xlfn.XLOOKUP(EF$4,data_col,data_val))," ")</f>
        <v>362</v>
      </c>
      <c r="EG32" s="24" cm="1">
        <f t="array" ref="EG32">IF(_xlfn.XLOOKUP($A32,data_i,_xlfn.XLOOKUP(EG$4,data_col,data_val)) &gt; 0,_xlfn.XLOOKUP($A32,data_i,_xlfn.XLOOKUP(EG$4,data_col,data_val))," ")</f>
        <v>366</v>
      </c>
      <c r="EH32" s="24" cm="1">
        <f t="array" ref="EH32">IF(_xlfn.XLOOKUP($A32,data_i,_xlfn.XLOOKUP(EH$4,data_col,data_val)) &gt; 0,_xlfn.XLOOKUP($A32,data_i,_xlfn.XLOOKUP(EH$4,data_col,data_val))," ")</f>
        <v>364</v>
      </c>
      <c r="EI32" s="24" cm="1">
        <f t="array" ref="EI32">IF(_xlfn.XLOOKUP($A32,data_i,_xlfn.XLOOKUP(EI$4,data_col,data_val)) &gt; 0,_xlfn.XLOOKUP($A32,data_i,_xlfn.XLOOKUP(EI$4,data_col,data_val))," ")</f>
        <v>363</v>
      </c>
      <c r="EJ32" s="24" cm="1">
        <f t="array" ref="EJ32">IF(_xlfn.XLOOKUP($A32,data_i,_xlfn.XLOOKUP(EJ$4,data_col,data_val)) &gt; 0,_xlfn.XLOOKUP($A32,data_i,_xlfn.XLOOKUP(EJ$4,data_col,data_val))," ")</f>
        <v>368</v>
      </c>
      <c r="EK32" s="24" cm="1">
        <f t="array" ref="EK32">IF(_xlfn.XLOOKUP($A32,data_i,_xlfn.XLOOKUP(EK$4,data_col,data_val)) &gt; 0,_xlfn.XLOOKUP($A32,data_i,_xlfn.XLOOKUP(EK$4,data_col,data_val))," ")</f>
        <v>365</v>
      </c>
      <c r="EL32" s="24" cm="1">
        <f t="array" ref="EL32">IF(_xlfn.XLOOKUP($A32,data_i,_xlfn.XLOOKUP(EL$4,data_col,data_val)) &gt; 0,_xlfn.XLOOKUP($A32,data_i,_xlfn.XLOOKUP(EL$4,data_col,data_val))," ")</f>
        <v>368</v>
      </c>
      <c r="EM32" s="24" cm="1">
        <f t="array" ref="EM32">IF(_xlfn.XLOOKUP($A32,data_i,_xlfn.XLOOKUP(EM$4,data_col,data_val)) &gt; 0,_xlfn.XLOOKUP($A32,data_i,_xlfn.XLOOKUP(EM$4,data_col,data_val))," ")</f>
        <v>361</v>
      </c>
      <c r="EN32" s="24" cm="1">
        <f t="array" ref="EN32">IF(_xlfn.XLOOKUP($A32,data_i,_xlfn.XLOOKUP(EN$4,data_col,data_val)) &gt; 0,_xlfn.XLOOKUP($A32,data_i,_xlfn.XLOOKUP(EN$4,data_col,data_val))," ")</f>
        <v>361</v>
      </c>
      <c r="EO32" s="24" cm="1">
        <f t="array" ref="EO32">IF(_xlfn.XLOOKUP($A32,data_i,_xlfn.XLOOKUP(EO$4,data_col,data_val)) &gt; 0,_xlfn.XLOOKUP($A32,data_i,_xlfn.XLOOKUP(EO$4,data_col,data_val))," ")</f>
        <v>361</v>
      </c>
      <c r="EP32" s="24" cm="1">
        <f t="array" ref="EP32">IF(_xlfn.XLOOKUP($A32,data_i,_xlfn.XLOOKUP(EP$4,data_col,data_val)) &gt; 0,_xlfn.XLOOKUP($A32,data_i,_xlfn.XLOOKUP(EP$4,data_col,data_val))," ")</f>
        <v>363</v>
      </c>
      <c r="EQ32" s="24" cm="1">
        <f t="array" ref="EQ32">IF(_xlfn.XLOOKUP($A32,data_i,_xlfn.XLOOKUP(EQ$4,data_col,data_val)) &gt; 0,_xlfn.XLOOKUP($A32,data_i,_xlfn.XLOOKUP(EQ$4,data_col,data_val))," ")</f>
        <v>366</v>
      </c>
      <c r="ER32" s="24" cm="1">
        <f t="array" ref="ER32">IF(_xlfn.XLOOKUP($A32,data_i,_xlfn.XLOOKUP(ER$4,data_col,data_val)) &gt; 0,_xlfn.XLOOKUP($A32,data_i,_xlfn.XLOOKUP(ER$4,data_col,data_val))," ")</f>
        <v>367</v>
      </c>
      <c r="ES32" s="24" cm="1">
        <f t="array" ref="ES32">IF(_xlfn.XLOOKUP($A32,data_i,_xlfn.XLOOKUP(ES$4,data_col,data_val)) &gt; 0,_xlfn.XLOOKUP($A32,data_i,_xlfn.XLOOKUP(ES$4,data_col,data_val))," ")</f>
        <v>364</v>
      </c>
      <c r="ET32" s="24" cm="1">
        <f t="array" ref="ET32">IF(_xlfn.XLOOKUP($A32,data_i,_xlfn.XLOOKUP(ET$4,data_col,data_val)) &gt; 0,_xlfn.XLOOKUP($A32,data_i,_xlfn.XLOOKUP(ET$4,data_col,data_val))," ")</f>
        <v>362</v>
      </c>
      <c r="EU32" s="24" cm="1">
        <f t="array" ref="EU32">IF(_xlfn.XLOOKUP($A32,data_i,_xlfn.XLOOKUP(EU$4,data_col,data_val)) &gt; 0,_xlfn.XLOOKUP($A32,data_i,_xlfn.XLOOKUP(EU$4,data_col,data_val))," ")</f>
        <v>363</v>
      </c>
      <c r="EV32" s="24" cm="1">
        <f t="array" ref="EV32">IF(_xlfn.XLOOKUP($A32,data_i,_xlfn.XLOOKUP(EV$4,data_col,data_val)) &gt; 0,_xlfn.XLOOKUP($A32,data_i,_xlfn.XLOOKUP(EV$4,data_col,data_val))," ")</f>
        <v>362</v>
      </c>
      <c r="EW32" s="24" cm="1">
        <f t="array" ref="EW32">IF(_xlfn.XLOOKUP($A32,data_i,_xlfn.XLOOKUP(EW$4,data_col,data_val)) &gt; 0,_xlfn.XLOOKUP($A32,data_i,_xlfn.XLOOKUP(EW$4,data_col,data_val))," ")</f>
        <v>366</v>
      </c>
      <c r="EX32" s="24" cm="1">
        <f t="array" ref="EX32">IF(_xlfn.XLOOKUP($A32,data_i,_xlfn.XLOOKUP(EX$4,data_col,data_val)) &gt; 0,_xlfn.XLOOKUP($A32,data_i,_xlfn.XLOOKUP(EX$4,data_col,data_val))," ")</f>
        <v>362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364</v>
      </c>
      <c r="FA32" s="24" cm="1">
        <f t="array" ref="FA32">IF(_xlfn.XLOOKUP($A32,data_i,_xlfn.XLOOKUP(FA$4,data_col,data_val)) &gt; 0,_xlfn.XLOOKUP($A32,data_i,_xlfn.XLOOKUP(FA$4,data_col,data_val))," ")</f>
        <v>363</v>
      </c>
      <c r="FB32" s="24" cm="1">
        <f t="array" ref="FB32">IF(_xlfn.XLOOKUP($A32,data_i,_xlfn.XLOOKUP(FB$4,data_col,data_val)) &gt; 0,_xlfn.XLOOKUP($A32,data_i,_xlfn.XLOOKUP(FB$4,data_col,data_val))," ")</f>
        <v>360</v>
      </c>
      <c r="FC32" s="24" cm="1">
        <f t="array" ref="FC32">IF(_xlfn.XLOOKUP($A32,data_i,_xlfn.XLOOKUP(FC$4,data_col,data_val)) &gt; 0,_xlfn.XLOOKUP($A32,data_i,_xlfn.XLOOKUP(FC$4,data_col,data_val))," ")</f>
        <v>361</v>
      </c>
      <c r="FD32" s="25"/>
      <c r="FE32" s="24" cm="1">
        <f t="array" ref="FE32">IF(_xlfn.XLOOKUP($A32,data_i,_xlfn.XLOOKUP(FE$4,data_col,data_val)) &gt; 0,_xlfn.XLOOKUP($A32,data_i,_xlfn.XLOOKUP(FE$4,data_col,data_val))," ")</f>
        <v>492</v>
      </c>
      <c r="FF32" s="24" cm="1">
        <f t="array" ref="FF32">IF(_xlfn.XLOOKUP($A32,data_i,_xlfn.XLOOKUP(FF$4,data_col,data_val)) &gt; 0,_xlfn.XLOOKUP($A32,data_i,_xlfn.XLOOKUP(FF$4,data_col,data_val))," ")</f>
        <v>496</v>
      </c>
      <c r="FG32" s="24" cm="1">
        <f t="array" ref="FG32">IF(_xlfn.XLOOKUP($A32,data_i,_xlfn.XLOOKUP(FG$4,data_col,data_val)) &gt; 0,_xlfn.XLOOKUP($A32,data_i,_xlfn.XLOOKUP(FG$4,data_col,data_val))," ")</f>
        <v>495</v>
      </c>
      <c r="FH32" s="24" cm="1">
        <f t="array" ref="FH32">IF(_xlfn.XLOOKUP($A32,data_i,_xlfn.XLOOKUP(FH$4,data_col,data_val)) &gt; 0,_xlfn.XLOOKUP($A32,data_i,_xlfn.XLOOKUP(FH$4,data_col,data_val))," ")</f>
        <v>495</v>
      </c>
      <c r="FI32" s="24" cm="1">
        <f t="array" ref="FI32">IF(_xlfn.XLOOKUP($A32,data_i,_xlfn.XLOOKUP(FI$4,data_col,data_val)) &gt; 0,_xlfn.XLOOKUP($A32,data_i,_xlfn.XLOOKUP(FI$4,data_col,data_val))," ")</f>
        <v>497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496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493</v>
      </c>
      <c r="FN32" s="24" cm="1">
        <f t="array" ref="FN32">IF(_xlfn.XLOOKUP($A32,data_i,_xlfn.XLOOKUP(FN$4,data_col,data_val)) &gt; 0,_xlfn.XLOOKUP($A32,data_i,_xlfn.XLOOKUP(FN$4,data_col,data_val))," ")</f>
        <v>494</v>
      </c>
      <c r="FO32" s="24" cm="1">
        <f t="array" ref="FO32">IF(_xlfn.XLOOKUP($A32,data_i,_xlfn.XLOOKUP(FO$4,data_col,data_val)) &gt; 0,_xlfn.XLOOKUP($A32,data_i,_xlfn.XLOOKUP(FO$4,data_col,data_val))," ")</f>
        <v>493</v>
      </c>
      <c r="FP32" s="24" cm="1">
        <f t="array" ref="FP32">IF(_xlfn.XLOOKUP($A32,data_i,_xlfn.XLOOKUP(FP$4,data_col,data_val)) &gt; 0,_xlfn.XLOOKUP($A32,data_i,_xlfn.XLOOKUP(FP$4,data_col,data_val))," ")</f>
        <v>496</v>
      </c>
      <c r="FQ32" s="24" cm="1">
        <f t="array" ref="FQ32">IF(_xlfn.XLOOKUP($A32,data_i,_xlfn.XLOOKUP(FQ$4,data_col,data_val)) &gt; 0,_xlfn.XLOOKUP($A32,data_i,_xlfn.XLOOKUP(FQ$4,data_col,data_val))," ")</f>
        <v>496</v>
      </c>
      <c r="FR32" s="24" cm="1">
        <f t="array" ref="FR32">IF(_xlfn.XLOOKUP($A32,data_i,_xlfn.XLOOKUP(FR$4,data_col,data_val)) &gt; 0,_xlfn.XLOOKUP($A32,data_i,_xlfn.XLOOKUP(FR$4,data_col,data_val))," ")</f>
        <v>497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497</v>
      </c>
      <c r="FU32" s="24" cm="1">
        <f t="array" ref="FU32">IF(_xlfn.XLOOKUP($A32,data_i,_xlfn.XLOOKUP(FU$4,data_col,data_val)) &gt; 0,_xlfn.XLOOKUP($A32,data_i,_xlfn.XLOOKUP(FU$4,data_col,data_val))," ")</f>
        <v>495</v>
      </c>
      <c r="FV32" s="24" cm="1">
        <f t="array" ref="FV32">IF(_xlfn.XLOOKUP($A32,data_i,_xlfn.XLOOKUP(FV$4,data_col,data_val)) &gt; 0,_xlfn.XLOOKUP($A32,data_i,_xlfn.XLOOKUP(FV$4,data_col,data_val))," ")</f>
        <v>495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493</v>
      </c>
      <c r="FZ32" s="24" cm="1">
        <f t="array" ref="FZ32">IF(_xlfn.XLOOKUP($A32,data_i,_xlfn.XLOOKUP(FZ$4,data_col,data_val)) &gt; 0,_xlfn.XLOOKUP($A32,data_i,_xlfn.XLOOKUP(FZ$4,data_col,data_val))," ")</f>
        <v>494</v>
      </c>
      <c r="GA32" s="24" cm="1">
        <f t="array" ref="GA32">IF(_xlfn.XLOOKUP($A32,data_i,_xlfn.XLOOKUP(GA$4,data_col,data_val)) &gt; 0,_xlfn.XLOOKUP($A32,data_i,_xlfn.XLOOKUP(GA$4,data_col,data_val))," ")</f>
        <v>492</v>
      </c>
      <c r="GB32" s="24" cm="1">
        <f t="array" ref="GB32">IF(_xlfn.XLOOKUP($A32,data_i,_xlfn.XLOOKUP(GB$4,data_col,data_val)) &gt; 0,_xlfn.XLOOKUP($A32,data_i,_xlfn.XLOOKUP(GB$4,data_col,data_val))," ")</f>
        <v>492</v>
      </c>
      <c r="GC32" s="25"/>
      <c r="GD32" s="114"/>
      <c r="GE32" s="25"/>
    </row>
    <row r="33" spans="1:187">
      <c r="A33" s="43">
        <v>25</v>
      </c>
      <c r="B33" s="212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12" t="str" cm="1">
        <f t="array" ref="C33">_xlfn.XLOOKUP($A33,prop_i,_xlfn.XLOOKUP(C$4,prop_col,prop_val))</f>
        <v>M01</v>
      </c>
      <c r="D33" s="112" t="str" cm="1">
        <f t="array" ref="D33">_xlfn.XLOOKUP($A33,prop_i,_xlfn.XLOOKUP(D$4,prop_col,prop_val))</f>
        <v>FR</v>
      </c>
      <c r="E33" s="112" t="str" cm="1">
        <f t="array" ref="E33">_xlfn.XLOOKUP($A33,prop_i,_xlfn.XLOOKUP(E$4,prop_col,prop_val))</f>
        <v>X684</v>
      </c>
      <c r="F33" s="112" cm="1">
        <f t="array" ref="F33">_xlfn.XLOOKUP($A33,prop_i,_xlfn.XLOOKUP(F$4,prop_col,prop_val))</f>
        <v>620</v>
      </c>
      <c r="G33" s="112" t="str" cm="1">
        <f t="array" ref="G33">_xlfn.XLOOKUP($A33,prop_i,_xlfn.XLOOKUP(G$4,prop_col,prop_val))</f>
        <v>J12</v>
      </c>
      <c r="H33" s="43">
        <f t="shared" si="0"/>
        <v>20</v>
      </c>
      <c r="I33" s="112" cm="1">
        <f t="array" ref="I33">_xlfn.XLOOKUP($A33,prop_i,_xlfn.XLOOKUP(I$4,prop_col,prop_val))</f>
        <v>1364066</v>
      </c>
      <c r="J33" s="142" cm="1">
        <f t="array" ref="J33">_xlfn.XLOOKUP($A33,data_i,_xlfn.XLOOKUP(J$4,data_col,data_val))</f>
        <v>780</v>
      </c>
      <c r="K33" s="142" cm="1">
        <f t="array" ref="K33">_xlfn.XLOOKUP($A33,data_i,_xlfn.XLOOKUP(K$4,data_col,data_val))</f>
        <v>40</v>
      </c>
      <c r="L33" s="24">
        <f t="shared" si="1"/>
        <v>19.5</v>
      </c>
      <c r="M33" s="201" cm="1">
        <f t="array" ref="M33">HYPERLINK(GM33,_xlfn.XLOOKUP($A33,val_i,_xlfn.XLOOKUP(M$4,val_col,val_val)))</f>
        <v>44099</v>
      </c>
      <c r="N33" s="203" t="str" cm="1">
        <f t="array" ref="N33">IF(_xlfn.XLOOKUP($A33,data_i,_xlfn.XLOOKUP(N$4,data_col,data_val)) &gt; 0,_xlfn.XLOOKUP($A33,data_i,_xlfn.XLOOKUP(N$4,data_col,data_val))," ")</f>
        <v xml:space="preserve"> </v>
      </c>
      <c r="O33" s="109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09">
        <f t="shared" si="2"/>
        <v>30</v>
      </c>
      <c r="R33" s="110">
        <f t="shared" si="3"/>
        <v>8.387096774193548</v>
      </c>
      <c r="S33" s="97">
        <f t="shared" si="4"/>
        <v>44338.360635683763</v>
      </c>
      <c r="T33" s="97">
        <f t="shared" si="4"/>
        <v>44576.822174145302</v>
      </c>
      <c r="U33" s="97">
        <f t="shared" si="4"/>
        <v>44815.283712606841</v>
      </c>
      <c r="V33" s="147"/>
      <c r="W33" s="131" t="str" cm="1">
        <f t="array" ref="W33">_xlfn.XLOOKUP($A33,data_i,_xlfn.XLOOKUP(W$4,data_col,data_val))</f>
        <v>Available</v>
      </c>
      <c r="X33" s="131" cm="1">
        <f t="array" ref="X33">_xlfn.XLOOKUP($A33,data_i,_xlfn.XLOOKUP(X$4,data_col,data_val))</f>
        <v>780</v>
      </c>
      <c r="Y33" s="131" cm="1">
        <f t="array" ref="Y33">_xlfn.XLOOKUP($A33,data_i,_xlfn.XLOOKUP(Y$4,data_col,data_val))</f>
        <v>40</v>
      </c>
      <c r="Z33" s="131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31" cm="1">
        <f t="array" ref="AF33">_xlfn.XLOOKUP($A33,data_i,_xlfn.XLOOKUP(AF$4,data_col,data_val))</f>
        <v>47</v>
      </c>
      <c r="AG33" s="131" cm="1">
        <f t="array" ref="AG33">_xlfn.XLOOKUP($A33,data_i,_xlfn.XLOOKUP(AG$4,data_col,data_val))</f>
        <v>6.7</v>
      </c>
      <c r="AH33" s="142" cm="1">
        <f t="array" ref="AH33">_xlfn.XLOOKUP($A33,data_i,_xlfn.XLOOKUP(AH$4,data_col,data_val))</f>
        <v>2097.1</v>
      </c>
      <c r="AI33" s="142"/>
      <c r="AJ33" s="241" cm="1">
        <f t="array" ref="AJ33">_xlfn.XLOOKUP($A33,prop_i,_xlfn.XLOOKUP(AJ$4,prop_col,prop_val))</f>
        <v>0</v>
      </c>
      <c r="AK33" s="142"/>
      <c r="AM33" s="142" cm="1">
        <f t="array" ref="AM33">_xlfn.XLOOKUP($A33,data_i,_xlfn.XLOOKUP(AM$4,data_col,data_val))</f>
        <v>3356</v>
      </c>
      <c r="AN33" s="142" cm="1">
        <f t="array" ref="AN33">_xlfn.XLOOKUP($A33,prop_i,_xlfn.XLOOKUP(AN$4,data_col,data_val))</f>
        <v>1500</v>
      </c>
      <c r="AO33" s="110">
        <f>IF(ISERROR(1200*AM33/(_xlfn.XLOOKUP($F33,summary!$S$3:$S$6,summary!$V$31:$V$34)*AN33*_xlfn.XLOOKUP($F33,summary!$S$3:$S$6,summary!$W$31:$W$34))),0,1200*AM33/(_xlfn.XLOOKUP($F33,summary!$S$3:$S$6,summary!$V$31:$V$34)*AN33*_xlfn.XLOOKUP($F33,summary!$S$3:$S$6,summary!$W$31:$W$34)))</f>
        <v>21.960190524831592</v>
      </c>
      <c r="AP33" s="25"/>
      <c r="AQ33" s="142" cm="1">
        <f t="array" ref="AQ33">_xlfn.XLOOKUP($A33,data_i,_xlfn.XLOOKUP(AQ$4,data_col,data_val))</f>
        <v>1678</v>
      </c>
      <c r="AR33" s="131" cm="1">
        <f t="array" ref="AR33">_xlfn.XLOOKUP($A33,data_i,_xlfn.XLOOKUP(AR$4,data_col,data_val))</f>
        <v>0</v>
      </c>
      <c r="AS33" s="131" cm="1">
        <f t="array" ref="AS33">_xlfn.XLOOKUP($A33,data_i,_xlfn.XLOOKUP(AS$4,data_col,data_val))</f>
        <v>0</v>
      </c>
      <c r="AT33" s="131" cm="1">
        <f t="array" ref="AT33">_xlfn.XLOOKUP($A33,data_i,_xlfn.XLOOKUP(AT$4,data_col,data_val))</f>
        <v>0</v>
      </c>
      <c r="AU33" s="131" cm="1">
        <f t="array" ref="AU33">_xlfn.XLOOKUP($A33,data_i,_xlfn.XLOOKUP(AU$4,data_col,data_val))</f>
        <v>0</v>
      </c>
      <c r="AV33" s="131" cm="1">
        <f t="array" ref="AV33">_xlfn.XLOOKUP($A33,data_i,_xlfn.XLOOKUP(AV$4,data_col,data_val))</f>
        <v>0</v>
      </c>
      <c r="AW33" s="24"/>
      <c r="AX33" s="131" cm="1">
        <f t="array" ref="AX33">_xlfn.XLOOKUP($A33,data_i,_xlfn.XLOOKUP(AX$4,data_col,data_val))</f>
        <v>0</v>
      </c>
      <c r="AY33" s="131" t="e" cm="1">
        <f t="array" ref="AY33">_xlfn.XLOOKUP($A33,data_i,_xlfn.XLOOKUP(AY$4,data_col,data_val))</f>
        <v>#N/A</v>
      </c>
      <c r="AZ33" s="110">
        <f>IF(ISERROR(1200*AX33/(_xlfn.XLOOKUP($F33,summary!$S$3:$S$6,summary!$V$31:$V$34)*AY33*_xlfn.XLOOKUP($F33,summary!$S$3:$S$6,summary!$W$31:$W$34))),0,1200*AX33/(_xlfn.XLOOKUP($F33,summary!$S$3:$S$6,summary!$V$31:$V$34)*AY33*_xlfn.XLOOKUP($F33,summary!$S$3:$S$6,summary!$W$31:$W$34)))</f>
        <v>0</v>
      </c>
      <c r="BA33" s="109">
        <f t="shared" si="5"/>
        <v>780</v>
      </c>
      <c r="BB33" s="203" t="str" cm="1">
        <f t="array" ref="BB33">IF(_xlfn.XLOOKUP($A33,data_i,_xlfn.XLOOKUP(BB$4,data_col,data_val)) &gt; 0,_xlfn.XLOOKUP($A33,data_i,_xlfn.XLOOKUP(BB$4,data_col,data_val))," ")</f>
        <v xml:space="preserve"> </v>
      </c>
      <c r="BC33" s="110" cm="1">
        <f t="array" ref="BC33">_xlfn.XLOOKUP($A33,data_i,_xlfn.XLOOKUP(BC$4,data_col,data_val))</f>
        <v>-29.830000000000002</v>
      </c>
      <c r="BD33" s="139" cm="1">
        <f t="array" ref="BD33">_xlfn.XLOOKUP($A33,data_i,_xlfn.XLOOKUP(BD$4,data_col,data_val))</f>
        <v>4.2480000000000002</v>
      </c>
      <c r="BE33" s="139" cm="1">
        <f t="array" ref="BE33">_xlfn.XLOOKUP($A33,data_i,_xlfn.XLOOKUP(BE$4,data_col,data_val))</f>
        <v>1.0101818181818181</v>
      </c>
      <c r="BF33" s="110" t="e" cm="1">
        <f t="array" ref="BF33">_xlfn.XLOOKUP($A33,data_i,_xlfn.XLOOKUP(BF$4,data_col,data_val))</f>
        <v>#N/A</v>
      </c>
      <c r="BG33" s="110" t="e" cm="1">
        <f t="array" ref="BG33">_xlfn.XLOOKUP($A33,data_i,_xlfn.XLOOKUP(BG$4,data_col,data_val))</f>
        <v>#N/A</v>
      </c>
      <c r="BH33" s="110" cm="1">
        <f t="array" ref="BH33">_xlfn.XLOOKUP($A33,data_i,_xlfn.XLOOKUP(BH$4,data_col,data_val))</f>
        <v>1.45</v>
      </c>
      <c r="BI33" s="139" cm="1">
        <f t="array" ref="BI33">_xlfn.XLOOKUP($A33,data_i,_xlfn.XLOOKUP(BI$4,data_col,data_val))</f>
        <v>0.56000000000000005</v>
      </c>
      <c r="BJ33" s="146">
        <f t="shared" si="6"/>
        <v>178.57142857142856</v>
      </c>
      <c r="BK33" s="139"/>
      <c r="BL33" s="139" cm="1">
        <f t="array" ref="BL33">_xlfn.XLOOKUP($A33,data_i,_xlfn.XLOOKUP(BL$4,data_col,data_val))</f>
        <v>0.74</v>
      </c>
      <c r="BM33" s="24" cm="1">
        <f t="array" ref="BM33">_xlfn.XLOOKUP($A33,data_i,_xlfn.XLOOKUP(BM$4,data_col,data_val))</f>
        <v>0</v>
      </c>
      <c r="BN33" s="24" cm="1">
        <f t="array" ref="BN33">_xlfn.XLOOKUP($A33,data_i,_xlfn.XLOOKUP(BN$4,data_col,data_val))</f>
        <v>0</v>
      </c>
      <c r="BO33" s="110" cm="1">
        <f t="array" ref="BO33">_xlfn.XLOOKUP($A33,data_i,_xlfn.XLOOKUP(BO$4,data_col,data_val))</f>
        <v>0</v>
      </c>
      <c r="BP33" s="110" cm="1">
        <f t="array" ref="BP33">_xlfn.XLOOKUP($A33,data_i,_xlfn.XLOOKUP(BP$4,data_col,data_val))</f>
        <v>0</v>
      </c>
      <c r="BQ33" s="110" cm="1">
        <f t="array" ref="BQ33">_xlfn.XLOOKUP($A33,data_i,_xlfn.XLOOKUP(BQ$4,data_col,data_val))</f>
        <v>25.4</v>
      </c>
      <c r="BR33" s="24" cm="1">
        <f t="array" ref="BR33">_xlfn.XLOOKUP($A33,data_i,_xlfn.XLOOKUP(BR$4,data_col,data_val))</f>
        <v>987</v>
      </c>
      <c r="BS33" s="24" cm="1">
        <f t="array" ref="BS33">_xlfn.XLOOKUP($A33,data_i,_xlfn.XLOOKUP(BS$4,data_col,data_val))</f>
        <v>2</v>
      </c>
      <c r="BT33" s="109">
        <f t="shared" si="7"/>
        <v>0</v>
      </c>
      <c r="BU33" s="162" t="str">
        <f>IFERROR((AX33*_xlfn.XLOOKUP(F33,summary!$S$3:$S$6,summary!$W$31:$W$34))/(BT33*$BS$1)," ")</f>
        <v xml:space="preserve"> </v>
      </c>
      <c r="BV33" s="24" cm="1">
        <f t="array" ref="BV33">_xlfn.XLOOKUP($A33,data_i,_xlfn.XLOOKUP(BV$4,data_col,data_val))</f>
        <v>0</v>
      </c>
      <c r="BW33" s="24" cm="1">
        <f t="array" ref="BW33">_xlfn.XLOOKUP($A33,data_i,_xlfn.XLOOKUP(BW$4,data_col,data_val))</f>
        <v>0</v>
      </c>
      <c r="BX33" s="110" cm="1">
        <f t="array" ref="BX33">_xlfn.XLOOKUP($A33,data_i,_xlfn.XLOOKUP(BX$4,data_col,data_val))</f>
        <v>0</v>
      </c>
      <c r="BY33" s="110"/>
      <c r="BZ33" s="164"/>
      <c r="CA33" s="202" t="str" cm="1">
        <f t="array" ref="CA33">IF(_xlfn.XLOOKUP($A33,data_i,_xlfn.XLOOKUP(CA$4,data_col,data_val)) &gt; 0,_xlfn.XLOOKUP($A33,data_i,_xlfn.XLOOKUP(CA$4,data_col,data_val))," ")</f>
        <v xml:space="preserve"> </v>
      </c>
      <c r="CB33" s="202" t="str" cm="1">
        <f t="array" ref="CB33">IF(_xlfn.XLOOKUP($A33,data_i,_xlfn.XLOOKUP(CB$4,data_col,data_val)) &gt; 0,_xlfn.XLOOKUP($A33,data_i,_xlfn.XLOOKUP(CB$4,data_col,data_val))," ")</f>
        <v xml:space="preserve"> </v>
      </c>
      <c r="CC33" s="202" t="str" cm="1">
        <f t="array" ref="CC33">IF(_xlfn.XLOOKUP($A33,data_i,_xlfn.XLOOKUP(CC$4,data_col,data_val)) &gt; 0,_xlfn.XLOOKUP($A33,data_i,_xlfn.XLOOKUP(CC$4,data_col,data_val))," ")</f>
        <v xml:space="preserve"> </v>
      </c>
      <c r="CD33" s="202" t="str" cm="1">
        <f t="array" ref="CD33">IF(_xlfn.XLOOKUP($A33,data_i,_xlfn.XLOOKUP(CD$4,data_col,data_val)) &gt; 0,_xlfn.XLOOKUP($A33,data_i,_xlfn.XLOOKUP(CD$4,data_col,data_val))," ")</f>
        <v xml:space="preserve"> </v>
      </c>
      <c r="CE33" s="25"/>
      <c r="CF33" s="24" cm="1">
        <f t="array" ref="CF33">_xlfn.XLOOKUP($A33,data_i,_xlfn.XLOOKUP(CF$4,data_col,data_val))</f>
        <v>66.959999999999994</v>
      </c>
      <c r="CG33" s="110"/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24" t="str" cm="1">
        <f t="array" ref="DC33">IF(_xlfn.XLOOKUP($A33,data_i,_xlfn.XLOOKUP(DC$4,data_col,data_val)) &gt; 0,_xlfn.XLOOKUP($A33,data_i,_xlfn.XLOOKUP(DC$4,data_col,data_val))," ")</f>
        <v xml:space="preserve"> </v>
      </c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110"/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4" t="str" cm="1">
        <f t="array" ref="EB33">IF(_xlfn.XLOOKUP($A33,data_i,_xlfn.XLOOKUP(EB$4,data_col,data_val)) &gt; 0,_xlfn.XLOOKUP($A33,data_i,_xlfn.XLOOKUP(EB$4,data_col,data_val))," ")</f>
        <v xml:space="preserve"> </v>
      </c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5"/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4" t="str" cm="1">
        <f t="array" ref="FA33">IF(_xlfn.XLOOKUP($A33,data_i,_xlfn.XLOOKUP(FA$4,data_col,data_val)) &gt; 0,_xlfn.XLOOKUP($A33,data_i,_xlfn.XLOOKUP(FA$4,data_col,data_val))," ")</f>
        <v xml:space="preserve"> </v>
      </c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5"/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4" t="str" cm="1">
        <f t="array" ref="FZ33">IF(_xlfn.XLOOKUP($A33,data_i,_xlfn.XLOOKUP(FZ$4,data_col,data_val)) &gt; 0,_xlfn.XLOOKUP($A33,data_i,_xlfn.XLOOKUP(FZ$4,data_col,data_val))," ")</f>
        <v xml:space="preserve"> </v>
      </c>
      <c r="GA33" s="24" t="str" cm="1">
        <f t="array" ref="GA33">IF(_xlfn.XLOOKUP($A33,data_i,_xlfn.XLOOKUP(GA$4,data_col,data_val)) &gt; 0,_xlfn.XLOOKUP($A33,data_i,_xlfn.XLOOKUP(GA$4,data_col,data_val))," ")</f>
        <v xml:space="preserve"> </v>
      </c>
      <c r="GB33" s="24" t="str" cm="1">
        <f t="array" ref="GB33">IF(_xlfn.XLOOKUP($A33,data_i,_xlfn.XLOOKUP(GB$4,data_col,data_val)) &gt; 0,_xlfn.XLOOKUP($A33,data_i,_xlfn.XLOOKUP(GB$4,data_col,data_val))," ")</f>
        <v xml:space="preserve"> </v>
      </c>
      <c r="GC33" s="25"/>
      <c r="GD33" s="114"/>
      <c r="GE33" s="25"/>
    </row>
    <row r="34" spans="1:187">
      <c r="A34" s="43">
        <v>24</v>
      </c>
      <c r="B34" s="212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12" t="str" cm="1">
        <f t="array" ref="C34">_xlfn.XLOOKUP($A34,prop_i,_xlfn.XLOOKUP(C$4,prop_col,prop_val))</f>
        <v>M01</v>
      </c>
      <c r="D34" s="112" t="str" cm="1">
        <f t="array" ref="D34">_xlfn.XLOOKUP($A34,prop_i,_xlfn.XLOOKUP(D$4,prop_col,prop_val))</f>
        <v>IT</v>
      </c>
      <c r="E34" s="112" t="str" cm="1">
        <f t="array" ref="E34">_xlfn.XLOOKUP($A34,prop_i,_xlfn.XLOOKUP(E$4,prop_col,prop_val))</f>
        <v>X580</v>
      </c>
      <c r="F34" s="112" cm="1">
        <f t="array" ref="F34">_xlfn.XLOOKUP($A34,prop_i,_xlfn.XLOOKUP(F$4,prop_col,prop_val))</f>
        <v>616</v>
      </c>
      <c r="G34" s="112" t="str" cm="1">
        <f t="array" ref="G34">_xlfn.XLOOKUP($A34,prop_i,_xlfn.XLOOKUP(G$4,prop_col,prop_val))</f>
        <v>J11</v>
      </c>
      <c r="H34" s="43">
        <f t="shared" si="0"/>
        <v>16</v>
      </c>
      <c r="I34" s="112" cm="1">
        <f t="array" ref="I34">_xlfn.XLOOKUP($A34,prop_i,_xlfn.XLOOKUP(I$4,prop_col,prop_val))</f>
        <v>1361965</v>
      </c>
      <c r="J34" s="142" cm="1">
        <f t="array" ref="J34">_xlfn.XLOOKUP($A34,data_i,_xlfn.XLOOKUP(J$4,data_col,data_val))</f>
        <v>8003</v>
      </c>
      <c r="K34" s="142" cm="1">
        <f t="array" ref="K34">_xlfn.XLOOKUP($A34,data_i,_xlfn.XLOOKUP(K$4,data_col,data_val))</f>
        <v>316</v>
      </c>
      <c r="L34" s="24">
        <f t="shared" si="1"/>
        <v>25.325949367088608</v>
      </c>
      <c r="M34" s="201" cm="1">
        <f t="array" ref="M34">HYPERLINK(GM34,_xlfn.XLOOKUP($A34,val_i,_xlfn.XLOOKUP(M$4,val_col,val_val)))</f>
        <v>44153.041666666657</v>
      </c>
      <c r="N34" s="203" cm="1">
        <f t="array" ref="N34">IF(_xlfn.XLOOKUP($A34,data_i,_xlfn.XLOOKUP(N$4,data_col,data_val)) &gt; 0,_xlfn.XLOOKUP($A34,data_i,_xlfn.XLOOKUP(N$4,data_col,data_val))," ")</f>
        <v>0.13550000000000001</v>
      </c>
      <c r="O34" s="109" cm="1">
        <f t="array" ref="O34">$J34-_xlfn.XLOOKUP($A34,val_i,_xlfn.XLOOKUP("oph@start",val_col,val_val))</f>
        <v>774</v>
      </c>
      <c r="P34" s="24" cm="1">
        <f t="array" ref="P34">K34-_xlfn.XLOOKUP($A34,val_i,_xlfn.XLOOKUP("Starts@Start",val_col,val_val))</f>
        <v>11</v>
      </c>
      <c r="Q34" s="109">
        <f t="shared" si="2"/>
        <v>70.36363636363636</v>
      </c>
      <c r="R34" s="110">
        <f t="shared" si="3"/>
        <v>19.846153846153847</v>
      </c>
      <c r="S34" s="97">
        <f t="shared" si="4"/>
        <v>44254.674291020674</v>
      </c>
      <c r="T34" s="97">
        <f t="shared" si="4"/>
        <v>44355.449484819124</v>
      </c>
      <c r="U34" s="97">
        <f t="shared" si="4"/>
        <v>44456.224678617575</v>
      </c>
      <c r="V34" s="147"/>
      <c r="W34" s="131" t="str" cm="1">
        <f t="array" ref="W34">_xlfn.XLOOKUP($A34,data_i,_xlfn.XLOOKUP(W$4,data_col,data_val))</f>
        <v>Available</v>
      </c>
      <c r="X34" s="131" cm="1">
        <f t="array" ref="X34">_xlfn.XLOOKUP($A34,data_i,_xlfn.XLOOKUP(X$4,data_col,data_val))</f>
        <v>8003</v>
      </c>
      <c r="Y34" s="131" cm="1">
        <f t="array" ref="Y34">_xlfn.XLOOKUP($A34,data_i,_xlfn.XLOOKUP(Y$4,data_col,data_val))</f>
        <v>316</v>
      </c>
      <c r="Z34" s="131" cm="1">
        <f t="array" ref="Z34">_xlfn.XLOOKUP($A34,data_i,_xlfn.XLOOKUP(Z$4,data_col,data_val))</f>
        <v>5</v>
      </c>
      <c r="AA34" s="24" cm="1">
        <f t="array" ref="AA34">_xlfn.XLOOKUP($A34,data_i,_xlfn.XLOOKUP(AA$4,data_col,data_val))</f>
        <v>0</v>
      </c>
      <c r="AB34" s="24" cm="1">
        <f t="array" ref="AB34">_xlfn.XLOOKUP($A34,data_i,_xlfn.XLOOKUP(AB$4,data_col,data_val))</f>
        <v>0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31" cm="1">
        <f t="array" ref="AF34">_xlfn.XLOOKUP($A34,data_i,_xlfn.XLOOKUP(AF$4,data_col,data_val))</f>
        <v>47</v>
      </c>
      <c r="AG34" s="131" cm="1">
        <f t="array" ref="AG34">_xlfn.XLOOKUP($A34,data_i,_xlfn.XLOOKUP(AG$4,data_col,data_val))</f>
        <v>5.8</v>
      </c>
      <c r="AH34" s="142" cm="1">
        <f t="array" ref="AH34">_xlfn.XLOOKUP($A34,data_i,_xlfn.XLOOKUP(AH$4,data_col,data_val))</f>
        <v>169</v>
      </c>
      <c r="AI34" s="142"/>
      <c r="AJ34" s="241" cm="1">
        <f t="array" ref="AJ34">_xlfn.XLOOKUP($A34,prop_i,_xlfn.XLOOKUP(AJ$4,prop_col,prop_val))</f>
        <v>43665</v>
      </c>
      <c r="AK34" s="142"/>
      <c r="AM34" s="142" cm="1">
        <f t="array" ref="AM34">_xlfn.XLOOKUP($A34,data_i,_xlfn.XLOOKUP(AM$4,data_col,data_val))</f>
        <v>2678</v>
      </c>
      <c r="AN34" s="142" cm="1">
        <f t="array" ref="AN34">_xlfn.XLOOKUP($A34,prop_i,_xlfn.XLOOKUP(AN$4,data_col,data_val))</f>
        <v>1500</v>
      </c>
      <c r="AO34" s="110">
        <f>IF(ISERROR(1200*AM34/(_xlfn.XLOOKUP($F34,summary!$S$3:$S$6,summary!$V$31:$V$34)*AN34*_xlfn.XLOOKUP($F34,summary!$S$3:$S$6,summary!$W$31:$W$34))),0,1200*AM34/(_xlfn.XLOOKUP($F34,summary!$S$3:$S$6,summary!$V$31:$V$34)*AN34*_xlfn.XLOOKUP($F34,summary!$S$3:$S$6,summary!$W$31:$W$34)))</f>
        <v>21.991257515544735</v>
      </c>
      <c r="AP34" s="25"/>
      <c r="AQ34" s="142" cm="1">
        <f t="array" ref="AQ34">_xlfn.XLOOKUP($A34,data_i,_xlfn.XLOOKUP(AQ$4,data_col,data_val))</f>
        <v>2678</v>
      </c>
      <c r="AR34" s="131" cm="1">
        <f t="array" ref="AR34">_xlfn.XLOOKUP($A34,data_i,_xlfn.XLOOKUP(AR$4,data_col,data_val))</f>
        <v>0</v>
      </c>
      <c r="AS34" s="131" cm="1">
        <f t="array" ref="AS34">_xlfn.XLOOKUP($A34,data_i,_xlfn.XLOOKUP(AS$4,data_col,data_val))</f>
        <v>0</v>
      </c>
      <c r="AT34" s="131" cm="1">
        <f t="array" ref="AT34">_xlfn.XLOOKUP($A34,data_i,_xlfn.XLOOKUP(AT$4,data_col,data_val))</f>
        <v>0</v>
      </c>
      <c r="AU34" s="131" cm="1">
        <f t="array" ref="AU34">_xlfn.XLOOKUP($A34,data_i,_xlfn.XLOOKUP(AU$4,data_col,data_val))</f>
        <v>0</v>
      </c>
      <c r="AV34" s="131" cm="1">
        <f t="array" ref="AV34">_xlfn.XLOOKUP($A34,data_i,_xlfn.XLOOKUP(AV$4,data_col,data_val))</f>
        <v>0</v>
      </c>
      <c r="AW34" s="24"/>
      <c r="AX34" s="131" cm="1">
        <f t="array" ref="AX34">_xlfn.XLOOKUP($A34,data_i,_xlfn.XLOOKUP(AX$4,data_col,data_val))</f>
        <v>0</v>
      </c>
      <c r="AY34" s="131" t="e" cm="1">
        <f t="array" ref="AY34">_xlfn.XLOOKUP($A34,data_i,_xlfn.XLOOKUP(AY$4,data_col,data_val))</f>
        <v>#N/A</v>
      </c>
      <c r="AZ34" s="110">
        <f>IF(ISERROR(1200*AX34/(_xlfn.XLOOKUP($F34,summary!$S$3:$S$6,summary!$V$31:$V$34)*AY34*_xlfn.XLOOKUP($F34,summary!$S$3:$S$6,summary!$W$31:$W$34))),0,1200*AX34/(_xlfn.XLOOKUP($F34,summary!$S$3:$S$6,summary!$V$31:$V$34)*AY34*_xlfn.XLOOKUP($F34,summary!$S$3:$S$6,summary!$W$31:$W$34)))</f>
        <v>0</v>
      </c>
      <c r="BA34" s="109">
        <f t="shared" si="5"/>
        <v>774</v>
      </c>
      <c r="BB34" s="203" cm="1">
        <f t="array" ref="BB34">IF(_xlfn.XLOOKUP($A34,data_i,_xlfn.XLOOKUP(BB$4,data_col,data_val)) &gt; 0,_xlfn.XLOOKUP($A34,data_i,_xlfn.XLOOKUP(BB$4,data_col,data_val))," ")</f>
        <v>0.13550000000000001</v>
      </c>
      <c r="BC34" s="110" cm="1">
        <f t="array" ref="BC34">_xlfn.XLOOKUP($A34,data_i,_xlfn.XLOOKUP(BC$4,data_col,data_val))</f>
        <v>-7.93</v>
      </c>
      <c r="BD34" s="139" cm="1">
        <f t="array" ref="BD34">_xlfn.XLOOKUP($A34,data_i,_xlfn.XLOOKUP(BD$4,data_col,data_val))</f>
        <v>4.2380000000000013</v>
      </c>
      <c r="BE34" s="139" cm="1">
        <f t="array" ref="BE34">_xlfn.XLOOKUP($A34,data_i,_xlfn.XLOOKUP(BE$4,data_col,data_val))</f>
        <v>0.52454545454545454</v>
      </c>
      <c r="BF34" s="110" t="e" cm="1">
        <f t="array" ref="BF34">_xlfn.XLOOKUP($A34,data_i,_xlfn.XLOOKUP(BF$4,data_col,data_val))</f>
        <v>#N/A</v>
      </c>
      <c r="BG34" s="110" t="e" cm="1">
        <f t="array" ref="BG34">_xlfn.XLOOKUP($A34,data_i,_xlfn.XLOOKUP(BG$4,data_col,data_val))</f>
        <v>#N/A</v>
      </c>
      <c r="BH34" s="110" cm="1">
        <f t="array" ref="BH34">_xlfn.XLOOKUP($A34,data_i,_xlfn.XLOOKUP(BH$4,data_col,data_val))</f>
        <v>1.25</v>
      </c>
      <c r="BI34" s="139" cm="1">
        <f t="array" ref="BI34">_xlfn.XLOOKUP($A34,data_i,_xlfn.XLOOKUP(BI$4,data_col,data_val))</f>
        <v>0.63</v>
      </c>
      <c r="BJ34" s="146">
        <f t="shared" si="6"/>
        <v>158.73015873015873</v>
      </c>
      <c r="BK34" s="139"/>
      <c r="BL34" s="139" cm="1">
        <f t="array" ref="BL34">_xlfn.XLOOKUP($A34,data_i,_xlfn.XLOOKUP(BL$4,data_col,data_val))</f>
        <v>0.74</v>
      </c>
      <c r="BM34" s="24" cm="1">
        <f t="array" ref="BM34">_xlfn.XLOOKUP($A34,data_i,_xlfn.XLOOKUP(BM$4,data_col,data_val))</f>
        <v>0</v>
      </c>
      <c r="BN34" s="24" cm="1">
        <f t="array" ref="BN34">_xlfn.XLOOKUP($A34,data_i,_xlfn.XLOOKUP(BN$4,data_col,data_val))</f>
        <v>0</v>
      </c>
      <c r="BO34" s="110" cm="1">
        <f t="array" ref="BO34">_xlfn.XLOOKUP($A34,data_i,_xlfn.XLOOKUP(BO$4,data_col,data_val))</f>
        <v>0</v>
      </c>
      <c r="BP34" s="110" cm="1">
        <f t="array" ref="BP34">_xlfn.XLOOKUP($A34,data_i,_xlfn.XLOOKUP(BP$4,data_col,data_val))</f>
        <v>0</v>
      </c>
      <c r="BQ34" s="110" cm="1">
        <f t="array" ref="BQ34">_xlfn.XLOOKUP($A34,data_i,_xlfn.XLOOKUP(BQ$4,data_col,data_val))</f>
        <v>25.5</v>
      </c>
      <c r="BR34" s="24" cm="1">
        <f t="array" ref="BR34">_xlfn.XLOOKUP($A34,data_i,_xlfn.XLOOKUP(BR$4,data_col,data_val))</f>
        <v>981</v>
      </c>
      <c r="BS34" s="24" cm="1">
        <f t="array" ref="BS34">_xlfn.XLOOKUP($A34,data_i,_xlfn.XLOOKUP(BS$4,data_col,data_val))</f>
        <v>0</v>
      </c>
      <c r="BT34" s="109">
        <f t="shared" si="7"/>
        <v>0</v>
      </c>
      <c r="BU34" s="162" t="str">
        <f>IFERROR((AX34*_xlfn.XLOOKUP(F34,summary!$S$3:$S$6,summary!$W$31:$W$34))/(BT34*$BS$1)," ")</f>
        <v xml:space="preserve"> </v>
      </c>
      <c r="BV34" s="24" cm="1">
        <f t="array" ref="BV34">_xlfn.XLOOKUP($A34,data_i,_xlfn.XLOOKUP(BV$4,data_col,data_val))</f>
        <v>0</v>
      </c>
      <c r="BW34" s="24" cm="1">
        <f t="array" ref="BW34">_xlfn.XLOOKUP($A34,data_i,_xlfn.XLOOKUP(BW$4,data_col,data_val))</f>
        <v>0</v>
      </c>
      <c r="BX34" s="110" cm="1">
        <f t="array" ref="BX34">_xlfn.XLOOKUP($A34,data_i,_xlfn.XLOOKUP(BX$4,data_col,data_val))</f>
        <v>0</v>
      </c>
      <c r="BY34" s="110"/>
      <c r="BZ34" s="164"/>
      <c r="CA34" s="202" t="str" cm="1">
        <f t="array" ref="CA34">IF(_xlfn.XLOOKUP($A34,data_i,_xlfn.XLOOKUP(CA$4,data_col,data_val)) &gt; 0,_xlfn.XLOOKUP($A34,data_i,_xlfn.XLOOKUP(CA$4,data_col,data_val))," ")</f>
        <v xml:space="preserve"> </v>
      </c>
      <c r="CB34" s="202" t="str" cm="1">
        <f t="array" ref="CB34">IF(_xlfn.XLOOKUP($A34,data_i,_xlfn.XLOOKUP(CB$4,data_col,data_val)) &gt; 0,_xlfn.XLOOKUP($A34,data_i,_xlfn.XLOOKUP(CB$4,data_col,data_val))," ")</f>
        <v xml:space="preserve"> </v>
      </c>
      <c r="CC34" s="202" t="str" cm="1">
        <f t="array" ref="CC34">IF(_xlfn.XLOOKUP($A34,data_i,_xlfn.XLOOKUP(CC$4,data_col,data_val)) &gt; 0,_xlfn.XLOOKUP($A34,data_i,_xlfn.XLOOKUP(CC$4,data_col,data_val))," ")</f>
        <v xml:space="preserve"> </v>
      </c>
      <c r="CD34" s="202" t="str" cm="1">
        <f t="array" ref="CD34">IF(_xlfn.XLOOKUP($A34,data_i,_xlfn.XLOOKUP(CD$4,data_col,data_val)) &gt; 0,_xlfn.XLOOKUP($A34,data_i,_xlfn.XLOOKUP(CD$4,data_col,data_val))," ")</f>
        <v xml:space="preserve"> </v>
      </c>
      <c r="CE34" s="25"/>
      <c r="CF34" s="24" cm="1">
        <f t="array" ref="CF34">_xlfn.XLOOKUP($A34,data_i,_xlfn.XLOOKUP(CF$4,data_col,data_val))</f>
        <v>61.1</v>
      </c>
      <c r="CG34" s="110"/>
      <c r="CH34" s="24" t="str" cm="1">
        <f t="array" ref="CH34">IF(_xlfn.XLOOKUP($A34,data_i,_xlfn.XLOOKUP(CH$4,data_col,data_val)) &gt; 0,_xlfn.XLOOKUP($A34,data_i,_xlfn.XLOOKUP(CH$4,data_col,data_val))," ")</f>
        <v xml:space="preserve"> </v>
      </c>
      <c r="CI34" s="24" t="str" cm="1">
        <f t="array" ref="CI34">IF(_xlfn.XLOOKUP($A34,data_i,_xlfn.XLOOKUP(CI$4,data_col,data_val)) &gt; 0,_xlfn.XLOOKUP($A34,data_i,_xlfn.XLOOKUP(CI$4,data_col,data_val))," ")</f>
        <v xml:space="preserve"> </v>
      </c>
      <c r="CJ34" s="24" t="str" cm="1">
        <f t="array" ref="CJ34">IF(_xlfn.XLOOKUP($A34,data_i,_xlfn.XLOOKUP(CJ$4,data_col,data_val)) &gt; 0,_xlfn.XLOOKUP($A34,data_i,_xlfn.XLOOKUP(CJ$4,data_col,data_val))," ")</f>
        <v xml:space="preserve"> </v>
      </c>
      <c r="CK34" s="24" t="str" cm="1">
        <f t="array" ref="CK34">IF(_xlfn.XLOOKUP($A34,data_i,_xlfn.XLOOKUP(CK$4,data_col,data_val)) &gt; 0,_xlfn.XLOOKUP($A34,data_i,_xlfn.XLOOKUP(CK$4,data_col,data_val))," ")</f>
        <v xml:space="preserve"> </v>
      </c>
      <c r="CL34" s="24" t="str" cm="1">
        <f t="array" ref="CL34">IF(_xlfn.XLOOKUP($A34,data_i,_xlfn.XLOOKUP(CL$4,data_col,data_val)) &gt; 0,_xlfn.XLOOKUP($A34,data_i,_xlfn.XLOOKUP(CL$4,data_col,data_val))," ")</f>
        <v xml:space="preserve"> </v>
      </c>
      <c r="CM34" s="24" t="str" cm="1">
        <f t="array" ref="CM34">IF(_xlfn.XLOOKUP($A34,data_i,_xlfn.XLOOKUP(CM$4,data_col,data_val)) &gt; 0,_xlfn.XLOOKUP($A34,data_i,_xlfn.XLOOKUP(CM$4,data_col,data_val))," ")</f>
        <v xml:space="preserve"> </v>
      </c>
      <c r="CN34" s="24" t="str" cm="1">
        <f t="array" ref="CN34">IF(_xlfn.XLOOKUP($A34,data_i,_xlfn.XLOOKUP(CN$4,data_col,data_val)) &gt; 0,_xlfn.XLOOKUP($A34,data_i,_xlfn.XLOOKUP(CN$4,data_col,data_val))," ")</f>
        <v xml:space="preserve"> </v>
      </c>
      <c r="CO34" s="24" t="str" cm="1">
        <f t="array" ref="CO34">IF(_xlfn.XLOOKUP($A34,data_i,_xlfn.XLOOKUP(CO$4,data_col,data_val)) &gt; 0,_xlfn.XLOOKUP($A34,data_i,_xlfn.XLOOKUP(CO$4,data_col,data_val))," ")</f>
        <v xml:space="preserve"> </v>
      </c>
      <c r="CP34" s="24" t="str" cm="1">
        <f t="array" ref="CP34">IF(_xlfn.XLOOKUP($A34,data_i,_xlfn.XLOOKUP(CP$4,data_col,data_val)) &gt; 0,_xlfn.XLOOKUP($A34,data_i,_xlfn.XLOOKUP(CP$4,data_col,data_val))," ")</f>
        <v xml:space="preserve"> </v>
      </c>
      <c r="CQ34" s="24" t="str" cm="1">
        <f t="array" ref="CQ34">IF(_xlfn.XLOOKUP($A34,data_i,_xlfn.XLOOKUP(CQ$4,data_col,data_val)) &gt; 0,_xlfn.XLOOKUP($A34,data_i,_xlfn.XLOOKUP(CQ$4,data_col,data_val))," ")</f>
        <v xml:space="preserve"> </v>
      </c>
      <c r="CR34" s="24" t="str" cm="1">
        <f t="array" ref="CR34">IF(_xlfn.XLOOKUP($A34,data_i,_xlfn.XLOOKUP(CR$4,data_col,data_val)) &gt; 0,_xlfn.XLOOKUP($A34,data_i,_xlfn.XLOOKUP(CR$4,data_col,data_val))," ")</f>
        <v xml:space="preserve"> </v>
      </c>
      <c r="CS34" s="24" t="str" cm="1">
        <f t="array" ref="CS34">IF(_xlfn.XLOOKUP($A34,data_i,_xlfn.XLOOKUP(CS$4,data_col,data_val)) &gt; 0,_xlfn.XLOOKUP($A34,data_i,_xlfn.XLOOKUP(CS$4,data_col,data_val))," ")</f>
        <v xml:space="preserve"> </v>
      </c>
      <c r="CT34" s="24" t="str" cm="1">
        <f t="array" ref="CT34">IF(_xlfn.XLOOKUP($A34,data_i,_xlfn.XLOOKUP(CT$4,data_col,data_val)) &gt; 0,_xlfn.XLOOKUP($A34,data_i,_xlfn.XLOOKUP(CT$4,data_col,data_val))," ")</f>
        <v xml:space="preserve"> 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24" t="str" cm="1">
        <f t="array" ref="DC34">IF(_xlfn.XLOOKUP($A34,data_i,_xlfn.XLOOKUP(DC$4,data_col,data_val)) &gt; 0,_xlfn.XLOOKUP($A34,data_i,_xlfn.XLOOKUP(DC$4,data_col,data_val))," ")</f>
        <v xml:space="preserve"> </v>
      </c>
      <c r="DD34" s="24" t="str" cm="1">
        <f t="array" ref="DD34">IF(_xlfn.XLOOKUP($A34,data_i,_xlfn.XLOOKUP(DD$4,data_col,data_val)) &gt; 0,_xlfn.XLOOKUP($A34,data_i,_xlfn.XLOOKUP(DD$4,data_col,data_val))," ")</f>
        <v xml:space="preserve"> </v>
      </c>
      <c r="DE34" s="24" t="str" cm="1">
        <f t="array" ref="DE34">IF(_xlfn.XLOOKUP($A34,data_i,_xlfn.XLOOKUP(DE$4,data_col,data_val)) &gt; 0,_xlfn.XLOOKUP($A34,data_i,_xlfn.XLOOKUP(DE$4,data_col,data_val))," ")</f>
        <v xml:space="preserve"> </v>
      </c>
      <c r="DF34" s="110"/>
      <c r="DG34" s="24" t="str" cm="1">
        <f t="array" ref="DG34">IF(_xlfn.XLOOKUP($A34,data_i,_xlfn.XLOOKUP(DG$4,data_col,data_val)) &gt; 0,_xlfn.XLOOKUP($A34,data_i,_xlfn.XLOOKUP(DG$4,data_col,data_val))," ")</f>
        <v xml:space="preserve"> </v>
      </c>
      <c r="DH34" s="24" t="str" cm="1">
        <f t="array" ref="DH34">IF(_xlfn.XLOOKUP($A34,data_i,_xlfn.XLOOKUP(DH$4,data_col,data_val)) &gt; 0,_xlfn.XLOOKUP($A34,data_i,_xlfn.XLOOKUP(DH$4,data_col,data_val))," ")</f>
        <v xml:space="preserve"> </v>
      </c>
      <c r="DI34" s="24" t="str" cm="1">
        <f t="array" ref="DI34">IF(_xlfn.XLOOKUP($A34,data_i,_xlfn.XLOOKUP(DI$4,data_col,data_val)) &gt; 0,_xlfn.XLOOKUP($A34,data_i,_xlfn.XLOOKUP(DI$4,data_col,data_val))," ")</f>
        <v xml:space="preserve"> </v>
      </c>
      <c r="DJ34" s="24" t="str" cm="1">
        <f t="array" ref="DJ34">IF(_xlfn.XLOOKUP($A34,data_i,_xlfn.XLOOKUP(DJ$4,data_col,data_val)) &gt; 0,_xlfn.XLOOKUP($A34,data_i,_xlfn.XLOOKUP(DJ$4,data_col,data_val))," ")</f>
        <v xml:space="preserve"> </v>
      </c>
      <c r="DK34" s="24" t="str" cm="1">
        <f t="array" ref="DK34">IF(_xlfn.XLOOKUP($A34,data_i,_xlfn.XLOOKUP(DK$4,data_col,data_val)) &gt; 0,_xlfn.XLOOKUP($A34,data_i,_xlfn.XLOOKUP(DK$4,data_col,data_val))," ")</f>
        <v xml:space="preserve"> </v>
      </c>
      <c r="DL34" s="24" t="str" cm="1">
        <f t="array" ref="DL34">IF(_xlfn.XLOOKUP($A34,data_i,_xlfn.XLOOKUP(DL$4,data_col,data_val)) &gt; 0,_xlfn.XLOOKUP($A34,data_i,_xlfn.XLOOKUP(DL$4,data_col,data_val))," ")</f>
        <v xml:space="preserve"> </v>
      </c>
      <c r="DM34" s="24" t="str" cm="1">
        <f t="array" ref="DM34">IF(_xlfn.XLOOKUP($A34,data_i,_xlfn.XLOOKUP(DM$4,data_col,data_val)) &gt; 0,_xlfn.XLOOKUP($A34,data_i,_xlfn.XLOOKUP(DM$4,data_col,data_val))," ")</f>
        <v xml:space="preserve"> </v>
      </c>
      <c r="DN34" s="24" t="str" cm="1">
        <f t="array" ref="DN34">IF(_xlfn.XLOOKUP($A34,data_i,_xlfn.XLOOKUP(DN$4,data_col,data_val)) &gt; 0,_xlfn.XLOOKUP($A34,data_i,_xlfn.XLOOKUP(DN$4,data_col,data_val))," ")</f>
        <v xml:space="preserve"> </v>
      </c>
      <c r="DO34" s="24" t="str" cm="1">
        <f t="array" ref="DO34">IF(_xlfn.XLOOKUP($A34,data_i,_xlfn.XLOOKUP(DO$4,data_col,data_val)) &gt; 0,_xlfn.XLOOKUP($A34,data_i,_xlfn.XLOOKUP(DO$4,data_col,data_val))," ")</f>
        <v xml:space="preserve"> </v>
      </c>
      <c r="DP34" s="24" t="str" cm="1">
        <f t="array" ref="DP34">IF(_xlfn.XLOOKUP($A34,data_i,_xlfn.XLOOKUP(DP$4,data_col,data_val)) &gt; 0,_xlfn.XLOOKUP($A34,data_i,_xlfn.XLOOKUP(DP$4,data_col,data_val))," ")</f>
        <v xml:space="preserve"> </v>
      </c>
      <c r="DQ34" s="24" t="str" cm="1">
        <f t="array" ref="DQ34">IF(_xlfn.XLOOKUP($A34,data_i,_xlfn.XLOOKUP(DQ$4,data_col,data_val)) &gt; 0,_xlfn.XLOOKUP($A34,data_i,_xlfn.XLOOKUP(DQ$4,data_col,data_val))," ")</f>
        <v xml:space="preserve"> </v>
      </c>
      <c r="DR34" s="24" t="str" cm="1">
        <f t="array" ref="DR34">IF(_xlfn.XLOOKUP($A34,data_i,_xlfn.XLOOKUP(DR$4,data_col,data_val)) &gt; 0,_xlfn.XLOOKUP($A34,data_i,_xlfn.XLOOKUP(DR$4,data_col,data_val))," ")</f>
        <v xml:space="preserve"> </v>
      </c>
      <c r="DS34" s="24" t="str" cm="1">
        <f t="array" ref="DS34">IF(_xlfn.XLOOKUP($A34,data_i,_xlfn.XLOOKUP(DS$4,data_col,data_val)) &gt; 0,_xlfn.XLOOKUP($A34,data_i,_xlfn.XLOOKUP(DS$4,data_col,data_val))," ")</f>
        <v xml:space="preserve"> 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4" t="str" cm="1">
        <f t="array" ref="EB34">IF(_xlfn.XLOOKUP($A34,data_i,_xlfn.XLOOKUP(EB$4,data_col,data_val)) &gt; 0,_xlfn.XLOOKUP($A34,data_i,_xlfn.XLOOKUP(EB$4,data_col,data_val))," ")</f>
        <v xml:space="preserve"> </v>
      </c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5"/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4" t="str" cm="1">
        <f t="array" ref="FA34">IF(_xlfn.XLOOKUP($A34,data_i,_xlfn.XLOOKUP(FA$4,data_col,data_val)) &gt; 0,_xlfn.XLOOKUP($A34,data_i,_xlfn.XLOOKUP(FA$4,data_col,data_val))," ")</f>
        <v xml:space="preserve"> </v>
      </c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5"/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4" t="str" cm="1">
        <f t="array" ref="FZ34">IF(_xlfn.XLOOKUP($A34,data_i,_xlfn.XLOOKUP(FZ$4,data_col,data_val)) &gt; 0,_xlfn.XLOOKUP($A34,data_i,_xlfn.XLOOKUP(FZ$4,data_col,data_val))," ")</f>
        <v xml:space="preserve"> </v>
      </c>
      <c r="GA34" s="24" t="str" cm="1">
        <f t="array" ref="GA34">IF(_xlfn.XLOOKUP($A34,data_i,_xlfn.XLOOKUP(GA$4,data_col,data_val)) &gt; 0,_xlfn.XLOOKUP($A34,data_i,_xlfn.XLOOKUP(GA$4,data_col,data_val))," ")</f>
        <v xml:space="preserve"> </v>
      </c>
      <c r="GB34" s="24" t="str" cm="1">
        <f t="array" ref="GB34">IF(_xlfn.XLOOKUP($A34,data_i,_xlfn.XLOOKUP(GB$4,data_col,data_val)) &gt; 0,_xlfn.XLOOKUP($A34,data_i,_xlfn.XLOOKUP(GB$4,data_col,data_val))," ")</f>
        <v xml:space="preserve"> </v>
      </c>
      <c r="GC34" s="25"/>
      <c r="GD34" s="114"/>
      <c r="GE34" s="25"/>
    </row>
    <row r="35" spans="1:187">
      <c r="A35" s="43">
        <v>20</v>
      </c>
      <c r="B35" s="212" t="str" cm="1">
        <f t="array" ref="B35">HYPERLINK(_xlfn.TEXTJOIN(,,"https://myplant.io/#/fleet/overview/assets/dashboard/J-Engine/",TEXT($I35,"#")),_xlfn.XLOOKUP($A35,val_i,_xlfn.XLOOKUP(B$4,val_col,val_val)))</f>
        <v>DALOMA</v>
      </c>
      <c r="C35" s="112" t="str" cm="1">
        <f t="array" ref="C35">_xlfn.XLOOKUP($A35,prop_i,_xlfn.XLOOKUP(C$4,prop_col,prop_val))</f>
        <v>M01</v>
      </c>
      <c r="D35" s="112" t="str" cm="1">
        <f t="array" ref="D35">_xlfn.XLOOKUP($A35,prop_i,_xlfn.XLOOKUP(D$4,prop_col,prop_val))</f>
        <v>FR</v>
      </c>
      <c r="E35" s="112" t="str" cm="1">
        <f t="array" ref="E35">_xlfn.XLOOKUP($A35,prop_i,_xlfn.XLOOKUP(E$4,prop_col,prop_val))</f>
        <v>V624</v>
      </c>
      <c r="F35" s="112" cm="1">
        <f t="array" ref="F35">_xlfn.XLOOKUP($A35,prop_i,_xlfn.XLOOKUP(F$4,prop_col,prop_val))</f>
        <v>612</v>
      </c>
      <c r="G35" s="112" t="str" cm="1">
        <f t="array" ref="G35">_xlfn.XLOOKUP($A35,prop_i,_xlfn.XLOOKUP(G$4,prop_col,prop_val))</f>
        <v>J12</v>
      </c>
      <c r="H35" s="43">
        <f t="shared" si="0"/>
        <v>12</v>
      </c>
      <c r="I35" s="112" cm="1">
        <f t="array" ref="I35">_xlfn.XLOOKUP($A35,prop_i,_xlfn.XLOOKUP(I$4,prop_col,prop_val))</f>
        <v>1339812</v>
      </c>
      <c r="J35" s="142" cm="1">
        <f t="array" ref="J35">_xlfn.XLOOKUP($A35,data_i,_xlfn.XLOOKUP(J$4,data_col,data_val))</f>
        <v>5891</v>
      </c>
      <c r="K35" s="142" cm="1">
        <f t="array" ref="K35">_xlfn.XLOOKUP($A35,data_i,_xlfn.XLOOKUP(K$4,data_col,data_val))</f>
        <v>119</v>
      </c>
      <c r="L35" s="24">
        <f t="shared" si="1"/>
        <v>49.504201680672267</v>
      </c>
      <c r="M35" s="201" cm="1">
        <f t="array" ref="M35">HYPERLINK(GM35,_xlfn.XLOOKUP($A35,val_i,_xlfn.XLOOKUP(M$4,val_col,val_val)))</f>
        <v>44137</v>
      </c>
      <c r="N35" s="203" t="str" cm="1">
        <f t="array" ref="N35">IF(_xlfn.XLOOKUP($A35,data_i,_xlfn.XLOOKUP(N$4,data_col,data_val)) &gt; 0,_xlfn.XLOOKUP($A35,data_i,_xlfn.XLOOKUP(N$4,data_col,data_val))," ")</f>
        <v xml:space="preserve"> </v>
      </c>
      <c r="O35" s="109" cm="1">
        <f t="array" ref="O35">$J35-_xlfn.XLOOKUP($A35,val_i,_xlfn.XLOOKUP("oph@start",val_col,val_val))</f>
        <v>643</v>
      </c>
      <c r="P35" s="24" cm="1">
        <f t="array" ref="P35">K35-_xlfn.XLOOKUP($A35,val_i,_xlfn.XLOOKUP("Starts@Start",val_col,val_val))</f>
        <v>8</v>
      </c>
      <c r="Q35" s="109">
        <f t="shared" si="2"/>
        <v>80.375</v>
      </c>
      <c r="R35" s="110">
        <f t="shared" si="3"/>
        <v>11.690909090909091</v>
      </c>
      <c r="S35" s="97">
        <f t="shared" si="4"/>
        <v>44308.972192090034</v>
      </c>
      <c r="T35" s="97">
        <f t="shared" si="4"/>
        <v>44480.045286957837</v>
      </c>
      <c r="U35" s="97">
        <f t="shared" si="4"/>
        <v>44651.118381825647</v>
      </c>
      <c r="V35" s="147"/>
      <c r="W35" s="131" t="str" cm="1">
        <f t="array" ref="W35">_xlfn.XLOOKUP($A35,data_i,_xlfn.XLOOKUP(W$4,data_col,data_val))</f>
        <v>Running</v>
      </c>
      <c r="X35" s="131" cm="1">
        <f t="array" ref="X35">_xlfn.XLOOKUP($A35,data_i,_xlfn.XLOOKUP(X$4,data_col,data_val))</f>
        <v>5891</v>
      </c>
      <c r="Y35" s="131" cm="1">
        <f t="array" ref="Y35">_xlfn.XLOOKUP($A35,data_i,_xlfn.XLOOKUP(Y$4,data_col,data_val))</f>
        <v>119</v>
      </c>
      <c r="Z35" s="131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0</v>
      </c>
      <c r="AE35" s="24" cm="1">
        <f t="array" ref="AE35">_xlfn.XLOOKUP($A35,data_i,_xlfn.XLOOKUP(AE$4,data_col,data_val))</f>
        <v>0</v>
      </c>
      <c r="AF35" s="131" cm="1">
        <f t="array" ref="AF35">_xlfn.XLOOKUP($A35,data_i,_xlfn.XLOOKUP(AF$4,data_col,data_val))</f>
        <v>44</v>
      </c>
      <c r="AG35" s="131" cm="1">
        <f t="array" ref="AG35">_xlfn.XLOOKUP($A35,data_i,_xlfn.XLOOKUP(AG$4,data_col,data_val))</f>
        <v>12.4</v>
      </c>
      <c r="AH35" s="142" cm="1">
        <f t="array" ref="AH35">_xlfn.XLOOKUP($A35,data_i,_xlfn.XLOOKUP(AH$4,data_col,data_val))</f>
        <v>331.8</v>
      </c>
      <c r="AI35" s="142"/>
      <c r="AJ35" s="241" cm="1">
        <f t="array" ref="AJ35">_xlfn.XLOOKUP($A35,prop_i,_xlfn.XLOOKUP(AJ$4,prop_col,prop_val))</f>
        <v>43427</v>
      </c>
      <c r="AK35" s="142"/>
      <c r="AM35" s="142" cm="1">
        <f t="array" ref="AM35">_xlfn.XLOOKUP($A35,data_i,_xlfn.XLOOKUP(AM$4,data_col,data_val))</f>
        <v>2029</v>
      </c>
      <c r="AN35" s="142" cm="1">
        <f t="array" ref="AN35">_xlfn.XLOOKUP($A35,prop_i,_xlfn.XLOOKUP(AN$4,data_col,data_val))</f>
        <v>1500</v>
      </c>
      <c r="AO35" s="110">
        <f>IF(ISERROR(1200*AM35/(_xlfn.XLOOKUP($F35,summary!$S$3:$S$6,summary!$V$31:$V$34)*AN35*_xlfn.XLOOKUP($F35,summary!$S$3:$S$6,summary!$W$31:$W$34))),0,1200*AM35/(_xlfn.XLOOKUP($F35,summary!$S$3:$S$6,summary!$V$31:$V$34)*AN35*_xlfn.XLOOKUP($F35,summary!$S$3:$S$6,summary!$W$31:$W$34)))</f>
        <v>21.999563301263233</v>
      </c>
      <c r="AP35" s="25"/>
      <c r="AQ35" s="142" cm="1">
        <f t="array" ref="AQ35">_xlfn.XLOOKUP($A35,data_i,_xlfn.XLOOKUP(AQ$4,data_col,data_val))</f>
        <v>2029</v>
      </c>
      <c r="AR35" s="131" cm="1">
        <f t="array" ref="AR35">_xlfn.XLOOKUP($A35,data_i,_xlfn.XLOOKUP(AR$4,data_col,data_val))</f>
        <v>0</v>
      </c>
      <c r="AS35" s="131" cm="1">
        <f t="array" ref="AS35">_xlfn.XLOOKUP($A35,data_i,_xlfn.XLOOKUP(AS$4,data_col,data_val))</f>
        <v>0</v>
      </c>
      <c r="AT35" s="131" cm="1">
        <f t="array" ref="AT35">_xlfn.XLOOKUP($A35,data_i,_xlfn.XLOOKUP(AT$4,data_col,data_val))</f>
        <v>0</v>
      </c>
      <c r="AU35" s="131" cm="1">
        <f t="array" ref="AU35">_xlfn.XLOOKUP($A35,data_i,_xlfn.XLOOKUP(AU$4,data_col,data_val))</f>
        <v>0</v>
      </c>
      <c r="AV35" s="131" cm="1">
        <f t="array" ref="AV35">_xlfn.XLOOKUP($A35,data_i,_xlfn.XLOOKUP(AV$4,data_col,data_val))</f>
        <v>0</v>
      </c>
      <c r="AW35" s="24"/>
      <c r="AX35" s="131" cm="1">
        <f t="array" ref="AX35">_xlfn.XLOOKUP($A35,data_i,_xlfn.XLOOKUP(AX$4,data_col,data_val))</f>
        <v>2024</v>
      </c>
      <c r="AY35" s="131" t="e" cm="1">
        <f t="array" ref="AY35">_xlfn.XLOOKUP($A35,data_i,_xlfn.XLOOKUP(AY$4,data_col,data_val))</f>
        <v>#N/A</v>
      </c>
      <c r="AZ35" s="110">
        <f>IF(ISERROR(1200*AX35/(_xlfn.XLOOKUP($F35,summary!$S$3:$S$6,summary!$V$31:$V$34)*AY35*_xlfn.XLOOKUP($F35,summary!$S$3:$S$6,summary!$W$31:$W$34))),0,1200*AX35/(_xlfn.XLOOKUP($F35,summary!$S$3:$S$6,summary!$V$31:$V$34)*AY35*_xlfn.XLOOKUP($F35,summary!$S$3:$S$6,summary!$W$31:$W$34)))</f>
        <v>0</v>
      </c>
      <c r="BA35" s="109">
        <f t="shared" si="5"/>
        <v>643</v>
      </c>
      <c r="BB35" s="203" t="str" cm="1">
        <f t="array" ref="BB35">IF(_xlfn.XLOOKUP($A35,data_i,_xlfn.XLOOKUP(BB$4,data_col,data_val)) &gt; 0,_xlfn.XLOOKUP($A35,data_i,_xlfn.XLOOKUP(BB$4,data_col,data_val))," ")</f>
        <v xml:space="preserve"> </v>
      </c>
      <c r="BC35" s="110" cm="1">
        <f t="array" ref="BC35">_xlfn.XLOOKUP($A35,data_i,_xlfn.XLOOKUP(BC$4,data_col,data_val))</f>
        <v>-23.280000000000005</v>
      </c>
      <c r="BD35" s="139" cm="1">
        <f t="array" ref="BD35">_xlfn.XLOOKUP($A35,data_i,_xlfn.XLOOKUP(BD$4,data_col,data_val))</f>
        <v>4.0469999999999997</v>
      </c>
      <c r="BE35" s="139" cm="1">
        <f t="array" ref="BE35">_xlfn.XLOOKUP($A35,data_i,_xlfn.XLOOKUP(BE$4,data_col,data_val))</f>
        <v>0.39818181818181825</v>
      </c>
      <c r="BF35" s="110" t="e" cm="1">
        <f t="array" ref="BF35">_xlfn.XLOOKUP($A35,data_i,_xlfn.XLOOKUP(BF$4,data_col,data_val))</f>
        <v>#N/A</v>
      </c>
      <c r="BG35" s="110" t="e" cm="1">
        <f t="array" ref="BG35">_xlfn.XLOOKUP($A35,data_i,_xlfn.XLOOKUP(BG$4,data_col,data_val))</f>
        <v>#N/A</v>
      </c>
      <c r="BH35" s="110" cm="1">
        <f t="array" ref="BH35">_xlfn.XLOOKUP($A35,data_i,_xlfn.XLOOKUP(BH$4,data_col,data_val))</f>
        <v>2.0230000000000001</v>
      </c>
      <c r="BI35" s="139" cm="1">
        <f t="array" ref="BI35">_xlfn.XLOOKUP($A35,data_i,_xlfn.XLOOKUP(BI$4,data_col,data_val))</f>
        <v>0.48</v>
      </c>
      <c r="BJ35" s="146">
        <f t="shared" si="6"/>
        <v>208.33333333333334</v>
      </c>
      <c r="BK35" s="139"/>
      <c r="BL35" s="139" cm="1">
        <f t="array" ref="BL35">_xlfn.XLOOKUP($A35,data_i,_xlfn.XLOOKUP(BL$4,data_col,data_val))</f>
        <v>0.74</v>
      </c>
      <c r="BM35" s="24" cm="1">
        <f t="array" ref="BM35">_xlfn.XLOOKUP($A35,data_i,_xlfn.XLOOKUP(BM$4,data_col,data_val))</f>
        <v>36.1</v>
      </c>
      <c r="BN35" s="24" cm="1">
        <f t="array" ref="BN35">_xlfn.XLOOKUP($A35,data_i,_xlfn.XLOOKUP(BN$4,data_col,data_val))</f>
        <v>100</v>
      </c>
      <c r="BO35" s="110" cm="1">
        <f t="array" ref="BO35">_xlfn.XLOOKUP($A35,data_i,_xlfn.XLOOKUP(BO$4,data_col,data_val))</f>
        <v>38.700000000000003</v>
      </c>
      <c r="BP35" s="110" cm="1">
        <f t="array" ref="BP35">_xlfn.XLOOKUP($A35,data_i,_xlfn.XLOOKUP(BP$4,data_col,data_val))</f>
        <v>119.2</v>
      </c>
      <c r="BQ35" s="110" cm="1">
        <f t="array" ref="BQ35">_xlfn.XLOOKUP($A35,data_i,_xlfn.XLOOKUP(BQ$4,data_col,data_val))</f>
        <v>17.5</v>
      </c>
      <c r="BR35" s="24" cm="1">
        <f t="array" ref="BR35">_xlfn.XLOOKUP($A35,data_i,_xlfn.XLOOKUP(BR$4,data_col,data_val))</f>
        <v>1150</v>
      </c>
      <c r="BS35" s="24" cm="1">
        <f t="array" ref="BS35">_xlfn.XLOOKUP($A35,data_i,_xlfn.XLOOKUP(BS$4,data_col,data_val))</f>
        <v>173</v>
      </c>
      <c r="BT35" s="109">
        <f t="shared" si="7"/>
        <v>457.82344471127027</v>
      </c>
      <c r="BU35" s="162">
        <f>IFERROR((AX35*_xlfn.XLOOKUP(F35,summary!$S$3:$S$6,summary!$W$31:$W$34))/(BT35*$BS$1)," ")</f>
        <v>0.44467566951272008</v>
      </c>
      <c r="BV35" s="24" cm="1">
        <f t="array" ref="BV35">_xlfn.XLOOKUP($A35,data_i,_xlfn.XLOOKUP(BV$4,data_col,data_val))</f>
        <v>0</v>
      </c>
      <c r="BW35" s="24" cm="1">
        <f t="array" ref="BW35">_xlfn.XLOOKUP($A35,data_i,_xlfn.XLOOKUP(BW$4,data_col,data_val))</f>
        <v>0</v>
      </c>
      <c r="BX35" s="110" cm="1">
        <f t="array" ref="BX35">_xlfn.XLOOKUP($A35,data_i,_xlfn.XLOOKUP(BX$4,data_col,data_val))</f>
        <v>0</v>
      </c>
      <c r="BY35" s="110"/>
      <c r="BZ35" s="164"/>
      <c r="CA35" s="202" t="str" cm="1">
        <f t="array" ref="CA35">IF(_xlfn.XLOOKUP($A35,data_i,_xlfn.XLOOKUP(CA$4,data_col,data_val)) &gt; 0,_xlfn.XLOOKUP($A35,data_i,_xlfn.XLOOKUP(CA$4,data_col,data_val))," ")</f>
        <v xml:space="preserve"> </v>
      </c>
      <c r="CB35" s="202" t="str" cm="1">
        <f t="array" ref="CB35">IF(_xlfn.XLOOKUP($A35,data_i,_xlfn.XLOOKUP(CB$4,data_col,data_val)) &gt; 0,_xlfn.XLOOKUP($A35,data_i,_xlfn.XLOOKUP(CB$4,data_col,data_val))," ")</f>
        <v xml:space="preserve"> </v>
      </c>
      <c r="CC35" s="202" t="str" cm="1">
        <f t="array" ref="CC35">IF(_xlfn.XLOOKUP($A35,data_i,_xlfn.XLOOKUP(CC$4,data_col,data_val)) &gt; 0,_xlfn.XLOOKUP($A35,data_i,_xlfn.XLOOKUP(CC$4,data_col,data_val))," ")</f>
        <v xml:space="preserve"> </v>
      </c>
      <c r="CD35" s="202" t="str" cm="1">
        <f t="array" ref="CD35">IF(_xlfn.XLOOKUP($A35,data_i,_xlfn.XLOOKUP(CD$4,data_col,data_val)) &gt; 0,_xlfn.XLOOKUP($A35,data_i,_xlfn.XLOOKUP(CD$4,data_col,data_val))," ")</f>
        <v xml:space="preserve"> </v>
      </c>
      <c r="CE35" s="25"/>
      <c r="CF35" s="24" cm="1">
        <f t="array" ref="CF35">_xlfn.XLOOKUP($A35,data_i,_xlfn.XLOOKUP(CF$4,data_col,data_val))</f>
        <v>71.2</v>
      </c>
      <c r="CG35" s="110"/>
      <c r="CH35" s="24" cm="1">
        <f t="array" ref="CH35">IF(_xlfn.XLOOKUP($A35,data_i,_xlfn.XLOOKUP(CH$4,data_col,data_val)) &gt; 0,_xlfn.XLOOKUP($A35,data_i,_xlfn.XLOOKUP(CH$4,data_col,data_val))," ")</f>
        <v>94</v>
      </c>
      <c r="CI35" s="24" cm="1">
        <f t="array" ref="CI35">IF(_xlfn.XLOOKUP($A35,data_i,_xlfn.XLOOKUP(CI$4,data_col,data_val)) &gt; 0,_xlfn.XLOOKUP($A35,data_i,_xlfn.XLOOKUP(CI$4,data_col,data_val))," ")</f>
        <v>174</v>
      </c>
      <c r="CJ35" s="24" cm="1">
        <f t="array" ref="CJ35">IF(_xlfn.XLOOKUP($A35,data_i,_xlfn.XLOOKUP(CJ$4,data_col,data_val)) &gt; 0,_xlfn.XLOOKUP($A35,data_i,_xlfn.XLOOKUP(CJ$4,data_col,data_val))," ")</f>
        <v>158</v>
      </c>
      <c r="CK35" s="24" cm="1">
        <f t="array" ref="CK35">IF(_xlfn.XLOOKUP($A35,data_i,_xlfn.XLOOKUP(CK$4,data_col,data_val)) &gt; 0,_xlfn.XLOOKUP($A35,data_i,_xlfn.XLOOKUP(CK$4,data_col,data_val))," ")</f>
        <v>141</v>
      </c>
      <c r="CL35" s="24" cm="1">
        <f t="array" ref="CL35">IF(_xlfn.XLOOKUP($A35,data_i,_xlfn.XLOOKUP(CL$4,data_col,data_val)) &gt; 0,_xlfn.XLOOKUP($A35,data_i,_xlfn.XLOOKUP(CL$4,data_col,data_val))," ")</f>
        <v>110</v>
      </c>
      <c r="CM35" s="24" cm="1">
        <f t="array" ref="CM35">IF(_xlfn.XLOOKUP($A35,data_i,_xlfn.XLOOKUP(CM$4,data_col,data_val)) &gt; 0,_xlfn.XLOOKUP($A35,data_i,_xlfn.XLOOKUP(CM$4,data_col,data_val))," ")</f>
        <v>174</v>
      </c>
      <c r="CN35" s="24" cm="1">
        <f t="array" ref="CN35">IF(_xlfn.XLOOKUP($A35,data_i,_xlfn.XLOOKUP(CN$4,data_col,data_val)) &gt; 0,_xlfn.XLOOKUP($A35,data_i,_xlfn.XLOOKUP(CN$4,data_col,data_val))," ")</f>
        <v>141</v>
      </c>
      <c r="CO35" s="24" cm="1">
        <f t="array" ref="CO35">IF(_xlfn.XLOOKUP($A35,data_i,_xlfn.XLOOKUP(CO$4,data_col,data_val)) &gt; 0,_xlfn.XLOOKUP($A35,data_i,_xlfn.XLOOKUP(CO$4,data_col,data_val))," ")</f>
        <v>158</v>
      </c>
      <c r="CP35" s="24" cm="1">
        <f t="array" ref="CP35">IF(_xlfn.XLOOKUP($A35,data_i,_xlfn.XLOOKUP(CP$4,data_col,data_val)) &gt; 0,_xlfn.XLOOKUP($A35,data_i,_xlfn.XLOOKUP(CP$4,data_col,data_val))," ")</f>
        <v>126</v>
      </c>
      <c r="CQ35" s="24" cm="1">
        <f t="array" ref="CQ35">IF(_xlfn.XLOOKUP($A35,data_i,_xlfn.XLOOKUP(CQ$4,data_col,data_val)) &gt; 0,_xlfn.XLOOKUP($A35,data_i,_xlfn.XLOOKUP(CQ$4,data_col,data_val))," ")</f>
        <v>158</v>
      </c>
      <c r="CR35" s="24" cm="1">
        <f t="array" ref="CR35">IF(_xlfn.XLOOKUP($A35,data_i,_xlfn.XLOOKUP(CR$4,data_col,data_val)) &gt; 0,_xlfn.XLOOKUP($A35,data_i,_xlfn.XLOOKUP(CR$4,data_col,data_val))," ")</f>
        <v>110</v>
      </c>
      <c r="CS35" s="24" cm="1">
        <f t="array" ref="CS35">IF(_xlfn.XLOOKUP($A35,data_i,_xlfn.XLOOKUP(CS$4,data_col,data_val)) &gt; 0,_xlfn.XLOOKUP($A35,data_i,_xlfn.XLOOKUP(CS$4,data_col,data_val))," ")</f>
        <v>110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24" t="str" cm="1">
        <f t="array" ref="DC35">IF(_xlfn.XLOOKUP($A35,data_i,_xlfn.XLOOKUP(DC$4,data_col,data_val)) &gt; 0,_xlfn.XLOOKUP($A35,data_i,_xlfn.XLOOKUP(DC$4,data_col,data_val))," ")</f>
        <v xml:space="preserve"> </v>
      </c>
      <c r="DD35" s="24" t="str" cm="1">
        <f t="array" ref="DD35">IF(_xlfn.XLOOKUP($A35,data_i,_xlfn.XLOOKUP(DD$4,data_col,data_val)) &gt; 0,_xlfn.XLOOKUP($A35,data_i,_xlfn.XLOOKUP(DD$4,data_col,data_val))," ")</f>
        <v xml:space="preserve"> </v>
      </c>
      <c r="DE35" s="24" t="str" cm="1">
        <f t="array" ref="DE35">IF(_xlfn.XLOOKUP($A35,data_i,_xlfn.XLOOKUP(DE$4,data_col,data_val)) &gt; 0,_xlfn.XLOOKUP($A35,data_i,_xlfn.XLOOKUP(DE$4,data_col,data_val))," ")</f>
        <v xml:space="preserve"> </v>
      </c>
      <c r="DF35" s="110"/>
      <c r="DG35" s="24" cm="1">
        <f t="array" ref="DG35">IF(_xlfn.XLOOKUP($A35,data_i,_xlfn.XLOOKUP(DG$4,data_col,data_val)) &gt; 0,_xlfn.XLOOKUP($A35,data_i,_xlfn.XLOOKUP(DG$4,data_col,data_val))," ")</f>
        <v>818</v>
      </c>
      <c r="DH35" s="24" cm="1">
        <f t="array" ref="DH35">IF(_xlfn.XLOOKUP($A35,data_i,_xlfn.XLOOKUP(DH$4,data_col,data_val)) &gt; 0,_xlfn.XLOOKUP($A35,data_i,_xlfn.XLOOKUP(DH$4,data_col,data_val))," ")</f>
        <v>769</v>
      </c>
      <c r="DI35" s="24" cm="1">
        <f t="array" ref="DI35">IF(_xlfn.XLOOKUP($A35,data_i,_xlfn.XLOOKUP(DI$4,data_col,data_val)) &gt; 0,_xlfn.XLOOKUP($A35,data_i,_xlfn.XLOOKUP(DI$4,data_col,data_val))," ")</f>
        <v>1221</v>
      </c>
      <c r="DJ35" s="24" cm="1">
        <f t="array" ref="DJ35">IF(_xlfn.XLOOKUP($A35,data_i,_xlfn.XLOOKUP(DJ$4,data_col,data_val)) &gt; 0,_xlfn.XLOOKUP($A35,data_i,_xlfn.XLOOKUP(DJ$4,data_col,data_val))," ")</f>
        <v>1733</v>
      </c>
      <c r="DK35" s="24" cm="1">
        <f t="array" ref="DK35">IF(_xlfn.XLOOKUP($A35,data_i,_xlfn.XLOOKUP(DK$4,data_col,data_val)) &gt; 0,_xlfn.XLOOKUP($A35,data_i,_xlfn.XLOOKUP(DK$4,data_col,data_val))," ")</f>
        <v>1599</v>
      </c>
      <c r="DL35" s="24" cm="1">
        <f t="array" ref="DL35">IF(_xlfn.XLOOKUP($A35,data_i,_xlfn.XLOOKUP(DL$4,data_col,data_val)) &gt; 0,_xlfn.XLOOKUP($A35,data_i,_xlfn.XLOOKUP(DL$4,data_col,data_val))," ")</f>
        <v>2564</v>
      </c>
      <c r="DM35" s="24" cm="1">
        <f t="array" ref="DM35">IF(_xlfn.XLOOKUP($A35,data_i,_xlfn.XLOOKUP(DM$4,data_col,data_val)) &gt; 0,_xlfn.XLOOKUP($A35,data_i,_xlfn.XLOOKUP(DM$4,data_col,data_val))," ")</f>
        <v>476</v>
      </c>
      <c r="DN35" s="24" cm="1">
        <f t="array" ref="DN35">IF(_xlfn.XLOOKUP($A35,data_i,_xlfn.XLOOKUP(DN$4,data_col,data_val)) &gt; 0,_xlfn.XLOOKUP($A35,data_i,_xlfn.XLOOKUP(DN$4,data_col,data_val))," ")</f>
        <v>854</v>
      </c>
      <c r="DO35" s="24" cm="1">
        <f t="array" ref="DO35">IF(_xlfn.XLOOKUP($A35,data_i,_xlfn.XLOOKUP(DO$4,data_col,data_val)) &gt; 0,_xlfn.XLOOKUP($A35,data_i,_xlfn.XLOOKUP(DO$4,data_col,data_val))," ")</f>
        <v>659</v>
      </c>
      <c r="DP35" s="24" cm="1">
        <f t="array" ref="DP35">IF(_xlfn.XLOOKUP($A35,data_i,_xlfn.XLOOKUP(DP$4,data_col,data_val)) &gt; 0,_xlfn.XLOOKUP($A35,data_i,_xlfn.XLOOKUP(DP$4,data_col,data_val))," ")</f>
        <v>598</v>
      </c>
      <c r="DQ35" s="24" cm="1">
        <f t="array" ref="DQ35">IF(_xlfn.XLOOKUP($A35,data_i,_xlfn.XLOOKUP(DQ$4,data_col,data_val)) &gt; 0,_xlfn.XLOOKUP($A35,data_i,_xlfn.XLOOKUP(DQ$4,data_col,data_val))," ")</f>
        <v>427</v>
      </c>
      <c r="DR35" s="24" cm="1">
        <f t="array" ref="DR35">IF(_xlfn.XLOOKUP($A35,data_i,_xlfn.XLOOKUP(DR$4,data_col,data_val)) &gt; 0,_xlfn.XLOOKUP($A35,data_i,_xlfn.XLOOKUP(DR$4,data_col,data_val))," ")</f>
        <v>402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4" t="str" cm="1">
        <f t="array" ref="EB35">IF(_xlfn.XLOOKUP($A35,data_i,_xlfn.XLOOKUP(EB$4,data_col,data_val)) &gt; 0,_xlfn.XLOOKUP($A35,data_i,_xlfn.XLOOKUP(EB$4,data_col,data_val))," ")</f>
        <v xml:space="preserve"> </v>
      </c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5"/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4" t="str" cm="1">
        <f t="array" ref="FA35">IF(_xlfn.XLOOKUP($A35,data_i,_xlfn.XLOOKUP(FA$4,data_col,data_val)) &gt; 0,_xlfn.XLOOKUP($A35,data_i,_xlfn.XLOOKUP(FA$4,data_col,data_val))," ")</f>
        <v xml:space="preserve"> </v>
      </c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5"/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4" t="str" cm="1">
        <f t="array" ref="FZ35">IF(_xlfn.XLOOKUP($A35,data_i,_xlfn.XLOOKUP(FZ$4,data_col,data_val)) &gt; 0,_xlfn.XLOOKUP($A35,data_i,_xlfn.XLOOKUP(FZ$4,data_col,data_val))," ")</f>
        <v xml:space="preserve"> </v>
      </c>
      <c r="GA35" s="24" t="str" cm="1">
        <f t="array" ref="GA35">IF(_xlfn.XLOOKUP($A35,data_i,_xlfn.XLOOKUP(GA$4,data_col,data_val)) &gt; 0,_xlfn.XLOOKUP($A35,data_i,_xlfn.XLOOKUP(GA$4,data_col,data_val))," ")</f>
        <v xml:space="preserve"> </v>
      </c>
      <c r="GB35" s="24" t="str" cm="1">
        <f t="array" ref="GB35">IF(_xlfn.XLOOKUP($A35,data_i,_xlfn.XLOOKUP(GB$4,data_col,data_val)) &gt; 0,_xlfn.XLOOKUP($A35,data_i,_xlfn.XLOOKUP(GB$4,data_col,data_val))," ")</f>
        <v xml:space="preserve"> </v>
      </c>
      <c r="GC35" s="25"/>
      <c r="GD35" s="114"/>
      <c r="GE35" s="25"/>
    </row>
    <row r="36" spans="1:187">
      <c r="A36" s="43">
        <v>26</v>
      </c>
      <c r="B36" s="212" t="str" cm="1">
        <f t="array" ref="B36">HYPERLINK(_xlfn.TEXTJOIN(,,"https://myplant.io/#/fleet/overview/assets/dashboard/J-Engine/",TEXT($I36,"#")),_xlfn.XLOOKUP($A36,val_i,_xlfn.XLOOKUP(B$4,val_col,val_val)))</f>
        <v>ABINSK</v>
      </c>
      <c r="C36" s="112" t="str" cm="1">
        <f t="array" ref="C36">_xlfn.XLOOKUP($A36,prop_i,_xlfn.XLOOKUP(C$4,prop_col,prop_val))</f>
        <v>M06</v>
      </c>
      <c r="D36" s="112" t="str" cm="1">
        <f t="array" ref="D36">_xlfn.XLOOKUP($A36,prop_i,_xlfn.XLOOKUP(D$4,prop_col,prop_val))</f>
        <v>RU</v>
      </c>
      <c r="E36" s="112" t="str" cm="1">
        <f t="array" ref="E36">_xlfn.XLOOKUP($A36,prop_i,_xlfn.XLOOKUP(E$4,prop_col,prop_val))</f>
        <v>Y202</v>
      </c>
      <c r="F36" s="112" cm="1">
        <f t="array" ref="F36">_xlfn.XLOOKUP($A36,prop_i,_xlfn.XLOOKUP(F$4,prop_col,prop_val))</f>
        <v>624</v>
      </c>
      <c r="G36" s="112" t="str" cm="1">
        <f t="array" ref="G36">_xlfn.XLOOKUP($A36,prop_i,_xlfn.XLOOKUP(G$4,prop_col,prop_val))</f>
        <v>H01</v>
      </c>
      <c r="H36" s="43">
        <f t="shared" si="0"/>
        <v>24</v>
      </c>
      <c r="I36" s="112" cm="1">
        <f t="array" ref="I36">_xlfn.XLOOKUP($A36,prop_i,_xlfn.XLOOKUP(I$4,prop_col,prop_val))</f>
        <v>1386147</v>
      </c>
      <c r="J36" s="142" cm="1">
        <f t="array" ref="J36">_xlfn.XLOOKUP($A36,data_i,_xlfn.XLOOKUP(J$4,data_col,data_val))</f>
        <v>9286</v>
      </c>
      <c r="K36" s="142" cm="1">
        <f t="array" ref="K36">_xlfn.XLOOKUP($A36,data_i,_xlfn.XLOOKUP(K$4,data_col,data_val))</f>
        <v>165</v>
      </c>
      <c r="L36" s="24">
        <f t="shared" si="1"/>
        <v>56.278787878787881</v>
      </c>
      <c r="M36" s="201" cm="1">
        <f t="array" ref="M36">HYPERLINK(GM36,_xlfn.XLOOKUP($A36,val_i,_xlfn.XLOOKUP(M$4,val_col,val_val)))</f>
        <v>44176</v>
      </c>
      <c r="N36" s="203" t="str" cm="1">
        <f t="array" ref="N36">IF(_xlfn.XLOOKUP($A36,data_i,_xlfn.XLOOKUP(N$4,data_col,data_val)) &gt; 0,_xlfn.XLOOKUP($A36,data_i,_xlfn.XLOOKUP(N$4,data_col,data_val))," ")</f>
        <v xml:space="preserve"> </v>
      </c>
      <c r="O36" s="109" cm="1">
        <f t="array" ref="O36">$J36-_xlfn.XLOOKUP($A36,val_i,_xlfn.XLOOKUP("oph@start",val_col,val_val))</f>
        <v>366</v>
      </c>
      <c r="P36" s="24" cm="1">
        <f t="array" ref="P36">K36-_xlfn.XLOOKUP($A36,val_i,_xlfn.XLOOKUP("Starts@Start",val_col,val_val))</f>
        <v>20</v>
      </c>
      <c r="Q36" s="109">
        <f t="shared" si="2"/>
        <v>18.3</v>
      </c>
      <c r="R36" s="110">
        <f t="shared" si="3"/>
        <v>22.875</v>
      </c>
      <c r="S36" s="97">
        <f t="shared" si="4"/>
        <v>44264.330791211294</v>
      </c>
      <c r="T36" s="97">
        <f t="shared" si="4"/>
        <v>44351.762485200365</v>
      </c>
      <c r="U36" s="97">
        <f t="shared" si="4"/>
        <v>44439.194179189435</v>
      </c>
      <c r="V36" s="147"/>
      <c r="W36" s="131" t="str" cm="1">
        <f t="array" ref="W36">_xlfn.XLOOKUP($A36,data_i,_xlfn.XLOOKUP(W$4,data_col,data_val))</f>
        <v>Running</v>
      </c>
      <c r="X36" s="131" cm="1">
        <f t="array" ref="X36">_xlfn.XLOOKUP($A36,data_i,_xlfn.XLOOKUP(X$4,data_col,data_val))</f>
        <v>9286</v>
      </c>
      <c r="Y36" s="131" cm="1">
        <f t="array" ref="Y36">_xlfn.XLOOKUP($A36,data_i,_xlfn.XLOOKUP(Y$4,data_col,data_val))</f>
        <v>165</v>
      </c>
      <c r="Z36" s="131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31" cm="1">
        <f t="array" ref="AF36">_xlfn.XLOOKUP($A36,data_i,_xlfn.XLOOKUP(AF$4,data_col,data_val))</f>
        <v>40</v>
      </c>
      <c r="AG36" s="131" cm="1">
        <f t="array" ref="AG36">_xlfn.XLOOKUP($A36,data_i,_xlfn.XLOOKUP(AG$4,data_col,data_val))</f>
        <v>10.5</v>
      </c>
      <c r="AH36" s="142" cm="1">
        <f t="array" ref="AH36">_xlfn.XLOOKUP($A36,data_i,_xlfn.XLOOKUP(AH$4,data_col,data_val))</f>
        <v>238.1</v>
      </c>
      <c r="AI36" s="142"/>
      <c r="AJ36" s="241" cm="1">
        <f t="array" ref="AJ36">_xlfn.XLOOKUP($A36,prop_i,_xlfn.XLOOKUP(AJ$4,prop_col,prop_val))</f>
        <v>43711</v>
      </c>
      <c r="AK36" s="142"/>
      <c r="AM36" s="142" cm="1">
        <f t="array" ref="AM36">_xlfn.XLOOKUP($A36,data_i,_xlfn.XLOOKUP(AM$4,data_col,data_val))</f>
        <v>4397</v>
      </c>
      <c r="AN36" s="142" cm="1">
        <f t="array" ref="AN36">_xlfn.XLOOKUP($A36,prop_i,_xlfn.XLOOKUP(AN$4,data_col,data_val))</f>
        <v>1500</v>
      </c>
      <c r="AO36" s="110">
        <f>IF(ISERROR(1200*AM36/(_xlfn.XLOOKUP($F36,summary!$S$3:$S$6,summary!$V$31:$V$34)*AN36*_xlfn.XLOOKUP($F36,summary!$S$3:$S$6,summary!$W$31:$W$34))),0,1200*AM36/(_xlfn.XLOOKUP($F36,summary!$S$3:$S$6,summary!$V$31:$V$34)*AN36*_xlfn.XLOOKUP($F36,summary!$S$3:$S$6,summary!$W$31:$W$34)))</f>
        <v>23.952256810399479</v>
      </c>
      <c r="AP36" s="25"/>
      <c r="AQ36" s="142" cm="1">
        <f t="array" ref="AQ36">_xlfn.XLOOKUP($A36,data_i,_xlfn.XLOOKUP(AQ$4,data_col,data_val))</f>
        <v>4397</v>
      </c>
      <c r="AR36" s="131" cm="1">
        <f t="array" ref="AR36">_xlfn.XLOOKUP($A36,data_i,_xlfn.XLOOKUP(AR$4,data_col,data_val))</f>
        <v>0</v>
      </c>
      <c r="AS36" s="131" cm="1">
        <f t="array" ref="AS36">_xlfn.XLOOKUP($A36,data_i,_xlfn.XLOOKUP(AS$4,data_col,data_val))</f>
        <v>0</v>
      </c>
      <c r="AT36" s="131" cm="1">
        <f t="array" ref="AT36">_xlfn.XLOOKUP($A36,data_i,_xlfn.XLOOKUP(AT$4,data_col,data_val))</f>
        <v>0</v>
      </c>
      <c r="AU36" s="131" cm="1">
        <f t="array" ref="AU36">_xlfn.XLOOKUP($A36,data_i,_xlfn.XLOOKUP(AU$4,data_col,data_val))</f>
        <v>0</v>
      </c>
      <c r="AV36" s="131" cm="1">
        <f t="array" ref="AV36">_xlfn.XLOOKUP($A36,data_i,_xlfn.XLOOKUP(AV$4,data_col,data_val))</f>
        <v>0</v>
      </c>
      <c r="AW36" s="24"/>
      <c r="AX36" s="131" cm="1">
        <f t="array" ref="AX36">_xlfn.XLOOKUP($A36,data_i,_xlfn.XLOOKUP(AX$4,data_col,data_val))</f>
        <v>4227</v>
      </c>
      <c r="AY36" s="131" t="e" cm="1">
        <f t="array" ref="AY36">_xlfn.XLOOKUP($A36,data_i,_xlfn.XLOOKUP(AY$4,data_col,data_val))</f>
        <v>#N/A</v>
      </c>
      <c r="AZ36" s="110">
        <f>IF(ISERROR(1200*AX36/(_xlfn.XLOOKUP($F36,summary!$S$3:$S$6,summary!$V$31:$V$34)*AY36*_xlfn.XLOOKUP($F36,summary!$S$3:$S$6,summary!$W$31:$W$34))),0,1200*AX36/(_xlfn.XLOOKUP($F36,summary!$S$3:$S$6,summary!$V$31:$V$34)*AY36*_xlfn.XLOOKUP($F36,summary!$S$3:$S$6,summary!$W$31:$W$34)))</f>
        <v>0</v>
      </c>
      <c r="BA36" s="109">
        <f t="shared" si="5"/>
        <v>366</v>
      </c>
      <c r="BB36" s="203" t="str" cm="1">
        <f t="array" ref="BB36">IF(_xlfn.XLOOKUP($A36,data_i,_xlfn.XLOOKUP(BB$4,data_col,data_val)) &gt; 0,_xlfn.XLOOKUP($A36,data_i,_xlfn.XLOOKUP(BB$4,data_col,data_val))," ")</f>
        <v xml:space="preserve"> </v>
      </c>
      <c r="BC36" s="110" cm="1">
        <f t="array" ref="BC36">_xlfn.XLOOKUP($A36,data_i,_xlfn.XLOOKUP(BC$4,data_col,data_val))</f>
        <v>-38.35</v>
      </c>
      <c r="BD36" s="139" cm="1">
        <f t="array" ref="BD36">_xlfn.XLOOKUP($A36,data_i,_xlfn.XLOOKUP(BD$4,data_col,data_val))</f>
        <v>4.0430000000000001</v>
      </c>
      <c r="BE36" s="139" cm="1">
        <f t="array" ref="BE36">_xlfn.XLOOKUP($A36,data_i,_xlfn.XLOOKUP(BE$4,data_col,data_val))</f>
        <v>0.72518181818181793</v>
      </c>
      <c r="BF36" s="110" t="e" cm="1">
        <f t="array" ref="BF36">_xlfn.XLOOKUP($A36,data_i,_xlfn.XLOOKUP(BF$4,data_col,data_val))</f>
        <v>#N/A</v>
      </c>
      <c r="BG36" s="110" t="e" cm="1">
        <f t="array" ref="BG36">_xlfn.XLOOKUP($A36,data_i,_xlfn.XLOOKUP(BG$4,data_col,data_val))</f>
        <v>#N/A</v>
      </c>
      <c r="BH36" s="110" cm="1">
        <f t="array" ref="BH36">_xlfn.XLOOKUP($A36,data_i,_xlfn.XLOOKUP(BH$4,data_col,data_val))</f>
        <v>1.873</v>
      </c>
      <c r="BI36" s="139" cm="1">
        <f t="array" ref="BI36">_xlfn.XLOOKUP($A36,data_i,_xlfn.XLOOKUP(BI$4,data_col,data_val))</f>
        <v>0.56000000000000005</v>
      </c>
      <c r="BJ36" s="146">
        <f t="shared" si="6"/>
        <v>178.57142857142856</v>
      </c>
      <c r="BK36" s="139"/>
      <c r="BL36" s="139" cm="1">
        <f t="array" ref="BL36">_xlfn.XLOOKUP($A36,data_i,_xlfn.XLOOKUP(BL$4,data_col,data_val))</f>
        <v>0.57999999999999996</v>
      </c>
      <c r="BM36" s="24" cm="1">
        <f t="array" ref="BM36">_xlfn.XLOOKUP($A36,data_i,_xlfn.XLOOKUP(BM$4,data_col,data_val))</f>
        <v>15.2</v>
      </c>
      <c r="BN36" s="24" cm="1">
        <f t="array" ref="BN36">_xlfn.XLOOKUP($A36,data_i,_xlfn.XLOOKUP(BN$4,data_col,data_val))</f>
        <v>98</v>
      </c>
      <c r="BO36" s="110" cm="1">
        <f t="array" ref="BO36">_xlfn.XLOOKUP($A36,data_i,_xlfn.XLOOKUP(BO$4,data_col,data_val))</f>
        <v>33.700000000000003</v>
      </c>
      <c r="BP36" s="110" cm="1">
        <f t="array" ref="BP36">_xlfn.XLOOKUP($A36,data_i,_xlfn.XLOOKUP(BP$4,data_col,data_val))</f>
        <v>252.5</v>
      </c>
      <c r="BQ36" s="110" cm="1">
        <f t="array" ref="BQ36">_xlfn.XLOOKUP($A36,data_i,_xlfn.XLOOKUP(BQ$4,data_col,data_val))</f>
        <v>11.9</v>
      </c>
      <c r="BR36" s="24" cm="1">
        <f t="array" ref="BR36">_xlfn.XLOOKUP($A36,data_i,_xlfn.XLOOKUP(BR$4,data_col,data_val))</f>
        <v>1079</v>
      </c>
      <c r="BS36" s="24" cm="1">
        <f t="array" ref="BS36">_xlfn.XLOOKUP($A36,data_i,_xlfn.XLOOKUP(BS$4,data_col,data_val))</f>
        <v>60</v>
      </c>
      <c r="BT36" s="109">
        <f t="shared" si="7"/>
        <v>927.80357596466081</v>
      </c>
      <c r="BU36" s="162">
        <f>IFERROR((AX36*_xlfn.XLOOKUP(F36,summary!$S$3:$S$6,summary!$W$31:$W$34))/(BT36*$BS$1)," ")</f>
        <v>0.45605701194961645</v>
      </c>
      <c r="BV36" s="24" cm="1">
        <f t="array" ref="BV36">_xlfn.XLOOKUP($A36,data_i,_xlfn.XLOOKUP(BV$4,data_col,data_val))</f>
        <v>0</v>
      </c>
      <c r="BW36" s="24" cm="1">
        <f t="array" ref="BW36">_xlfn.XLOOKUP($A36,data_i,_xlfn.XLOOKUP(BW$4,data_col,data_val))</f>
        <v>0</v>
      </c>
      <c r="BX36" s="110" cm="1">
        <f t="array" ref="BX36">_xlfn.XLOOKUP($A36,data_i,_xlfn.XLOOKUP(BX$4,data_col,data_val))</f>
        <v>0</v>
      </c>
      <c r="BY36" s="110"/>
      <c r="BZ36" s="164"/>
      <c r="CA36" s="202" cm="1">
        <f t="array" ref="CA36">IF(_xlfn.XLOOKUP($A36,data_i,_xlfn.XLOOKUP(CA$4,data_col,data_val)) &gt; 0,_xlfn.XLOOKUP($A36,data_i,_xlfn.XLOOKUP(CA$4,data_col,data_val))," ")</f>
        <v>68.900000000000006</v>
      </c>
      <c r="CB36" s="202" cm="1">
        <f t="array" ref="CB36">IF(_xlfn.XLOOKUP($A36,data_i,_xlfn.XLOOKUP(CB$4,data_col,data_val)) &gt; 0,_xlfn.XLOOKUP($A36,data_i,_xlfn.XLOOKUP(CB$4,data_col,data_val))," ")</f>
        <v>2.76</v>
      </c>
      <c r="CC36" s="202" t="str" cm="1">
        <f t="array" ref="CC36">IF(_xlfn.XLOOKUP($A36,data_i,_xlfn.XLOOKUP(CC$4,data_col,data_val)) &gt; 0,_xlfn.XLOOKUP($A36,data_i,_xlfn.XLOOKUP(CC$4,data_col,data_val))," ")</f>
        <v xml:space="preserve"> </v>
      </c>
      <c r="CD36" s="202" t="str" cm="1">
        <f t="array" ref="CD36">IF(_xlfn.XLOOKUP($A36,data_i,_xlfn.XLOOKUP(CD$4,data_col,data_val)) &gt; 0,_xlfn.XLOOKUP($A36,data_i,_xlfn.XLOOKUP(CD$4,data_col,data_val))," ")</f>
        <v xml:space="preserve"> </v>
      </c>
      <c r="CE36" s="25"/>
      <c r="CF36" s="24" cm="1">
        <f t="array" ref="CF36">_xlfn.XLOOKUP($A36,data_i,_xlfn.XLOOKUP(CF$4,data_col,data_val))</f>
        <v>71.489999999999995</v>
      </c>
      <c r="CG36" s="110"/>
      <c r="CH36" s="24" cm="1">
        <f t="array" ref="CH36">IF(_xlfn.XLOOKUP($A36,data_i,_xlfn.XLOOKUP(CH$4,data_col,data_val)) &gt; 0,_xlfn.XLOOKUP($A36,data_i,_xlfn.XLOOKUP(CH$4,data_col,data_val))," ")</f>
        <v>158</v>
      </c>
      <c r="CI36" s="24" cm="1">
        <f t="array" ref="CI36">IF(_xlfn.XLOOKUP($A36,data_i,_xlfn.XLOOKUP(CI$4,data_col,data_val)) &gt; 0,_xlfn.XLOOKUP($A36,data_i,_xlfn.XLOOKUP(CI$4,data_col,data_val))," ")</f>
        <v>205</v>
      </c>
      <c r="CJ36" s="24" cm="1">
        <f t="array" ref="CJ36">IF(_xlfn.XLOOKUP($A36,data_i,_xlfn.XLOOKUP(CJ$4,data_col,data_val)) &gt; 0,_xlfn.XLOOKUP($A36,data_i,_xlfn.XLOOKUP(CJ$4,data_col,data_val))," ")</f>
        <v>189</v>
      </c>
      <c r="CK36" s="24" cm="1">
        <f t="array" ref="CK36">IF(_xlfn.XLOOKUP($A36,data_i,_xlfn.XLOOKUP(CK$4,data_col,data_val)) &gt; 0,_xlfn.XLOOKUP($A36,data_i,_xlfn.XLOOKUP(CK$4,data_col,data_val))," ")</f>
        <v>141</v>
      </c>
      <c r="CL36" s="24" cm="1">
        <f t="array" ref="CL36">IF(_xlfn.XLOOKUP($A36,data_i,_xlfn.XLOOKUP(CL$4,data_col,data_val)) &gt; 0,_xlfn.XLOOKUP($A36,data_i,_xlfn.XLOOKUP(CL$4,data_col,data_val))," ")</f>
        <v>126</v>
      </c>
      <c r="CM36" s="24" cm="1">
        <f t="array" ref="CM36">IF(_xlfn.XLOOKUP($A36,data_i,_xlfn.XLOOKUP(CM$4,data_col,data_val)) &gt; 0,_xlfn.XLOOKUP($A36,data_i,_xlfn.XLOOKUP(CM$4,data_col,data_val))," ")</f>
        <v>158</v>
      </c>
      <c r="CN36" s="24" cm="1">
        <f t="array" ref="CN36">IF(_xlfn.XLOOKUP($A36,data_i,_xlfn.XLOOKUP(CN$4,data_col,data_val)) &gt; 0,_xlfn.XLOOKUP($A36,data_i,_xlfn.XLOOKUP(CN$4,data_col,data_val))," ")</f>
        <v>174</v>
      </c>
      <c r="CO36" s="24" cm="1">
        <f t="array" ref="CO36">IF(_xlfn.XLOOKUP($A36,data_i,_xlfn.XLOOKUP(CO$4,data_col,data_val)) &gt; 0,_xlfn.XLOOKUP($A36,data_i,_xlfn.XLOOKUP(CO$4,data_col,data_val))," ")</f>
        <v>174</v>
      </c>
      <c r="CP36" s="24" cm="1">
        <f t="array" ref="CP36">IF(_xlfn.XLOOKUP($A36,data_i,_xlfn.XLOOKUP(CP$4,data_col,data_val)) &gt; 0,_xlfn.XLOOKUP($A36,data_i,_xlfn.XLOOKUP(CP$4,data_col,data_val))," ")</f>
        <v>317</v>
      </c>
      <c r="CQ36" s="24" cm="1">
        <f t="array" ref="CQ36">IF(_xlfn.XLOOKUP($A36,data_i,_xlfn.XLOOKUP(CQ$4,data_col,data_val)) &gt; 0,_xlfn.XLOOKUP($A36,data_i,_xlfn.XLOOKUP(CQ$4,data_col,data_val))," ")</f>
        <v>141</v>
      </c>
      <c r="CR36" s="24" cm="1">
        <f t="array" ref="CR36">IF(_xlfn.XLOOKUP($A36,data_i,_xlfn.XLOOKUP(CR$4,data_col,data_val)) &gt; 0,_xlfn.XLOOKUP($A36,data_i,_xlfn.XLOOKUP(CR$4,data_col,data_val))," ")</f>
        <v>110</v>
      </c>
      <c r="CS36" s="24" cm="1">
        <f t="array" ref="CS36">IF(_xlfn.XLOOKUP($A36,data_i,_xlfn.XLOOKUP(CS$4,data_col,data_val)) &gt; 0,_xlfn.XLOOKUP($A36,data_i,_xlfn.XLOOKUP(CS$4,data_col,data_val))," ")</f>
        <v>158</v>
      </c>
      <c r="CT36" s="24" cm="1">
        <f t="array" ref="CT36">IF(_xlfn.XLOOKUP($A36,data_i,_xlfn.XLOOKUP(CT$4,data_col,data_val)) &gt; 0,_xlfn.XLOOKUP($A36,data_i,_xlfn.XLOOKUP(CT$4,data_col,data_val))," ")</f>
        <v>158</v>
      </c>
      <c r="CU36" s="24" cm="1">
        <f t="array" ref="CU36">IF(_xlfn.XLOOKUP($A36,data_i,_xlfn.XLOOKUP(CU$4,data_col,data_val)) &gt; 0,_xlfn.XLOOKUP($A36,data_i,_xlfn.XLOOKUP(CU$4,data_col,data_val))," ")</f>
        <v>126</v>
      </c>
      <c r="CV36" s="24" cm="1">
        <f t="array" ref="CV36">IF(_xlfn.XLOOKUP($A36,data_i,_xlfn.XLOOKUP(CV$4,data_col,data_val)) &gt; 0,_xlfn.XLOOKUP($A36,data_i,_xlfn.XLOOKUP(CV$4,data_col,data_val))," ")</f>
        <v>220</v>
      </c>
      <c r="CW36" s="24" cm="1">
        <f t="array" ref="CW36">IF(_xlfn.XLOOKUP($A36,data_i,_xlfn.XLOOKUP(CW$4,data_col,data_val)) &gt; 0,_xlfn.XLOOKUP($A36,data_i,_xlfn.XLOOKUP(CW$4,data_col,data_val))," ")</f>
        <v>220</v>
      </c>
      <c r="CX36" s="24" cm="1">
        <f t="array" ref="CX36">IF(_xlfn.XLOOKUP($A36,data_i,_xlfn.XLOOKUP(CX$4,data_col,data_val)) &gt; 0,_xlfn.XLOOKUP($A36,data_i,_xlfn.XLOOKUP(CX$4,data_col,data_val))," ")</f>
        <v>141</v>
      </c>
      <c r="CY36" s="24" cm="1">
        <f t="array" ref="CY36">IF(_xlfn.XLOOKUP($A36,data_i,_xlfn.XLOOKUP(CY$4,data_col,data_val)) &gt; 0,_xlfn.XLOOKUP($A36,data_i,_xlfn.XLOOKUP(CY$4,data_col,data_val))," ")</f>
        <v>110</v>
      </c>
      <c r="CZ36" s="24" cm="1">
        <f t="array" ref="CZ36">IF(_xlfn.XLOOKUP($A36,data_i,_xlfn.XLOOKUP(CZ$4,data_col,data_val)) &gt; 0,_xlfn.XLOOKUP($A36,data_i,_xlfn.XLOOKUP(CZ$4,data_col,data_val))," ")</f>
        <v>141</v>
      </c>
      <c r="DA36" s="24" cm="1">
        <f t="array" ref="DA36">IF(_xlfn.XLOOKUP($A36,data_i,_xlfn.XLOOKUP(DA$4,data_col,data_val)) &gt; 0,_xlfn.XLOOKUP($A36,data_i,_xlfn.XLOOKUP(DA$4,data_col,data_val))," ")</f>
        <v>79</v>
      </c>
      <c r="DB36" s="24" cm="1">
        <f t="array" ref="DB36">IF(_xlfn.XLOOKUP($A36,data_i,_xlfn.XLOOKUP(DB$4,data_col,data_val)) &gt; 0,_xlfn.XLOOKUP($A36,data_i,_xlfn.XLOOKUP(DB$4,data_col,data_val))," ")</f>
        <v>317</v>
      </c>
      <c r="DC36" s="24" cm="1">
        <f t="array" ref="DC36">IF(_xlfn.XLOOKUP($A36,data_i,_xlfn.XLOOKUP(DC$4,data_col,data_val)) &gt; 0,_xlfn.XLOOKUP($A36,data_i,_xlfn.XLOOKUP(DC$4,data_col,data_val))," ")</f>
        <v>110</v>
      </c>
      <c r="DD36" s="24" cm="1">
        <f t="array" ref="DD36">IF(_xlfn.XLOOKUP($A36,data_i,_xlfn.XLOOKUP(DD$4,data_col,data_val)) &gt; 0,_xlfn.XLOOKUP($A36,data_i,_xlfn.XLOOKUP(DD$4,data_col,data_val))," ")</f>
        <v>126</v>
      </c>
      <c r="DE36" s="24" cm="1">
        <f t="array" ref="DE36">IF(_xlfn.XLOOKUP($A36,data_i,_xlfn.XLOOKUP(DE$4,data_col,data_val)) &gt; 0,_xlfn.XLOOKUP($A36,data_i,_xlfn.XLOOKUP(DE$4,data_col,data_val))," ")</f>
        <v>94</v>
      </c>
      <c r="DF36" s="110"/>
      <c r="DG36" s="24" cm="1">
        <f t="array" ref="DG36">IF(_xlfn.XLOOKUP($A36,data_i,_xlfn.XLOOKUP(DG$4,data_col,data_val)) &gt; 0,_xlfn.XLOOKUP($A36,data_i,_xlfn.XLOOKUP(DG$4,data_col,data_val))," ")</f>
        <v>317</v>
      </c>
      <c r="DH36" s="24" cm="1">
        <f t="array" ref="DH36">IF(_xlfn.XLOOKUP($A36,data_i,_xlfn.XLOOKUP(DH$4,data_col,data_val)) &gt; 0,_xlfn.XLOOKUP($A36,data_i,_xlfn.XLOOKUP(DH$4,data_col,data_val))," ")</f>
        <v>378</v>
      </c>
      <c r="DI36" s="24" cm="1">
        <f t="array" ref="DI36">IF(_xlfn.XLOOKUP($A36,data_i,_xlfn.XLOOKUP(DI$4,data_col,data_val)) &gt; 0,_xlfn.XLOOKUP($A36,data_i,_xlfn.XLOOKUP(DI$4,data_col,data_val))," ")</f>
        <v>317</v>
      </c>
      <c r="DJ36" s="24" cm="1">
        <f t="array" ref="DJ36">IF(_xlfn.XLOOKUP($A36,data_i,_xlfn.XLOOKUP(DJ$4,data_col,data_val)) &gt; 0,_xlfn.XLOOKUP($A36,data_i,_xlfn.XLOOKUP(DJ$4,data_col,data_val))," ")</f>
        <v>402</v>
      </c>
      <c r="DK36" s="24" cm="1">
        <f t="array" ref="DK36">IF(_xlfn.XLOOKUP($A36,data_i,_xlfn.XLOOKUP(DK$4,data_col,data_val)) &gt; 0,_xlfn.XLOOKUP($A36,data_i,_xlfn.XLOOKUP(DK$4,data_col,data_val))," ")</f>
        <v>378</v>
      </c>
      <c r="DL36" s="24" cm="1">
        <f t="array" ref="DL36">IF(_xlfn.XLOOKUP($A36,data_i,_xlfn.XLOOKUP(DL$4,data_col,data_val)) &gt; 0,_xlfn.XLOOKUP($A36,data_i,_xlfn.XLOOKUP(DL$4,data_col,data_val))," ")</f>
        <v>390</v>
      </c>
      <c r="DM36" s="24" cm="1">
        <f t="array" ref="DM36">IF(_xlfn.XLOOKUP($A36,data_i,_xlfn.XLOOKUP(DM$4,data_col,data_val)) &gt; 0,_xlfn.XLOOKUP($A36,data_i,_xlfn.XLOOKUP(DM$4,data_col,data_val))," ")</f>
        <v>268</v>
      </c>
      <c r="DN36" s="24" cm="1">
        <f t="array" ref="DN36">IF(_xlfn.XLOOKUP($A36,data_i,_xlfn.XLOOKUP(DN$4,data_col,data_val)) &gt; 0,_xlfn.XLOOKUP($A36,data_i,_xlfn.XLOOKUP(DN$4,data_col,data_val))," ")</f>
        <v>341</v>
      </c>
      <c r="DO36" s="24" cm="1">
        <f t="array" ref="DO36">IF(_xlfn.XLOOKUP($A36,data_i,_xlfn.XLOOKUP(DO$4,data_col,data_val)) &gt; 0,_xlfn.XLOOKUP($A36,data_i,_xlfn.XLOOKUP(DO$4,data_col,data_val))," ")</f>
        <v>305</v>
      </c>
      <c r="DP36" s="24" cm="1">
        <f t="array" ref="DP36">IF(_xlfn.XLOOKUP($A36,data_i,_xlfn.XLOOKUP(DP$4,data_col,data_val)) &gt; 0,_xlfn.XLOOKUP($A36,data_i,_xlfn.XLOOKUP(DP$4,data_col,data_val))," ")</f>
        <v>354</v>
      </c>
      <c r="DQ36" s="24" cm="1">
        <f t="array" ref="DQ36">IF(_xlfn.XLOOKUP($A36,data_i,_xlfn.XLOOKUP(DQ$4,data_col,data_val)) &gt; 0,_xlfn.XLOOKUP($A36,data_i,_xlfn.XLOOKUP(DQ$4,data_col,data_val))," ")</f>
        <v>293</v>
      </c>
      <c r="DR36" s="24" cm="1">
        <f t="array" ref="DR36">IF(_xlfn.XLOOKUP($A36,data_i,_xlfn.XLOOKUP(DR$4,data_col,data_val)) &gt; 0,_xlfn.XLOOKUP($A36,data_i,_xlfn.XLOOKUP(DR$4,data_col,data_val))," ")</f>
        <v>476</v>
      </c>
      <c r="DS36" s="24" cm="1">
        <f t="array" ref="DS36">IF(_xlfn.XLOOKUP($A36,data_i,_xlfn.XLOOKUP(DS$4,data_col,data_val)) &gt; 0,_xlfn.XLOOKUP($A36,data_i,_xlfn.XLOOKUP(DS$4,data_col,data_val))," ")</f>
        <v>329</v>
      </c>
      <c r="DT36" s="24" cm="1">
        <f t="array" ref="DT36">IF(_xlfn.XLOOKUP($A36,data_i,_xlfn.XLOOKUP(DT$4,data_col,data_val)) &gt; 0,_xlfn.XLOOKUP($A36,data_i,_xlfn.XLOOKUP(DT$4,data_col,data_val))," ")</f>
        <v>402</v>
      </c>
      <c r="DU36" s="24" cm="1">
        <f t="array" ref="DU36">IF(_xlfn.XLOOKUP($A36,data_i,_xlfn.XLOOKUP(DU$4,data_col,data_val)) &gt; 0,_xlfn.XLOOKUP($A36,data_i,_xlfn.XLOOKUP(DU$4,data_col,data_val))," ")</f>
        <v>451</v>
      </c>
      <c r="DV36" s="24" cm="1">
        <f t="array" ref="DV36">IF(_xlfn.XLOOKUP($A36,data_i,_xlfn.XLOOKUP(DV$4,data_col,data_val)) &gt; 0,_xlfn.XLOOKUP($A36,data_i,_xlfn.XLOOKUP(DV$4,data_col,data_val))," ")</f>
        <v>329</v>
      </c>
      <c r="DW36" s="24" cm="1">
        <f t="array" ref="DW36">IF(_xlfn.XLOOKUP($A36,data_i,_xlfn.XLOOKUP(DW$4,data_col,data_val)) &gt; 0,_xlfn.XLOOKUP($A36,data_i,_xlfn.XLOOKUP(DW$4,data_col,data_val))," ")</f>
        <v>329</v>
      </c>
      <c r="DX36" s="24" cm="1">
        <f t="array" ref="DX36">IF(_xlfn.XLOOKUP($A36,data_i,_xlfn.XLOOKUP(DX$4,data_col,data_val)) &gt; 0,_xlfn.XLOOKUP($A36,data_i,_xlfn.XLOOKUP(DX$4,data_col,data_val))," ")</f>
        <v>402</v>
      </c>
      <c r="DY36" s="24" cm="1">
        <f t="array" ref="DY36">IF(_xlfn.XLOOKUP($A36,data_i,_xlfn.XLOOKUP(DY$4,data_col,data_val)) &gt; 0,_xlfn.XLOOKUP($A36,data_i,_xlfn.XLOOKUP(DY$4,data_col,data_val))," ")</f>
        <v>293</v>
      </c>
      <c r="DZ36" s="24" cm="1">
        <f t="array" ref="DZ36">IF(_xlfn.XLOOKUP($A36,data_i,_xlfn.XLOOKUP(DZ$4,data_col,data_val)) &gt; 0,_xlfn.XLOOKUP($A36,data_i,_xlfn.XLOOKUP(DZ$4,data_col,data_val))," ")</f>
        <v>500</v>
      </c>
      <c r="EA36" s="24" cm="1">
        <f t="array" ref="EA36">IF(_xlfn.XLOOKUP($A36,data_i,_xlfn.XLOOKUP(EA$4,data_col,data_val)) &gt; 0,_xlfn.XLOOKUP($A36,data_i,_xlfn.XLOOKUP(EA$4,data_col,data_val))," ")</f>
        <v>268</v>
      </c>
      <c r="EB36" s="24" cm="1">
        <f t="array" ref="EB36">IF(_xlfn.XLOOKUP($A36,data_i,_xlfn.XLOOKUP(EB$4,data_col,data_val)) &gt; 0,_xlfn.XLOOKUP($A36,data_i,_xlfn.XLOOKUP(EB$4,data_col,data_val))," ")</f>
        <v>378</v>
      </c>
      <c r="EC36" s="24" cm="1">
        <f t="array" ref="EC36">IF(_xlfn.XLOOKUP($A36,data_i,_xlfn.XLOOKUP(EC$4,data_col,data_val)) &gt; 0,_xlfn.XLOOKUP($A36,data_i,_xlfn.XLOOKUP(EC$4,data_col,data_val))," ")</f>
        <v>378</v>
      </c>
      <c r="ED36" s="24" cm="1">
        <f t="array" ref="ED36">IF(_xlfn.XLOOKUP($A36,data_i,_xlfn.XLOOKUP(ED$4,data_col,data_val)) &gt; 0,_xlfn.XLOOKUP($A36,data_i,_xlfn.XLOOKUP(ED$4,data_col,data_val))," ")</f>
        <v>390</v>
      </c>
      <c r="EE36" s="25"/>
      <c r="EF36" s="24" cm="1">
        <f t="array" ref="EF36">IF(_xlfn.XLOOKUP($A36,data_i,_xlfn.XLOOKUP(EF$4,data_col,data_val)) &gt; 0,_xlfn.XLOOKUP($A36,data_i,_xlfn.XLOOKUP(EF$4,data_col,data_val))," ")</f>
        <v>368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371</v>
      </c>
      <c r="EI36" s="24" cm="1">
        <f t="array" ref="EI36">IF(_xlfn.XLOOKUP($A36,data_i,_xlfn.XLOOKUP(EI$4,data_col,data_val)) &gt; 0,_xlfn.XLOOKUP($A36,data_i,_xlfn.XLOOKUP(EI$4,data_col,data_val))," ")</f>
        <v>369</v>
      </c>
      <c r="EJ36" s="24" cm="1">
        <f t="array" ref="EJ36">IF(_xlfn.XLOOKUP($A36,data_i,_xlfn.XLOOKUP(EJ$4,data_col,data_val)) &gt; 0,_xlfn.XLOOKUP($A36,data_i,_xlfn.XLOOKUP(EJ$4,data_col,data_val))," ")</f>
        <v>373</v>
      </c>
      <c r="EK36" s="24" cm="1">
        <f t="array" ref="EK36">IF(_xlfn.XLOOKUP($A36,data_i,_xlfn.XLOOKUP(EK$4,data_col,data_val)) &gt; 0,_xlfn.XLOOKUP($A36,data_i,_xlfn.XLOOKUP(EK$4,data_col,data_val))," ")</f>
        <v>370</v>
      </c>
      <c r="EL36" s="24" cm="1">
        <f t="array" ref="EL36">IF(_xlfn.XLOOKUP($A36,data_i,_xlfn.XLOOKUP(EL$4,data_col,data_val)) &gt; 0,_xlfn.XLOOKUP($A36,data_i,_xlfn.XLOOKUP(EL$4,data_col,data_val))," ")</f>
        <v>373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363</v>
      </c>
      <c r="EO36" s="24" cm="1">
        <f t="array" ref="EO36">IF(_xlfn.XLOOKUP($A36,data_i,_xlfn.XLOOKUP(EO$4,data_col,data_val)) &gt; 0,_xlfn.XLOOKUP($A36,data_i,_xlfn.XLOOKUP(EO$4,data_col,data_val))," ")</f>
        <v>367</v>
      </c>
      <c r="EP36" s="24" cm="1">
        <f t="array" ref="EP36">IF(_xlfn.XLOOKUP($A36,data_i,_xlfn.XLOOKUP(EP$4,data_col,data_val)) &gt; 0,_xlfn.XLOOKUP($A36,data_i,_xlfn.XLOOKUP(EP$4,data_col,data_val))," ")</f>
        <v>368</v>
      </c>
      <c r="EQ36" s="24" cm="1">
        <f t="array" ref="EQ36">IF(_xlfn.XLOOKUP($A36,data_i,_xlfn.XLOOKUP(EQ$4,data_col,data_val)) &gt; 0,_xlfn.XLOOKUP($A36,data_i,_xlfn.XLOOKUP(EQ$4,data_col,data_val))," ")</f>
        <v>375</v>
      </c>
      <c r="ER36" s="24" cm="1">
        <f t="array" ref="ER36">IF(_xlfn.XLOOKUP($A36,data_i,_xlfn.XLOOKUP(ER$4,data_col,data_val)) &gt; 0,_xlfn.XLOOKUP($A36,data_i,_xlfn.XLOOKUP(ER$4,data_col,data_val))," ")</f>
        <v>377</v>
      </c>
      <c r="ES36" s="24" cm="1">
        <f t="array" ref="ES36">IF(_xlfn.XLOOKUP($A36,data_i,_xlfn.XLOOKUP(ES$4,data_col,data_val)) &gt; 0,_xlfn.XLOOKUP($A36,data_i,_xlfn.XLOOKUP(ES$4,data_col,data_val))," ")</f>
        <v>370</v>
      </c>
      <c r="ET36" s="24" cm="1">
        <f t="array" ref="ET36">IF(_xlfn.XLOOKUP($A36,data_i,_xlfn.XLOOKUP(ET$4,data_col,data_val)) &gt; 0,_xlfn.XLOOKUP($A36,data_i,_xlfn.XLOOKUP(ET$4,data_col,data_val))," ")</f>
        <v>370</v>
      </c>
      <c r="EU36" s="24" cm="1">
        <f t="array" ref="EU36">IF(_xlfn.XLOOKUP($A36,data_i,_xlfn.XLOOKUP(EU$4,data_col,data_val)) &gt; 0,_xlfn.XLOOKUP($A36,data_i,_xlfn.XLOOKUP(EU$4,data_col,data_val))," ")</f>
        <v>371</v>
      </c>
      <c r="EV36" s="24" cm="1">
        <f t="array" ref="EV36">IF(_xlfn.XLOOKUP($A36,data_i,_xlfn.XLOOKUP(EV$4,data_col,data_val)) &gt; 0,_xlfn.XLOOKUP($A36,data_i,_xlfn.XLOOKUP(EV$4,data_col,data_val))," ")</f>
        <v>371</v>
      </c>
      <c r="EW36" s="24" cm="1">
        <f t="array" ref="EW36">IF(_xlfn.XLOOKUP($A36,data_i,_xlfn.XLOOKUP(EW$4,data_col,data_val)) &gt; 0,_xlfn.XLOOKUP($A36,data_i,_xlfn.XLOOKUP(EW$4,data_col,data_val))," ")</f>
        <v>376</v>
      </c>
      <c r="EX36" s="24" cm="1">
        <f t="array" ref="EX36">IF(_xlfn.XLOOKUP($A36,data_i,_xlfn.XLOOKUP(EX$4,data_col,data_val)) &gt; 0,_xlfn.XLOOKUP($A36,data_i,_xlfn.XLOOKUP(EX$4,data_col,data_val))," ")</f>
        <v>369</v>
      </c>
      <c r="EY36" s="24" cm="1">
        <f t="array" ref="EY36">IF(_xlfn.XLOOKUP($A36,data_i,_xlfn.XLOOKUP(EY$4,data_col,data_val)) &gt; 0,_xlfn.XLOOKUP($A36,data_i,_xlfn.XLOOKUP(EY$4,data_col,data_val))," ")</f>
        <v>372</v>
      </c>
      <c r="EZ36" s="24" cm="1">
        <f t="array" ref="EZ36">IF(_xlfn.XLOOKUP($A36,data_i,_xlfn.XLOOKUP(EZ$4,data_col,data_val)) &gt; 0,_xlfn.XLOOKUP($A36,data_i,_xlfn.XLOOKUP(EZ$4,data_col,data_val))," ")</f>
        <v>370</v>
      </c>
      <c r="FA36" s="24" cm="1">
        <f t="array" ref="FA36">IF(_xlfn.XLOOKUP($A36,data_i,_xlfn.XLOOKUP(FA$4,data_col,data_val)) &gt; 0,_xlfn.XLOOKUP($A36,data_i,_xlfn.XLOOKUP(FA$4,data_col,data_val))," ")</f>
        <v>371</v>
      </c>
      <c r="FB36" s="24" cm="1">
        <f t="array" ref="FB36">IF(_xlfn.XLOOKUP($A36,data_i,_xlfn.XLOOKUP(FB$4,data_col,data_val)) &gt; 0,_xlfn.XLOOKUP($A36,data_i,_xlfn.XLOOKUP(FB$4,data_col,data_val))," ")</f>
        <v>367</v>
      </c>
      <c r="FC36" s="24" cm="1">
        <f t="array" ref="FC36">IF(_xlfn.XLOOKUP($A36,data_i,_xlfn.XLOOKUP(FC$4,data_col,data_val)) &gt; 0,_xlfn.XLOOKUP($A36,data_i,_xlfn.XLOOKUP(FC$4,data_col,data_val))," ")</f>
        <v>371</v>
      </c>
      <c r="FD36" s="25"/>
      <c r="FE36" s="24" t="str" cm="1">
        <f t="array" ref="FE36">IF(_xlfn.XLOOKUP($A36,data_i,_xlfn.XLOOKUP(FE$4,data_col,data_val)) &gt; 0,_xlfn.XLOOKUP($A36,data_i,_xlfn.XLOOKUP(FE$4,data_col,data_val))," ")</f>
        <v xml:space="preserve"> </v>
      </c>
      <c r="FF36" s="24" t="str" cm="1">
        <f t="array" ref="FF36">IF(_xlfn.XLOOKUP($A36,data_i,_xlfn.XLOOKUP(FF$4,data_col,data_val)) &gt; 0,_xlfn.XLOOKUP($A36,data_i,_xlfn.XLOOKUP(FF$4,data_col,data_val))," ")</f>
        <v xml:space="preserve"> </v>
      </c>
      <c r="FG36" s="24" cm="1">
        <f t="array" ref="FG36">IF(_xlfn.XLOOKUP($A36,data_i,_xlfn.XLOOKUP(FG$4,data_col,data_val)) &gt; 0,_xlfn.XLOOKUP($A36,data_i,_xlfn.XLOOKUP(FG$4,data_col,data_val))," ")</f>
        <v>497</v>
      </c>
      <c r="FH36" s="24" cm="1">
        <f t="array" ref="FH36">IF(_xlfn.XLOOKUP($A36,data_i,_xlfn.XLOOKUP(FH$4,data_col,data_val)) &gt; 0,_xlfn.XLOOKUP($A36,data_i,_xlfn.XLOOKUP(FH$4,data_col,data_val))," ")</f>
        <v>498</v>
      </c>
      <c r="FI36" s="24" t="str" cm="1">
        <f t="array" ref="FI36">IF(_xlfn.XLOOKUP($A36,data_i,_xlfn.XLOOKUP(FI$4,data_col,data_val)) &gt; 0,_xlfn.XLOOKUP($A36,data_i,_xlfn.XLOOKUP(FI$4,data_col,data_val))," ")</f>
        <v xml:space="preserve"> </v>
      </c>
      <c r="FJ36" s="24" cm="1">
        <f t="array" ref="FJ36">IF(_xlfn.XLOOKUP($A36,data_i,_xlfn.XLOOKUP(FJ$4,data_col,data_val)) &gt; 0,_xlfn.XLOOKUP($A36,data_i,_xlfn.XLOOKUP(FJ$4,data_col,data_val))," ")</f>
        <v>491</v>
      </c>
      <c r="FK36" s="24" cm="1">
        <f t="array" ref="FK36">IF(_xlfn.XLOOKUP($A36,data_i,_xlfn.XLOOKUP(FK$4,data_col,data_val)) &gt; 0,_xlfn.XLOOKUP($A36,data_i,_xlfn.XLOOKUP(FK$4,data_col,data_val))," ")</f>
        <v>497</v>
      </c>
      <c r="FL36" s="24" t="str" cm="1">
        <f t="array" ref="FL36">IF(_xlfn.XLOOKUP($A36,data_i,_xlfn.XLOOKUP(FL$4,data_col,data_val)) &gt; 0,_xlfn.XLOOKUP($A36,data_i,_xlfn.XLOOKUP(FL$4,data_col,data_val))," ")</f>
        <v xml:space="preserve"> </v>
      </c>
      <c r="FM36" s="24" cm="1">
        <f t="array" ref="FM36">IF(_xlfn.XLOOKUP($A36,data_i,_xlfn.XLOOKUP(FM$4,data_col,data_val)) &gt; 0,_xlfn.XLOOKUP($A36,data_i,_xlfn.XLOOKUP(FM$4,data_col,data_val))," ")</f>
        <v>497</v>
      </c>
      <c r="FN36" s="24" t="str" cm="1">
        <f t="array" ref="FN36">IF(_xlfn.XLOOKUP($A36,data_i,_xlfn.XLOOKUP(FN$4,data_col,data_val)) &gt; 0,_xlfn.XLOOKUP($A36,data_i,_xlfn.XLOOKUP(FN$4,data_col,data_val))," ")</f>
        <v xml:space="preserve"> </v>
      </c>
      <c r="FO36" s="24" cm="1">
        <f t="array" ref="FO36">IF(_xlfn.XLOOKUP($A36,data_i,_xlfn.XLOOKUP(FO$4,data_col,data_val)) &gt; 0,_xlfn.XLOOKUP($A36,data_i,_xlfn.XLOOKUP(FO$4,data_col,data_val))," ")</f>
        <v>495</v>
      </c>
      <c r="FP36" s="24" cm="1">
        <f t="array" ref="FP36">IF(_xlfn.XLOOKUP($A36,data_i,_xlfn.XLOOKUP(FP$4,data_col,data_val)) &gt; 0,_xlfn.XLOOKUP($A36,data_i,_xlfn.XLOOKUP(FP$4,data_col,data_val))," ")</f>
        <v>490</v>
      </c>
      <c r="FQ36" s="24" cm="1">
        <f t="array" ref="FQ36">IF(_xlfn.XLOOKUP($A36,data_i,_xlfn.XLOOKUP(FQ$4,data_col,data_val)) &gt; 0,_xlfn.XLOOKUP($A36,data_i,_xlfn.XLOOKUP(FQ$4,data_col,data_val))," ")</f>
        <v>494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cm="1">
        <f t="array" ref="FS36">IF(_xlfn.XLOOKUP($A36,data_i,_xlfn.XLOOKUP(FS$4,data_col,data_val)) &gt; 0,_xlfn.XLOOKUP($A36,data_i,_xlfn.XLOOKUP(FS$4,data_col,data_val))," ")</f>
        <v>495</v>
      </c>
      <c r="FT36" s="24" cm="1">
        <f t="array" ref="FT36">IF(_xlfn.XLOOKUP($A36,data_i,_xlfn.XLOOKUP(FT$4,data_col,data_val)) &gt; 0,_xlfn.XLOOKUP($A36,data_i,_xlfn.XLOOKUP(FT$4,data_col,data_val))," ")</f>
        <v>505</v>
      </c>
      <c r="FU36" s="24" cm="1">
        <f t="array" ref="FU36">IF(_xlfn.XLOOKUP($A36,data_i,_xlfn.XLOOKUP(FU$4,data_col,data_val)) &gt; 0,_xlfn.XLOOKUP($A36,data_i,_xlfn.XLOOKUP(FU$4,data_col,data_val))," ")</f>
        <v>495</v>
      </c>
      <c r="FV36" s="24" cm="1">
        <f t="array" ref="FV36">IF(_xlfn.XLOOKUP($A36,data_i,_xlfn.XLOOKUP(FV$4,data_col,data_val)) &gt; 0,_xlfn.XLOOKUP($A36,data_i,_xlfn.XLOOKUP(FV$4,data_col,data_val))," ")</f>
        <v>491</v>
      </c>
      <c r="FW36" s="24" cm="1">
        <f t="array" ref="FW36">IF(_xlfn.XLOOKUP($A36,data_i,_xlfn.XLOOKUP(FW$4,data_col,data_val)) &gt; 0,_xlfn.XLOOKUP($A36,data_i,_xlfn.XLOOKUP(FW$4,data_col,data_val))," ")</f>
        <v>500</v>
      </c>
      <c r="FX36" s="24" cm="1">
        <f t="array" ref="FX36">IF(_xlfn.XLOOKUP($A36,data_i,_xlfn.XLOOKUP(FX$4,data_col,data_val)) &gt; 0,_xlfn.XLOOKUP($A36,data_i,_xlfn.XLOOKUP(FX$4,data_col,data_val))," ")</f>
        <v>495</v>
      </c>
      <c r="FY36" s="24" cm="1">
        <f t="array" ref="FY36">IF(_xlfn.XLOOKUP($A36,data_i,_xlfn.XLOOKUP(FY$4,data_col,data_val)) &gt; 0,_xlfn.XLOOKUP($A36,data_i,_xlfn.XLOOKUP(FY$4,data_col,data_val))," ")</f>
        <v>507</v>
      </c>
      <c r="FZ36" s="24" cm="1">
        <f t="array" ref="FZ36">IF(_xlfn.XLOOKUP($A36,data_i,_xlfn.XLOOKUP(FZ$4,data_col,data_val)) &gt; 0,_xlfn.XLOOKUP($A36,data_i,_xlfn.XLOOKUP(FZ$4,data_col,data_val))," ")</f>
        <v>501</v>
      </c>
      <c r="GA36" s="24" cm="1">
        <f t="array" ref="GA36">IF(_xlfn.XLOOKUP($A36,data_i,_xlfn.XLOOKUP(GA$4,data_col,data_val)) &gt; 0,_xlfn.XLOOKUP($A36,data_i,_xlfn.XLOOKUP(GA$4,data_col,data_val))," ")</f>
        <v>494</v>
      </c>
      <c r="GB36" s="24" cm="1">
        <f t="array" ref="GB36">IF(_xlfn.XLOOKUP($A36,data_i,_xlfn.XLOOKUP(GB$4,data_col,data_val)) &gt; 0,_xlfn.XLOOKUP($A36,data_i,_xlfn.XLOOKUP(GB$4,data_col,data_val))," ")</f>
        <v>494</v>
      </c>
      <c r="GC36" s="25"/>
      <c r="GD36" s="114"/>
      <c r="GE36" s="25"/>
    </row>
    <row r="37" spans="1:187">
      <c r="B37" s="200"/>
      <c r="C37" s="112"/>
      <c r="D37" s="112"/>
      <c r="E37" s="112"/>
      <c r="F37" s="112"/>
      <c r="G37" s="112"/>
      <c r="H37" s="43"/>
      <c r="I37" s="112"/>
      <c r="J37" s="142"/>
      <c r="K37" s="142"/>
      <c r="L37" s="24"/>
      <c r="M37" s="201"/>
      <c r="N37" s="203"/>
      <c r="O37" s="109"/>
      <c r="P37" s="24"/>
      <c r="Q37" s="109"/>
      <c r="R37" s="110"/>
      <c r="S37" s="97"/>
      <c r="T37" s="97"/>
      <c r="U37" s="97"/>
      <c r="V37" s="147"/>
      <c r="W37" s="131"/>
      <c r="X37" s="142"/>
      <c r="Y37" s="142"/>
      <c r="Z37" s="131"/>
      <c r="AA37" s="24"/>
      <c r="AB37" s="24"/>
      <c r="AC37" s="24"/>
      <c r="AD37" s="24"/>
      <c r="AE37" s="24"/>
      <c r="AF37" s="131"/>
      <c r="AG37" s="131"/>
      <c r="AH37" s="142"/>
      <c r="AI37" s="142"/>
      <c r="AJ37" s="142"/>
      <c r="AK37" s="142"/>
      <c r="AM37" s="142"/>
      <c r="AN37" s="142"/>
      <c r="AO37" s="110"/>
      <c r="AP37" s="25"/>
      <c r="AQ37" s="142"/>
      <c r="AR37" s="131"/>
      <c r="AS37" s="131"/>
      <c r="AT37" s="131"/>
      <c r="AU37" s="131"/>
      <c r="AV37" s="131"/>
      <c r="AW37" s="24"/>
      <c r="AX37" s="131"/>
      <c r="AY37" s="131"/>
      <c r="AZ37" s="110"/>
      <c r="BA37" s="109"/>
      <c r="BB37" s="203"/>
      <c r="BC37" s="110"/>
      <c r="BD37" s="139"/>
      <c r="BE37" s="139"/>
      <c r="BF37" s="110"/>
      <c r="BG37" s="110"/>
      <c r="BH37" s="110"/>
      <c r="BI37" s="139"/>
      <c r="BJ37" s="211"/>
      <c r="BK37" s="139"/>
      <c r="BL37" s="139"/>
      <c r="BM37" s="24"/>
      <c r="BN37" s="24"/>
      <c r="BO37" s="110"/>
      <c r="BP37" s="110"/>
      <c r="BQ37" s="110"/>
      <c r="BR37" s="24"/>
      <c r="BS37" s="24"/>
      <c r="BT37" s="109"/>
      <c r="BU37" s="164"/>
      <c r="BV37" s="24"/>
      <c r="BW37" s="24"/>
      <c r="BX37" s="110"/>
      <c r="BY37" s="110"/>
      <c r="BZ37" s="164"/>
      <c r="CA37" s="202"/>
      <c r="CB37" s="202"/>
      <c r="CC37" s="202"/>
      <c r="CD37" s="202"/>
      <c r="CE37" s="25"/>
      <c r="CF37" s="24"/>
      <c r="CG37" s="110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110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5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5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5"/>
      <c r="GD37" s="114"/>
    </row>
    <row r="49" spans="23:24">
      <c r="W49" s="95"/>
    </row>
    <row r="58" spans="23:24">
      <c r="X58" s="96"/>
    </row>
    <row r="59" spans="23:24">
      <c r="X59" s="96"/>
    </row>
    <row r="60" spans="23:24">
      <c r="X60" s="96"/>
    </row>
    <row r="61" spans="23:24">
      <c r="X61" s="96"/>
    </row>
    <row r="62" spans="23:24">
      <c r="X62" s="43"/>
    </row>
  </sheetData>
  <sortState xmlns:xlrd2="http://schemas.microsoft.com/office/spreadsheetml/2017/richdata2" ref="A5:HZ37">
    <sortCondition descending="1" ref="O5:O37"/>
  </sortState>
  <phoneticPr fontId="11" type="noConversion"/>
  <conditionalFormatting sqref="Q3:U3 BP3:BR3 W3:AE3 BB3:BH3 GD3 BT3:BU3 BZ3:CD3 CF3:CG3 DF3 C3:O3 BJ3:BN3 AG3:AZ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9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D5:GD37">
    <cfRule type="cellIs" dxfId="93" priority="163" operator="equal">
      <formula>1</formula>
    </cfRule>
  </conditionalFormatting>
  <conditionalFormatting sqref="BO3">
    <cfRule type="containsText" dxfId="92" priority="157" operator="containsText" text="d">
      <formula>NOT(ISERROR(SEARCH("d",BO3)))</formula>
    </cfRule>
    <cfRule type="containsText" dxfId="91" priority="158" operator="containsText" text="p">
      <formula>NOT(ISERROR(SEARCH("p",BO3)))</formula>
    </cfRule>
  </conditionalFormatting>
  <conditionalFormatting sqref="BO3">
    <cfRule type="containsText" dxfId="90" priority="156" operator="containsText" text="c">
      <formula>NOT(ISERROR(SEARCH("c",BO3)))</formula>
    </cfRule>
  </conditionalFormatting>
  <conditionalFormatting sqref="BO3">
    <cfRule type="containsText" dxfId="89" priority="155" operator="containsText" text="v">
      <formula>NOT(ISERROR(SEARCH("v",BO3)))</formula>
    </cfRule>
  </conditionalFormatting>
  <conditionalFormatting sqref="BS3">
    <cfRule type="containsText" dxfId="88" priority="143" operator="containsText" text="d">
      <formula>NOT(ISERROR(SEARCH("d",BS3)))</formula>
    </cfRule>
    <cfRule type="containsText" dxfId="87" priority="144" operator="containsText" text="p">
      <formula>NOT(ISERROR(SEARCH("p",BS3)))</formula>
    </cfRule>
  </conditionalFormatting>
  <conditionalFormatting sqref="BS3">
    <cfRule type="containsText" dxfId="86" priority="142" operator="containsText" text="c">
      <formula>NOT(ISERROR(SEARCH("c",BS3)))</formula>
    </cfRule>
  </conditionalFormatting>
  <conditionalFormatting sqref="BS3">
    <cfRule type="containsText" dxfId="85" priority="141" operator="containsText" text="v">
      <formula>NOT(ISERROR(SEARCH("v",BS3)))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F3:FC3">
    <cfRule type="containsText" dxfId="80" priority="124" operator="containsText" text="d">
      <formula>NOT(ISERROR(SEARCH("d",EF3)))</formula>
    </cfRule>
    <cfRule type="containsText" dxfId="79" priority="125" operator="containsText" text="p">
      <formula>NOT(ISERROR(SEARCH("p",EF3)))</formula>
    </cfRule>
  </conditionalFormatting>
  <conditionalFormatting sqref="EF3:FC3">
    <cfRule type="containsText" dxfId="78" priority="123" operator="containsText" text="c">
      <formula>NOT(ISERROR(SEARCH("c",EF3)))</formula>
    </cfRule>
  </conditionalFormatting>
  <conditionalFormatting sqref="EF3:FC3">
    <cfRule type="containsText" dxfId="77" priority="122" operator="containsText" text="v">
      <formula>NOT(ISERROR(SEARCH("v",EF3)))</formula>
    </cfRule>
  </conditionalFormatting>
  <conditionalFormatting sqref="FE3:GB3">
    <cfRule type="containsText" dxfId="76" priority="119" operator="containsText" text="d">
      <formula>NOT(ISERROR(SEARCH("d",FE3)))</formula>
    </cfRule>
    <cfRule type="containsText" dxfId="75" priority="120" operator="containsText" text="p">
      <formula>NOT(ISERROR(SEARCH("p",FE3)))</formula>
    </cfRule>
  </conditionalFormatting>
  <conditionalFormatting sqref="FE3:GB3">
    <cfRule type="containsText" dxfId="74" priority="118" operator="containsText" text="c">
      <formula>NOT(ISERROR(SEARCH("c",FE3)))</formula>
    </cfRule>
  </conditionalFormatting>
  <conditionalFormatting sqref="FE3:GB3">
    <cfRule type="containsText" dxfId="73" priority="117" operator="containsText" text="v">
      <formula>NOT(ISERROR(SEARCH("v",FE3)))</formula>
    </cfRule>
  </conditionalFormatting>
  <conditionalFormatting sqref="GD3:HA3">
    <cfRule type="containsText" dxfId="72" priority="113" operator="containsText" text="d">
      <formula>NOT(ISERROR(SEARCH("d",GD3)))</formula>
    </cfRule>
    <cfRule type="containsText" dxfId="71" priority="114" operator="containsText" text="p">
      <formula>NOT(ISERROR(SEARCH("p",GD3)))</formula>
    </cfRule>
  </conditionalFormatting>
  <conditionalFormatting sqref="GD3:HA3">
    <cfRule type="containsText" dxfId="70" priority="112" operator="containsText" text="c">
      <formula>NOT(ISERROR(SEARCH("c",GD3)))</formula>
    </cfRule>
  </conditionalFormatting>
  <conditionalFormatting sqref="GD3:HA3">
    <cfRule type="containsText" dxfId="69" priority="111" operator="containsText" text="v">
      <formula>NOT(ISERROR(SEARCH("v",GD3)))</formula>
    </cfRule>
  </conditionalFormatting>
  <conditionalFormatting sqref="HC3:HZ3">
    <cfRule type="containsText" dxfId="68" priority="108" operator="containsText" text="d">
      <formula>NOT(ISERROR(SEARCH("d",HC3)))</formula>
    </cfRule>
    <cfRule type="containsText" dxfId="67" priority="109" operator="containsText" text="p">
      <formula>NOT(ISERROR(SEARCH("p",HC3)))</formula>
    </cfRule>
  </conditionalFormatting>
  <conditionalFormatting sqref="HC3:HZ3">
    <cfRule type="containsText" dxfId="66" priority="107" operator="containsText" text="c">
      <formula>NOT(ISERROR(SEARCH("c",HC3)))</formula>
    </cfRule>
  </conditionalFormatting>
  <conditionalFormatting sqref="HC3:HZ3">
    <cfRule type="containsText" dxfId="65" priority="106" operator="containsText" text="v">
      <formula>NOT(ISERROR(SEARCH("v",HC3)))</formula>
    </cfRule>
  </conditionalFormatting>
  <conditionalFormatting sqref="BI3">
    <cfRule type="containsText" dxfId="64" priority="100" operator="containsText" text="d">
      <formula>NOT(ISERROR(SEARCH("d",BI3)))</formula>
    </cfRule>
    <cfRule type="containsText" dxfId="63" priority="101" operator="containsText" text="p">
      <formula>NOT(ISERROR(SEARCH("p",BI3)))</formula>
    </cfRule>
  </conditionalFormatting>
  <conditionalFormatting sqref="BI3">
    <cfRule type="containsText" dxfId="62" priority="99" operator="containsText" text="c">
      <formula>NOT(ISERROR(SEARCH("c",BI3)))</formula>
    </cfRule>
  </conditionalFormatting>
  <conditionalFormatting sqref="BI3">
    <cfRule type="containsText" dxfId="61" priority="98" operator="containsText" text="v">
      <formula>NOT(ISERROR(SEARCH("v",BI3)))</formula>
    </cfRule>
  </conditionalFormatting>
  <conditionalFormatting sqref="BJ5:BJ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G3:ED3">
    <cfRule type="containsText" dxfId="53" priority="78" operator="containsText" text="d">
      <formula>NOT(ISERROR(SEARCH("d",DG3)))</formula>
    </cfRule>
    <cfRule type="containsText" dxfId="52" priority="79" operator="containsText" text="p">
      <formula>NOT(ISERROR(SEARCH("p",DG3)))</formula>
    </cfRule>
  </conditionalFormatting>
  <conditionalFormatting sqref="DG3:ED3">
    <cfRule type="containsText" dxfId="51" priority="77" operator="containsText" text="c">
      <formula>NOT(ISERROR(SEARCH("c",DG3)))</formula>
    </cfRule>
  </conditionalFormatting>
  <conditionalFormatting sqref="DG3:ED3">
    <cfRule type="containsText" dxfId="50" priority="76" operator="containsText" text="v">
      <formula>NOT(ISERROR(SEARCH("v",DG3)))</formula>
    </cfRule>
  </conditionalFormatting>
  <conditionalFormatting sqref="CH3:DE3">
    <cfRule type="containsText" dxfId="49" priority="65" operator="containsText" text="d">
      <formula>NOT(ISERROR(SEARCH("d",CH3)))</formula>
    </cfRule>
    <cfRule type="containsText" dxfId="48" priority="66" operator="containsText" text="p">
      <formula>NOT(ISERROR(SEARCH("p",CH3)))</formula>
    </cfRule>
  </conditionalFormatting>
  <conditionalFormatting sqref="CH3:DE3">
    <cfRule type="containsText" dxfId="47" priority="64" operator="containsText" text="c">
      <formula>NOT(ISERROR(SEARCH("c",CH3)))</formula>
    </cfRule>
  </conditionalFormatting>
  <conditionalFormatting sqref="CH3:DE3">
    <cfRule type="containsText" dxfId="46" priority="63" operator="containsText" text="v">
      <formula>NOT(ISERROR(SEARCH("v",CH3)))</formula>
    </cfRule>
  </conditionalFormatting>
  <conditionalFormatting sqref="CF3">
    <cfRule type="containsText" dxfId="45" priority="69" operator="containsText" text="d">
      <formula>NOT(ISERROR(SEARCH("d",CF3)))</formula>
    </cfRule>
    <cfRule type="containsText" dxfId="44" priority="70" operator="containsText" text="p">
      <formula>NOT(ISERROR(SEARCH("p",CF3)))</formula>
    </cfRule>
  </conditionalFormatting>
  <conditionalFormatting sqref="CF3">
    <cfRule type="containsText" dxfId="43" priority="68" operator="containsText" text="c">
      <formula>NOT(ISERROR(SEARCH("c",CF3)))</formula>
    </cfRule>
  </conditionalFormatting>
  <conditionalFormatting sqref="CF3">
    <cfRule type="containsText" dxfId="42" priority="67" operator="containsText" text="v">
      <formula>NOT(ISERROR(SEARCH("v",CF3)))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BA3">
    <cfRule type="containsText" dxfId="35" priority="47" operator="containsText" text="d">
      <formula>NOT(ISERROR(SEARCH("d",BA3)))</formula>
    </cfRule>
    <cfRule type="containsText" dxfId="34" priority="48" operator="containsText" text="p">
      <formula>NOT(ISERROR(SEARCH("p",BA3)))</formula>
    </cfRule>
  </conditionalFormatting>
  <conditionalFormatting sqref="BA3">
    <cfRule type="containsText" dxfId="33" priority="46" operator="containsText" text="c">
      <formula>NOT(ISERROR(SEARCH("c",BA3)))</formula>
    </cfRule>
  </conditionalFormatting>
  <conditionalFormatting sqref="BA3">
    <cfRule type="containsText" dxfId="32" priority="45" operator="containsText" text="v">
      <formula>NOT(ISERROR(SEARCH("v",BA3)))</formula>
    </cfRule>
  </conditionalFormatting>
  <conditionalFormatting sqref="BV3:BX3">
    <cfRule type="containsText" dxfId="31" priority="38" operator="containsText" text="d">
      <formula>NOT(ISERROR(SEARCH("d",BV3)))</formula>
    </cfRule>
    <cfRule type="containsText" dxfId="30" priority="39" operator="containsText" text="p">
      <formula>NOT(ISERROR(SEARCH("p",BV3)))</formula>
    </cfRule>
  </conditionalFormatting>
  <conditionalFormatting sqref="BV3:BX3">
    <cfRule type="containsText" dxfId="29" priority="37" operator="containsText" text="c">
      <formula>NOT(ISERROR(SEARCH("c",BV3)))</formula>
    </cfRule>
  </conditionalFormatting>
  <conditionalFormatting sqref="BV3:BX3">
    <cfRule type="containsText" dxfId="28" priority="36" operator="containsText" text="v">
      <formula>NOT(ISERROR(SEARCH("v",BV3)))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1:EE2 CF4 EE38:EE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H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7:DE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7:ED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7:FC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6 FE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7:GB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5:FC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EE1:EE2 CF4 EE38:EE1048576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S11" sqref="S11"/>
    </sheetView>
  </sheetViews>
  <sheetFormatPr baseColWidth="10" defaultColWidth="11.42578125" defaultRowHeight="15"/>
  <cols>
    <col min="1" max="1" width="3" customWidth="1"/>
    <col min="16" max="16" width="11.42578125" style="25"/>
    <col min="17" max="17" width="17.85546875" style="25" customWidth="1"/>
    <col min="18" max="18" width="2.42578125" customWidth="1"/>
    <col min="19" max="19" width="11.85546875" customWidth="1"/>
    <col min="20" max="21" width="11.42578125" customWidth="1"/>
    <col min="22" max="22" width="11" customWidth="1"/>
    <col min="23" max="23" width="8.85546875" customWidth="1"/>
    <col min="24" max="24" width="10" customWidth="1"/>
    <col min="25" max="25" width="9.42578125" customWidth="1"/>
    <col min="26" max="26" width="12.28515625" bestFit="1" customWidth="1"/>
  </cols>
  <sheetData>
    <row r="1" spans="19:82">
      <c r="U1" s="111"/>
      <c r="V1" s="111"/>
      <c r="W1" s="111"/>
      <c r="BP1" t="s">
        <v>8052</v>
      </c>
      <c r="BQ1" s="150">
        <v>1013</v>
      </c>
      <c r="BR1" t="s">
        <v>7869</v>
      </c>
      <c r="BS1" t="s">
        <v>8053</v>
      </c>
      <c r="BT1" s="150">
        <v>0</v>
      </c>
      <c r="BU1" t="s">
        <v>7872</v>
      </c>
      <c r="BW1" s="150">
        <v>9.8000000000000007</v>
      </c>
      <c r="BX1" t="s">
        <v>8054</v>
      </c>
    </row>
    <row r="2" spans="19:82" s="150" customFormat="1" ht="24.95" customHeight="1">
      <c r="S2" s="186" t="s">
        <v>8048</v>
      </c>
      <c r="T2" s="187"/>
      <c r="U2" s="190" t="s">
        <v>87</v>
      </c>
      <c r="V2" s="242">
        <f>ndashboard!B2</f>
        <v>44192.899097222224</v>
      </c>
      <c r="W2" s="243"/>
      <c r="BP2" s="160" t="s">
        <v>8051</v>
      </c>
      <c r="BQ2" s="160"/>
      <c r="BR2" s="160"/>
      <c r="BS2" s="160"/>
      <c r="BT2" s="160"/>
      <c r="BU2" s="161"/>
      <c r="BV2" s="161"/>
      <c r="BW2" s="161"/>
      <c r="BX2" s="161"/>
    </row>
    <row r="3" spans="19:82">
      <c r="S3" s="183">
        <v>624</v>
      </c>
      <c r="T3" s="184">
        <f>COUNTIF(_xlfn.XLOOKUP(ndashboard!$F$4,ndashboard_col,ndashboard_val),S3)</f>
        <v>18</v>
      </c>
      <c r="V3" s="153" t="s">
        <v>88</v>
      </c>
      <c r="W3" s="185">
        <f>[0]!FV_cum_hours</f>
        <v>78936</v>
      </c>
    </row>
    <row r="4" spans="19:82">
      <c r="S4" s="181">
        <v>620</v>
      </c>
      <c r="T4" s="184">
        <f>COUNTIF(_xlfn.XLOOKUP(ndashboard!$F$4,ndashboard_col,ndashboard_val),S4)</f>
        <v>6</v>
      </c>
      <c r="V4" s="153" t="s">
        <v>8116</v>
      </c>
      <c r="W4" s="48">
        <f>MAX(_xlfn.XLOOKUP(ndashboard!$O$4,ndashboard_col,ndashboard_val))</f>
        <v>6390</v>
      </c>
    </row>
    <row r="5" spans="19:82">
      <c r="S5" s="181">
        <v>616</v>
      </c>
      <c r="T5" s="184">
        <f>COUNTIF(_xlfn.XLOOKUP(ndashboard!$F$4,ndashboard_col,ndashboard_val),S5)</f>
        <v>7</v>
      </c>
      <c r="V5" s="73" t="s">
        <v>89</v>
      </c>
      <c r="W5" s="48">
        <f>AVERAGE(_xlfn.XLOOKUP(ndashboard!$O$4,ndashboard_col,ndashboard_val))</f>
        <v>2466.75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16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>
      <c r="S7" s="182" t="s">
        <v>8122</v>
      </c>
      <c r="T7" s="44">
        <f>SUM(T3:T6)</f>
        <v>32</v>
      </c>
      <c r="V7" s="73">
        <f>ndashboard!T4</f>
        <v>4000</v>
      </c>
      <c r="W7" s="44">
        <f>COUNTIF(_xlfn.XLOOKUP(V7,ndashboard_col,ndashboard_val),"done")</f>
        <v>4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>
      <c r="S8" s="132" t="s">
        <v>8121</v>
      </c>
      <c r="T8" s="44">
        <f>SUM(_xlfn.XLOOKUP(ndashboard!$H$4,ndashboard_col,ndashboard_val))</f>
        <v>676</v>
      </c>
      <c r="V8" s="73">
        <f>ndashboard!U4</f>
        <v>6000</v>
      </c>
      <c r="W8" s="44">
        <f>COUNTIF(_xlfn.XLOOKUP(V8,ndashboard_col,ndashboard_val),"done")</f>
        <v>2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>
      <c r="S10" s="44" t="s">
        <v>66</v>
      </c>
      <c r="T10" s="144" t="s">
        <v>7676</v>
      </c>
      <c r="U10" s="144" t="s">
        <v>7741</v>
      </c>
      <c r="V10" s="144" t="s">
        <v>8059</v>
      </c>
      <c r="W10" s="144" t="s">
        <v>8050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>
      <c r="S11" s="138">
        <v>1.21</v>
      </c>
      <c r="T11" s="189">
        <f>COUNTIF(_xlfn.XLOOKUP(ndashboard!$W$4,ndashboard_col,ndashboard_val),T10)</f>
        <v>19</v>
      </c>
      <c r="U11" s="189">
        <f>COUNTIF(_xlfn.XLOOKUP(ndashboard!$W$4,ndashboard_col,ndashboard_val),U10)</f>
        <v>6</v>
      </c>
      <c r="V11" s="44">
        <f>COUNTIF(_xlfn.XLOOKUP(ndashboard!$W$4,ndashboard_col,ndashboard_val),V10)</f>
        <v>6</v>
      </c>
      <c r="W11" s="44">
        <f>T7-U11-T11-V11</f>
        <v>1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5.75">
      <c r="S13" s="45"/>
      <c r="T13" s="178" t="s">
        <v>65</v>
      </c>
      <c r="U13" s="46" t="s">
        <v>61</v>
      </c>
      <c r="V13" s="47" t="s">
        <v>85</v>
      </c>
      <c r="W13" s="47" t="s">
        <v>64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5.75">
      <c r="S14" s="41" t="s">
        <v>75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0.98086378312744693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5.75">
      <c r="S15" s="41" t="s">
        <v>86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0.93783125440851811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>
      <c r="S16" s="42" t="s">
        <v>76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0.99706735286985748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>
      <c r="S18" s="151" t="s">
        <v>8055</v>
      </c>
      <c r="T18" s="151"/>
      <c r="U18" s="151"/>
      <c r="V18" s="151"/>
      <c r="W18" s="47" t="s">
        <v>7968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>
      <c r="S19" s="40" t="s">
        <v>8197</v>
      </c>
      <c r="T19" s="40"/>
      <c r="U19" s="188">
        <f>V14</f>
        <v>1.21</v>
      </c>
      <c r="V19" s="141">
        <f>W14</f>
        <v>0.98086378312744693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>
      <c r="S20" s="40" t="s">
        <v>8198</v>
      </c>
      <c r="T20" s="40"/>
      <c r="U20" s="177">
        <f>V15</f>
        <v>1.21</v>
      </c>
      <c r="V20" s="141">
        <f>W15</f>
        <v>0.93783125440851811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>
      <c r="S21" s="40" t="s">
        <v>8089</v>
      </c>
      <c r="T21" s="40"/>
      <c r="U21" s="175"/>
      <c r="V21" s="176">
        <f>W8</f>
        <v>2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>
      <c r="S23" s="132"/>
      <c r="T23" s="148" t="s">
        <v>8049</v>
      </c>
      <c r="V23" s="40" t="s">
        <v>8125</v>
      </c>
      <c r="W23" s="75">
        <f>ndReliaCalc2!AD63</f>
        <v>7776</v>
      </c>
      <c r="X23" s="146">
        <f>W4</f>
        <v>6390</v>
      </c>
      <c r="Y23" s="146">
        <f>X23</f>
        <v>6390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>
      <c r="S24" s="73" t="s">
        <v>7951</v>
      </c>
      <c r="T24" s="44">
        <v>190</v>
      </c>
      <c r="V24" s="40" t="s">
        <v>8123</v>
      </c>
      <c r="W24" s="191">
        <f>(1-$W$15)/($U$15-$U$16)</f>
        <v>7.7710931989352361E-2</v>
      </c>
      <c r="X24" s="157">
        <f>ndReliaCalc2!AD62</f>
        <v>233.04573636341638</v>
      </c>
      <c r="Y24" s="157" cm="1">
        <f t="array" ref="Y24">SUM(ndashboard!$H$5:$H$36*(ndashboard!$O$5:$O$36)^Y$22)/(MAX(ndashboard!O5:O36)^summary!Y$22)</f>
        <v>233.04573636341638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>
      <c r="S25" s="73" t="s">
        <v>7952</v>
      </c>
      <c r="T25" s="44">
        <v>220</v>
      </c>
      <c r="V25" s="40" t="s">
        <v>8123</v>
      </c>
      <c r="W25" s="75">
        <f>W24*$T$8</f>
        <v>52.532590024802197</v>
      </c>
      <c r="X25" s="7">
        <f>EXP(-_xlfn.CHISQ.INV(U15,(2*failures!C1+1))/(2*X24))</f>
        <v>0.99421206719037747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.25">
      <c r="S26" s="73" t="s">
        <v>7953</v>
      </c>
      <c r="T26" s="152">
        <f>T24^2*PI()/4*T25/1000000</f>
        <v>6.2376322137025344</v>
      </c>
      <c r="V26" s="40" t="s">
        <v>8124</v>
      </c>
      <c r="W26" s="191">
        <f>1-V19</f>
        <v>1.9136216872553069E-2</v>
      </c>
      <c r="X26" s="146">
        <f>EXP(LN(X23)-1/S11*LN(LN(1/X25)))</f>
        <v>450415.97671463876</v>
      </c>
      <c r="Y26">
        <f>X23*X24*(1+U15)/2</f>
        <v>1414704.1425941191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>
      <c r="V27" s="40" t="s">
        <v>8124</v>
      </c>
      <c r="W27" s="75">
        <f>W26*$T$8</f>
        <v>12.936082605845876</v>
      </c>
      <c r="X27" s="7">
        <f>1-_xlfn.WEIBULL.DIST(T15,S11,X26,TRUE)</f>
        <v>0.96299321303194174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>
      <c r="W28">
        <f>T16/W27</f>
        <v>2319.0946528466711</v>
      </c>
      <c r="X28" s="193">
        <f>_xlfn.WEIBULL.DIST(T15,S11,X26,TRUE)</f>
        <v>3.7006786968058251E-2</v>
      </c>
      <c r="Y28" s="193">
        <f>_xlfn.WEIBULL.DIST(Y$23,Y$22,Y$26,TRUE)</f>
        <v>1.4522289607413646E-3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>
      <c r="X29" s="158">
        <f>X28*X24</f>
        <v>8.6242739194152165</v>
      </c>
      <c r="Y29" s="194">
        <f>Y28*T8</f>
        <v>0.98170677746116242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8.75">
      <c r="S30" s="73" t="s">
        <v>94</v>
      </c>
      <c r="T30" s="73" t="s">
        <v>8117</v>
      </c>
      <c r="U30" s="47" t="s">
        <v>7955</v>
      </c>
      <c r="V30" s="47" t="s">
        <v>7954</v>
      </c>
      <c r="W30" s="47" t="s">
        <v>7956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24.233105837635271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>
      <c r="S33" s="151">
        <f>S5</f>
        <v>616</v>
      </c>
      <c r="T33" s="180">
        <f>AVERAGEIFS(_xlfn.XLOOKUP(ndashboard!$AO$4,ndashboard_col,ndashboard_val),_xlfn.XLOOKUP(ndashboard!$F$4,ndashboard_col,ndashboard_val),summary!S33)</f>
        <v>22.002988688870001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>
      <c r="S36" s="47" t="s">
        <v>8118</v>
      </c>
      <c r="T36" s="47" t="s">
        <v>8119</v>
      </c>
      <c r="U36" s="47" t="s">
        <v>8120</v>
      </c>
      <c r="V36" s="47" t="s">
        <v>93</v>
      </c>
      <c r="W36" s="47" t="s">
        <v>91</v>
      </c>
      <c r="X36" s="47" t="s">
        <v>73</v>
      </c>
      <c r="Y36" s="47" t="s">
        <v>7960</v>
      </c>
    </row>
    <row r="37" spans="19:82">
      <c r="S37" s="137">
        <f>IFERROR(AVERAGEIFS(_xlfn.XLOOKUP(ndashboard!$AO$4,ndashboard_col,ndashboard_val),_xlfn.XLOOKUP(ndashboard!$G$4,ndashboard_col,ndashboard_val),summary!$X37)," ")</f>
        <v>24.304544344746642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54</v>
      </c>
      <c r="Y37" s="44">
        <f>COUNTIF(_xlfn.XLOOKUP(ndashboard!$G$4,ndashboard_col,ndashboard_val),X37)</f>
        <v>3</v>
      </c>
    </row>
    <row r="38" spans="19:82">
      <c r="S38" s="137">
        <f>IFERROR(AVERAGEIFS(_xlfn.XLOOKUP(ndashboard!$AO$4,ndashboard_col,ndashboard_val),_xlfn.XLOOKUP(ndashboard!$G$4,ndashboard_col,ndashboard_val),summary!$X38)," ")</f>
        <v>24.325406132728062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51</v>
      </c>
      <c r="Y38" s="44">
        <f>COUNTIF(_xlfn.XLOOKUP(ndashboard!$G$4,ndashboard_col,ndashboard_val),X38)</f>
        <v>12</v>
      </c>
    </row>
    <row r="39" spans="19:8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53</v>
      </c>
      <c r="Y39" s="44">
        <f>COUNTIF(_xlfn.XLOOKUP(ndashboard!$G$4,ndashboard_col,ndashboard_val),X39)</f>
        <v>1</v>
      </c>
    </row>
    <row r="40" spans="19:8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60</v>
      </c>
      <c r="Y40" s="44">
        <f>COUNTIF(_xlfn.XLOOKUP(ndashboard!$G$4,ndashboard_col,ndashboard_val),X40)</f>
        <v>0</v>
      </c>
    </row>
    <row r="41" spans="19:8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59</v>
      </c>
      <c r="Y41" s="44">
        <f>COUNTIF(_xlfn.XLOOKUP(ndashboard!$G$4,ndashboard_col,ndashboard_val),X41)</f>
        <v>1</v>
      </c>
    </row>
    <row r="42" spans="19:82">
      <c r="S42" s="137">
        <f>IFERROR(AVERAGEIFS(_xlfn.XLOOKUP(ndashboard!$AO$4,ndashboard_col,ndashboard_val),_xlfn.XLOOKUP(ndashboard!$G$4,ndashboard_col,ndashboard_val),summary!$X42)," ")</f>
        <v>21.968046287239758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55</v>
      </c>
      <c r="Y42" s="44">
        <f>COUNTIF(_xlfn.XLOOKUP(ndashboard!$G$4,ndashboard_col,ndashboard_val),X42)</f>
        <v>5</v>
      </c>
    </row>
    <row r="43" spans="19:82">
      <c r="S43" s="137">
        <f>IFERROR(AVERAGEIFS(_xlfn.XLOOKUP(ndashboard!$AO$4,ndashboard_col,ndashboard_val),_xlfn.XLOOKUP(ndashboard!$G$4,ndashboard_col,ndashboard_val),summary!$X43)," ")</f>
        <v>21.999469336872419</v>
      </c>
      <c r="T43" s="137">
        <f>_xlfn.MINIFS(_xlfn.XLOOKUP(ndashboard!$AO$4,ndashboard_col,ndashboard_val),_xlfn.XLOOKUP(ndashboard!$G$4,ndashboard_col,ndashboard_val),summary!$X43)</f>
        <v>21.999469336872419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7825</v>
      </c>
      <c r="Y43" s="44">
        <f>COUNTIF(_xlfn.XLOOKUP(ndashboard!$G$4,ndashboard_col,ndashboard_val),X43)</f>
        <v>2</v>
      </c>
    </row>
    <row r="44" spans="19:8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52</v>
      </c>
      <c r="Y44" s="44">
        <f>COUNTIF(_xlfn.XLOOKUP(ndashboard!$G$4,ndashboard_col,ndashboard_val),X44)</f>
        <v>1</v>
      </c>
    </row>
    <row r="45" spans="19:8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84</v>
      </c>
      <c r="Y45" s="44">
        <f>COUNTIF(_xlfn.XLOOKUP(ndashboard!$G$4,ndashboard_col,ndashboard_val),X45)</f>
        <v>1</v>
      </c>
    </row>
    <row r="46" spans="19:8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57</v>
      </c>
      <c r="Y46" s="44">
        <f>COUNTIF(_xlfn.XLOOKUP(ndashboard!$G$4,ndashboard_col,ndashboard_val),X46)</f>
        <v>1</v>
      </c>
    </row>
    <row r="47" spans="19:8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56</v>
      </c>
      <c r="Y47" s="44">
        <f>COUNTIF(_xlfn.XLOOKUP(ndashboard!$G$4,ndashboard_col,ndashboard_val),X47)</f>
        <v>1</v>
      </c>
    </row>
    <row r="48" spans="19:82">
      <c r="S48" s="137">
        <f>IFERROR(AVERAGEIFS(_xlfn.XLOOKUP(ndashboard!$AO$4,ndashboard_col,ndashboard_val),_xlfn.XLOOKUP(ndashboard!$G$4,ndashboard_col,ndashboard_val),summary!$X48)," ")</f>
        <v>21.986407720989082</v>
      </c>
      <c r="T48" s="137">
        <f>_xlfn.MINIFS(_xlfn.XLOOKUP(ndashboard!$AO$4,ndashboard_col,ndashboard_val),_xlfn.XLOOKUP(ndashboard!$G$4,ndashboard_col,ndashboard_val),summary!$X48)</f>
        <v>21.960190524831592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58</v>
      </c>
      <c r="Y48" s="44">
        <f>COUNTIF(_xlfn.XLOOKUP(ndashboard!$G$4,ndashboard_col,ndashboard_val),X48)</f>
        <v>3</v>
      </c>
    </row>
    <row r="49" spans="19:25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7863</v>
      </c>
      <c r="Y49" s="44">
        <f>COUNTIF(_xlfn.XLOOKUP(ndashboard!$G$4,ndashboard_col,ndashboard_val),X49)</f>
        <v>1</v>
      </c>
    </row>
    <row r="50" spans="19:25">
      <c r="Y50" s="43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/>
  <cols>
    <col min="1" max="1" width="4.140625" style="43" customWidth="1"/>
    <col min="2" max="2" width="13" style="43" bestFit="1" customWidth="1"/>
    <col min="3" max="3" width="25.85546875" customWidth="1"/>
    <col min="4" max="4" width="9.85546875" customWidth="1"/>
    <col min="5" max="5" width="13.42578125" style="43" customWidth="1"/>
    <col min="6" max="6" width="12.140625" style="43" customWidth="1"/>
    <col min="7" max="7" width="14.28515625" style="43" customWidth="1"/>
    <col min="8" max="8" width="14.140625" customWidth="1"/>
    <col min="9" max="9" width="177.140625" customWidth="1"/>
  </cols>
  <sheetData>
    <row r="1" spans="1:9" ht="30" customHeight="1">
      <c r="A1" s="218" t="s">
        <v>8201</v>
      </c>
      <c r="B1" s="218"/>
      <c r="C1" s="132"/>
      <c r="H1" s="217"/>
    </row>
    <row r="2" spans="1:9">
      <c r="C2" s="80">
        <f ca="1">TODAY()</f>
        <v>44193</v>
      </c>
      <c r="H2" s="87"/>
    </row>
    <row r="3" spans="1:9" ht="30" customHeight="1">
      <c r="C3" s="224" t="s">
        <v>8214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>
      <c r="A4" s="206"/>
      <c r="B4" s="206"/>
      <c r="C4" s="165" t="str">
        <f>validation!B1</f>
        <v>Validation Engine</v>
      </c>
      <c r="D4" s="206" t="s">
        <v>68</v>
      </c>
      <c r="E4" s="206" t="s">
        <v>8204</v>
      </c>
      <c r="F4" s="206">
        <v>7</v>
      </c>
      <c r="G4" s="206">
        <v>7</v>
      </c>
      <c r="H4" s="132" t="s">
        <v>8205</v>
      </c>
      <c r="I4" s="206" t="s">
        <v>8206</v>
      </c>
    </row>
    <row r="5" spans="1:9">
      <c r="A5" s="43">
        <f>ndashboard!A5</f>
        <v>27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20">
        <f>ndashboard!M5</f>
        <v>43892</v>
      </c>
      <c r="E5" s="221">
        <f>_xlfn.XLOOKUP(A5,validation!$A$2:$A$33,validation!$G$2:$G$33)</f>
        <v>130891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8211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>
      <c r="A6" s="43">
        <f>ndashboard!A6</f>
        <v>29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20">
        <f>ndashboard!M6</f>
        <v>43913</v>
      </c>
      <c r="E6" s="221">
        <f>_xlfn.XLOOKUP(A6,validation!$A$2:$A$33,validation!$G$2:$G$33)</f>
        <v>129039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8210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>
      <c r="A7" s="43">
        <f>ndashboard!A7</f>
        <v>16</v>
      </c>
      <c r="B7" s="131" t="str">
        <f>ndashboard!W7</f>
        <v>Tripped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20">
        <f>ndashboard!M7</f>
        <v>43868</v>
      </c>
      <c r="E7" s="221">
        <f>_xlfn.XLOOKUP(A7,validation!$A$2:$A$33,validation!$G$2:$G$33)</f>
        <v>117617</v>
      </c>
      <c r="F7" s="229" t="str">
        <f t="shared" ca="1" si="0"/>
        <v>Diagnostic</v>
      </c>
      <c r="G7" s="229" t="str">
        <f t="shared" si="1"/>
        <v>workbench</v>
      </c>
      <c r="H7" s="230" t="s">
        <v>8211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>
      <c r="A8" s="43">
        <f>ndashboard!A8</f>
        <v>2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20">
        <f>ndashboard!M8</f>
        <v>43948</v>
      </c>
      <c r="E8" s="221">
        <f>_xlfn.XLOOKUP(A8,validation!$A$2:$A$33,validation!$G$2:$G$33)</f>
        <v>108532</v>
      </c>
      <c r="F8" s="229" t="str">
        <f t="shared" ca="1" si="0"/>
        <v>Diagnostic</v>
      </c>
      <c r="G8" s="229" t="str">
        <f t="shared" si="1"/>
        <v>workbench</v>
      </c>
      <c r="H8" s="230" t="s">
        <v>8210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>
      <c r="A9" s="43">
        <f>ndashboard!A9</f>
        <v>22</v>
      </c>
      <c r="B9" s="131" t="str">
        <f>ndashboard!W9</f>
        <v>Running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20">
        <f>ndashboard!M9</f>
        <v>43955</v>
      </c>
      <c r="E9" s="221">
        <f>_xlfn.XLOOKUP(A9,validation!$A$2:$A$33,validation!$G$2:$G$33)</f>
        <v>118223</v>
      </c>
      <c r="F9" s="229" t="str">
        <f t="shared" ca="1" si="0"/>
        <v>Diagnostic</v>
      </c>
      <c r="G9" s="229" t="str">
        <f t="shared" si="1"/>
        <v>workbench</v>
      </c>
      <c r="H9" s="230" t="s">
        <v>8210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>
      <c r="A10" s="43">
        <f>ndashboard!A10</f>
        <v>14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20">
        <f>ndashboard!M10</f>
        <v>43990</v>
      </c>
      <c r="E10" s="221">
        <f>_xlfn.XLOOKUP(A10,validation!$A$2:$A$33,validation!$G$2:$G$33)</f>
        <v>117551</v>
      </c>
      <c r="F10" s="229" t="str">
        <f t="shared" ca="1" si="0"/>
        <v>Diagnostic</v>
      </c>
      <c r="G10" s="229" t="str">
        <f t="shared" si="1"/>
        <v>workbench</v>
      </c>
      <c r="H10" s="230" t="s">
        <v>8210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43997</v>
      </c>
      <c r="E11" s="221">
        <f>_xlfn.XLOOKUP(A11,validation!$A$2:$A$33,validation!$G$2:$G$33)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8210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>
      <c r="A12" s="43">
        <f>ndashboard!A12</f>
        <v>28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20">
        <f>ndashboard!M12</f>
        <v>44025</v>
      </c>
      <c r="E12" s="221">
        <f>_xlfn.XLOOKUP(A12,validation!$A$2:$A$33,validation!$G$2:$G$33)</f>
        <v>130893</v>
      </c>
      <c r="F12" s="229" t="str">
        <f t="shared" ca="1" si="0"/>
        <v>Diagnostic</v>
      </c>
      <c r="G12" s="229" t="str">
        <f t="shared" si="1"/>
        <v>workbench</v>
      </c>
      <c r="H12" s="230" t="s">
        <v>8210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>
      <c r="A13" s="43">
        <f>ndashboard!A13</f>
        <v>18</v>
      </c>
      <c r="B13" s="131" t="str">
        <f>ndashboard!W13</f>
        <v>Not Available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20">
        <f>ndashboard!M13</f>
        <v>43885</v>
      </c>
      <c r="E13" s="221">
        <f>_xlfn.XLOOKUP(A13,validation!$A$2:$A$33,validation!$G$2:$G$33)</f>
        <v>117547</v>
      </c>
      <c r="F13" s="229" t="str">
        <f t="shared" ca="1" si="0"/>
        <v>Diagnostic</v>
      </c>
      <c r="G13" s="229" t="str">
        <f t="shared" si="1"/>
        <v>workbench</v>
      </c>
      <c r="H13" s="230" t="s">
        <v>8210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>
      <c r="A14" s="43">
        <f>ndashboard!A14</f>
        <v>23</v>
      </c>
      <c r="B14" s="131" t="str">
        <f>ndashboard!W14</f>
        <v>Available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20">
        <f>ndashboard!M14</f>
        <v>44004</v>
      </c>
      <c r="E14" s="221">
        <f>_xlfn.XLOOKUP(A14,validation!$A$2:$A$33,validation!$G$2:$G$33)</f>
        <v>126032</v>
      </c>
      <c r="F14" s="229" t="str">
        <f t="shared" ca="1" si="0"/>
        <v>Diagnostic</v>
      </c>
      <c r="G14" s="229" t="str">
        <f t="shared" si="1"/>
        <v>workbench</v>
      </c>
      <c r="H14" s="230" t="s">
        <v>8210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>
      <c r="A15" s="43">
        <f>ndashboard!A15</f>
        <v>4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20">
        <f>ndashboard!M15</f>
        <v>44060</v>
      </c>
      <c r="E15" s="221">
        <f>_xlfn.XLOOKUP(A15,validation!$A$2:$A$33,validation!$G$2:$G$33)</f>
        <v>157181</v>
      </c>
      <c r="F15" s="229" t="str">
        <f t="shared" ca="1" si="0"/>
        <v>Diagnostic</v>
      </c>
      <c r="G15" s="229" t="str">
        <f t="shared" si="1"/>
        <v>workbench</v>
      </c>
      <c r="H15" s="230" t="s">
        <v>8211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>
      <c r="A16" s="43">
        <f>ndashboard!A16</f>
        <v>13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44067</v>
      </c>
      <c r="E16" s="221">
        <f>_xlfn.XLOOKUP(A16,validation!$A$2:$A$33,validation!$G$2:$G$33)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8210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>
      <c r="A17" s="43">
        <f>ndashboard!A17</f>
        <v>11</v>
      </c>
      <c r="B17" s="131" t="str">
        <f>ndashboard!W17</f>
        <v>Available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44018</v>
      </c>
      <c r="E17" s="221">
        <f>_xlfn.XLOOKUP(A17,validation!$A$2:$A$33,validation!$G$2:$G$33)</f>
        <v>126448</v>
      </c>
      <c r="F17" s="229" t="str">
        <f t="shared" ca="1" si="0"/>
        <v>Diagnostic</v>
      </c>
      <c r="G17" s="229" t="str">
        <f t="shared" si="1"/>
        <v>workbench</v>
      </c>
      <c r="H17" s="230" t="s">
        <v>8210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>
      <c r="A18" s="43">
        <f>ndashboard!A18</f>
        <v>15</v>
      </c>
      <c r="B18" s="131" t="str">
        <f>ndashboard!W18</f>
        <v>Not Available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44046</v>
      </c>
      <c r="E18" s="221">
        <f>_xlfn.XLOOKUP(A18,validation!$A$2:$A$33,validation!$G$2:$G$33)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8210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>
      <c r="A19" s="43">
        <f>ndashboard!A19</f>
        <v>10</v>
      </c>
      <c r="B19" s="131" t="str">
        <f>ndashboard!W19</f>
        <v>Not Available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20">
        <f>ndashboard!M19</f>
        <v>44032</v>
      </c>
      <c r="E19" s="221">
        <f>_xlfn.XLOOKUP(A19,validation!$A$2:$A$33,validation!$G$2:$G$33)</f>
        <v>126449</v>
      </c>
      <c r="F19" s="229" t="str">
        <f t="shared" ca="1" si="0"/>
        <v>Diagnostic</v>
      </c>
      <c r="G19" s="229" t="str">
        <f t="shared" si="1"/>
        <v>workbench</v>
      </c>
      <c r="H19" s="230" t="s">
        <v>8210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>
      <c r="A20" s="43">
        <f>ndashboard!A20</f>
        <v>12</v>
      </c>
      <c r="B20" s="131" t="str">
        <f>ndashboard!W20</f>
        <v>Running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20">
        <f>ndashboard!M20</f>
        <v>44060</v>
      </c>
      <c r="E20" s="221">
        <f>_xlfn.XLOOKUP(A20,validation!$A$2:$A$33,validation!$G$2:$G$33)</f>
        <v>126402</v>
      </c>
      <c r="F20" s="229" t="str">
        <f t="shared" ca="1" si="0"/>
        <v>Diagnostic</v>
      </c>
      <c r="G20" s="229" t="str">
        <f t="shared" si="1"/>
        <v>workbench</v>
      </c>
      <c r="H20" s="230" t="s">
        <v>8210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>
      <c r="A21" s="43">
        <f>ndashboard!A21</f>
        <v>9</v>
      </c>
      <c r="B21" s="131" t="str">
        <f>ndashboard!W21</f>
        <v>Available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20">
        <f>ndashboard!M21</f>
        <v>44074</v>
      </c>
      <c r="E21" s="221">
        <f>_xlfn.XLOOKUP(A21,validation!$A$2:$A$33,validation!$G$2:$G$33)</f>
        <v>126399</v>
      </c>
      <c r="F21" s="229" t="str">
        <f t="shared" ca="1" si="0"/>
        <v>Diagnostic</v>
      </c>
      <c r="G21" s="229" t="str">
        <f t="shared" si="1"/>
        <v>workbench</v>
      </c>
      <c r="H21" s="230" t="s">
        <v>8210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>
      <c r="A22" s="43">
        <f>ndashboard!A22</f>
        <v>5</v>
      </c>
      <c r="B22" s="131" t="str">
        <f>ndashboard!W22</f>
        <v>Not Available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20">
        <f>ndashboard!M22</f>
        <v>44081</v>
      </c>
      <c r="E22" s="221">
        <f>_xlfn.XLOOKUP(A22,validation!$A$2:$A$33,validation!$G$2:$G$33)</f>
        <v>157701</v>
      </c>
      <c r="F22" s="229" t="str">
        <f t="shared" ca="1" si="0"/>
        <v>Diagnostic</v>
      </c>
      <c r="G22" s="229" t="str">
        <f t="shared" si="1"/>
        <v>workbench</v>
      </c>
      <c r="H22" s="230" t="s">
        <v>8210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>
      <c r="A23" s="43">
        <f>ndashboard!A23</f>
        <v>1</v>
      </c>
      <c r="B23" s="131" t="str">
        <f>ndashboard!W23</f>
        <v>Running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20">
        <f>ndashboard!M23</f>
        <v>44088</v>
      </c>
      <c r="E23" s="221">
        <f>_xlfn.XLOOKUP(A23,validation!$A$2:$A$33,validation!$G$2:$G$33)</f>
        <v>106622</v>
      </c>
      <c r="F23" s="229" t="str">
        <f t="shared" ca="1" si="0"/>
        <v>Diagnostic</v>
      </c>
      <c r="G23" s="229" t="str">
        <f t="shared" si="1"/>
        <v>workbench</v>
      </c>
      <c r="H23" s="230" t="s">
        <v>8210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>
      <c r="A24" s="43">
        <f>ndashboard!A24</f>
        <v>31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20">
        <f>ndashboard!M24</f>
        <v>44106</v>
      </c>
      <c r="E24" s="221">
        <f>_xlfn.XLOOKUP(A24,validation!$A$2:$A$33,validation!$G$2:$G$33)</f>
        <v>133858</v>
      </c>
      <c r="F24" s="229" t="str">
        <f t="shared" ca="1" si="0"/>
        <v>Diagnostic</v>
      </c>
      <c r="G24" s="229" t="str">
        <f t="shared" si="1"/>
        <v>workbench</v>
      </c>
      <c r="H24" s="230" t="s">
        <v>8210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>
      <c r="A25" s="43">
        <f>ndashboard!A25</f>
        <v>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20">
        <f>ndashboard!M25</f>
        <v>44116</v>
      </c>
      <c r="E25" s="221">
        <f>_xlfn.XLOOKUP(A25,validation!$A$2:$A$33,validation!$G$2:$G$33)</f>
        <v>103791</v>
      </c>
      <c r="F25" s="229" t="str">
        <f t="shared" ca="1" si="0"/>
        <v>Diagnostic</v>
      </c>
      <c r="G25" s="229" t="str">
        <f t="shared" si="1"/>
        <v>workbench</v>
      </c>
      <c r="H25" s="230" t="s">
        <v>8210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>
      <c r="A26" s="43">
        <f>ndashboard!A26</f>
        <v>7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20">
        <f>ndashboard!M26</f>
        <v>44116</v>
      </c>
      <c r="E26" s="221">
        <f>_xlfn.XLOOKUP(A26,validation!$A$2:$A$33,validation!$G$2:$G$33)</f>
        <v>158705</v>
      </c>
      <c r="F26" s="229" t="str">
        <f t="shared" ca="1" si="0"/>
        <v>Diagnostic</v>
      </c>
      <c r="G26" s="229" t="str">
        <f t="shared" si="1"/>
        <v>workbench</v>
      </c>
      <c r="H26" s="230" t="s">
        <v>8211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>
      <c r="A27" s="43">
        <f>ndashboard!A27</f>
        <v>3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20">
        <f>ndashboard!M27</f>
        <v>44119</v>
      </c>
      <c r="E27" s="221">
        <f>_xlfn.XLOOKUP(A27,validation!$A$2:$A$33,validation!$G$2:$G$33)</f>
        <v>110311</v>
      </c>
      <c r="F27" s="229" t="str">
        <f t="shared" ca="1" si="0"/>
        <v>Diagnostic</v>
      </c>
      <c r="G27" s="229" t="str">
        <f t="shared" si="1"/>
        <v>workbench</v>
      </c>
      <c r="H27" s="230" t="s">
        <v>8210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>
      <c r="A28" s="43">
        <f>ndashboard!A28</f>
        <v>21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20">
        <f>ndashboard!M28</f>
        <v>44126</v>
      </c>
      <c r="E28" s="221">
        <f>_xlfn.XLOOKUP(A28,validation!$A$2:$A$33,validation!$G$2:$G$33)</f>
        <v>117227</v>
      </c>
      <c r="F28" s="229" t="str">
        <f t="shared" ca="1" si="0"/>
        <v>Diagnostic</v>
      </c>
      <c r="G28" s="229" t="str">
        <f t="shared" si="1"/>
        <v>workbench</v>
      </c>
      <c r="H28" s="230" t="s">
        <v>8210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>
      <c r="A29" s="43">
        <f>ndashboard!A29</f>
        <v>30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20">
        <f>ndashboard!M29</f>
        <v>44125</v>
      </c>
      <c r="E29" s="221">
        <f>_xlfn.XLOOKUP(A29,validation!$A$2:$A$33,validation!$G$2:$G$33)</f>
        <v>133716</v>
      </c>
      <c r="F29" s="229" t="str">
        <f t="shared" ca="1" si="0"/>
        <v>Diagnostic</v>
      </c>
      <c r="G29" s="229" t="str">
        <f t="shared" si="1"/>
        <v>workbench</v>
      </c>
      <c r="H29" s="230" t="s">
        <v>8210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>
      <c r="A30" s="43">
        <f>ndashboard!A30</f>
        <v>8</v>
      </c>
      <c r="B30" s="131" t="str">
        <f>ndashboard!W30</f>
        <v>Available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20">
        <f>ndashboard!M30</f>
        <v>44099</v>
      </c>
      <c r="E30" s="221">
        <f>_xlfn.XLOOKUP(A30,validation!$A$2:$A$33,validation!$G$2:$G$33)</f>
        <v>109063</v>
      </c>
      <c r="F30" s="229" t="str">
        <f t="shared" ca="1" si="0"/>
        <v>Diagnostic</v>
      </c>
      <c r="G30" s="229" t="str">
        <f t="shared" si="1"/>
        <v>workbench</v>
      </c>
      <c r="H30" s="230" t="s">
        <v>8210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>
      <c r="A31" s="43">
        <f>ndashboard!A31</f>
        <v>19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20">
        <f>ndashboard!M31</f>
        <v>44083</v>
      </c>
      <c r="E31" s="221">
        <f>_xlfn.XLOOKUP(A31,validation!$A$2:$A$33,validation!$G$2:$G$33)</f>
        <v>113808</v>
      </c>
      <c r="F31" s="229" t="str">
        <f t="shared" ca="1" si="0"/>
        <v>Diagnostic</v>
      </c>
      <c r="G31" s="229" t="str">
        <f t="shared" si="1"/>
        <v>workbench</v>
      </c>
      <c r="H31" s="230" t="s">
        <v>8210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>
      <c r="A32" s="43">
        <f>ndashboard!A32</f>
        <v>17</v>
      </c>
      <c r="B32" s="131" t="str">
        <f>ndashboard!W32</f>
        <v>Not Available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20">
        <f>ndashboard!M32</f>
        <v>44116</v>
      </c>
      <c r="E32" s="221">
        <f>_xlfn.XLOOKUP(A32,validation!$A$2:$A$33,validation!$G$2:$G$33)</f>
        <v>117510</v>
      </c>
      <c r="F32" s="229" t="str">
        <f t="shared" ca="1" si="0"/>
        <v>Diagnostic</v>
      </c>
      <c r="G32" s="229" t="str">
        <f t="shared" si="1"/>
        <v>workbench</v>
      </c>
      <c r="H32" s="230" t="s">
        <v>8210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>
      <c r="A33" s="43">
        <f>ndashboard!A33</f>
        <v>25</v>
      </c>
      <c r="B33" s="131" t="str">
        <f>ndashboard!W33</f>
        <v>Available</v>
      </c>
      <c r="C33" s="223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20">
        <f>ndashboard!M33</f>
        <v>44099</v>
      </c>
      <c r="E33" s="221">
        <f>_xlfn.XLOOKUP(A33,validation!$A$2:$A$33,validation!$G$2:$G$33)</f>
        <v>123220</v>
      </c>
      <c r="F33" s="229" t="str">
        <f t="shared" ca="1" si="0"/>
        <v>Diagnostic</v>
      </c>
      <c r="G33" s="229" t="str">
        <f t="shared" si="1"/>
        <v>workbench</v>
      </c>
      <c r="H33" s="230" t="s">
        <v>8210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>
      <c r="A34" s="43">
        <f>ndashboard!A34</f>
        <v>24</v>
      </c>
      <c r="B34" s="131" t="str">
        <f>ndashboard!W34</f>
        <v>Available</v>
      </c>
      <c r="C34" s="223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20">
        <f>ndashboard!M34</f>
        <v>44153.041666666657</v>
      </c>
      <c r="E34" s="221">
        <f>_xlfn.XLOOKUP(A34,validation!$A$2:$A$33,validation!$G$2:$G$33)</f>
        <v>126008</v>
      </c>
      <c r="F34" s="229" t="str">
        <f t="shared" ca="1" si="0"/>
        <v>Diagnostic</v>
      </c>
      <c r="G34" s="229" t="str">
        <f t="shared" si="1"/>
        <v>workbench</v>
      </c>
      <c r="H34" s="230" t="s">
        <v>8210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>
      <c r="A35" s="43">
        <f>ndashboard!A35</f>
        <v>20</v>
      </c>
      <c r="B35" s="131" t="str">
        <f>ndashboard!W35</f>
        <v>Running</v>
      </c>
      <c r="C35" s="223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20">
        <f>ndashboard!M35</f>
        <v>44137</v>
      </c>
      <c r="E35" s="221">
        <f>_xlfn.XLOOKUP(A35,validation!$A$2:$A$33,validation!$G$2:$G$33)</f>
        <v>116255</v>
      </c>
      <c r="F35" s="229" t="str">
        <f t="shared" ca="1" si="0"/>
        <v>Diagnostic</v>
      </c>
      <c r="G35" s="229" t="str">
        <f t="shared" si="1"/>
        <v>workbench</v>
      </c>
      <c r="H35" s="230" t="s">
        <v>8210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>
      <c r="A36" s="43">
        <f>ndashboard!A36</f>
        <v>26</v>
      </c>
      <c r="B36" s="131" t="str">
        <f>ndashboard!W36</f>
        <v>Running</v>
      </c>
      <c r="C36" s="223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20">
        <f>ndashboard!M36</f>
        <v>44176</v>
      </c>
      <c r="E36" s="221">
        <f>_xlfn.XLOOKUP(A36,validation!$A$2:$A$33,validation!$G$2:$G$33)</f>
        <v>123269</v>
      </c>
      <c r="F36" s="229" t="str">
        <f t="shared" ca="1" si="0"/>
        <v>Diagnostic</v>
      </c>
      <c r="G36" s="229" t="str">
        <f t="shared" si="1"/>
        <v>workbench</v>
      </c>
      <c r="H36" s="230" t="s">
        <v>8210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>
      <c r="C37" s="222"/>
    </row>
    <row r="39" spans="1:9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/>
  <cols>
    <col min="1" max="1" width="3.28515625" style="43" bestFit="1" customWidth="1"/>
    <col min="2" max="2" width="13.28515625" customWidth="1"/>
    <col min="3" max="3" width="247" bestFit="1" customWidth="1"/>
  </cols>
  <sheetData>
    <row r="1" spans="1:3" s="25" customFormat="1">
      <c r="A1" s="205" t="s">
        <v>249</v>
      </c>
      <c r="B1" s="132" t="s">
        <v>163</v>
      </c>
      <c r="C1" s="132" t="s">
        <v>8209</v>
      </c>
    </row>
    <row r="2" spans="1:3">
      <c r="A2" s="43">
        <v>1</v>
      </c>
      <c r="B2" t="s">
        <v>8210</v>
      </c>
      <c r="C2" s="25" t="s">
        <v>8203</v>
      </c>
    </row>
    <row r="3" spans="1:3">
      <c r="A3" s="43">
        <v>2</v>
      </c>
      <c r="B3" t="s">
        <v>8211</v>
      </c>
      <c r="C3" s="219" t="s">
        <v>8202</v>
      </c>
    </row>
    <row r="4" spans="1:3">
      <c r="A4" s="43">
        <v>3</v>
      </c>
      <c r="B4" t="s">
        <v>8212</v>
      </c>
      <c r="C4" t="s">
        <v>8213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D27" sqref="D27"/>
    </sheetView>
  </sheetViews>
  <sheetFormatPr baseColWidth="10" defaultColWidth="11.28515625" defaultRowHeight="15"/>
  <cols>
    <col min="1" max="1" width="3.140625" bestFit="1" customWidth="1"/>
    <col min="2" max="2" width="13.140625" style="2" bestFit="1" customWidth="1"/>
    <col min="3" max="3" width="14" customWidth="1"/>
    <col min="4" max="4" width="14.140625" bestFit="1" customWidth="1"/>
    <col min="7" max="7" width="11.7109375" customWidth="1"/>
  </cols>
  <sheetData>
    <row r="1" spans="1:7" s="17" customFormat="1" ht="30">
      <c r="A1" s="196" t="s">
        <v>8142</v>
      </c>
      <c r="B1" s="197" t="s">
        <v>137</v>
      </c>
      <c r="C1" s="198" t="s">
        <v>1</v>
      </c>
      <c r="D1" s="199" t="s">
        <v>7844</v>
      </c>
      <c r="E1" s="198" t="s">
        <v>7842</v>
      </c>
      <c r="F1" s="198" t="s">
        <v>7843</v>
      </c>
      <c r="G1" s="198" t="s">
        <v>8208</v>
      </c>
    </row>
    <row r="2" spans="1:7">
      <c r="A2" s="40">
        <v>0</v>
      </c>
      <c r="B2" s="19" t="s">
        <v>140</v>
      </c>
      <c r="C2" s="79">
        <v>1145166</v>
      </c>
      <c r="D2" s="76">
        <v>44116</v>
      </c>
      <c r="E2" s="18">
        <v>31291</v>
      </c>
      <c r="F2" s="18">
        <v>378</v>
      </c>
      <c r="G2" s="225">
        <v>103791</v>
      </c>
    </row>
    <row r="3" spans="1:7">
      <c r="A3" s="40">
        <v>1</v>
      </c>
      <c r="B3" s="40" t="s">
        <v>142</v>
      </c>
      <c r="C3" s="78">
        <v>1175579</v>
      </c>
      <c r="D3" s="76">
        <v>44088</v>
      </c>
      <c r="E3" s="18">
        <v>30402</v>
      </c>
      <c r="F3" s="18">
        <v>1351</v>
      </c>
      <c r="G3" s="225">
        <v>106622</v>
      </c>
    </row>
    <row r="4" spans="1:7">
      <c r="A4" s="40">
        <v>2</v>
      </c>
      <c r="B4" s="40" t="s">
        <v>7</v>
      </c>
      <c r="C4" s="75">
        <v>1184199</v>
      </c>
      <c r="D4" s="76">
        <v>43948</v>
      </c>
      <c r="E4" s="18">
        <v>25208</v>
      </c>
      <c r="F4" s="18">
        <v>749</v>
      </c>
      <c r="G4" s="227">
        <v>108532</v>
      </c>
    </row>
    <row r="5" spans="1:7">
      <c r="A5" s="40">
        <v>3</v>
      </c>
      <c r="B5" s="40" t="s">
        <v>139</v>
      </c>
      <c r="C5" s="75">
        <v>1198719</v>
      </c>
      <c r="D5" s="76">
        <v>44119</v>
      </c>
      <c r="E5" s="18">
        <v>28583</v>
      </c>
      <c r="F5" s="18">
        <v>711</v>
      </c>
      <c r="G5" s="228">
        <v>110311</v>
      </c>
    </row>
    <row r="6" spans="1:7">
      <c r="A6" s="40">
        <v>4</v>
      </c>
      <c r="B6" s="40" t="s">
        <v>16</v>
      </c>
      <c r="C6" s="75">
        <v>1243360</v>
      </c>
      <c r="D6" s="76">
        <v>44060</v>
      </c>
      <c r="E6" s="18">
        <v>63893</v>
      </c>
      <c r="F6" s="18">
        <v>2016</v>
      </c>
      <c r="G6" s="227">
        <v>157181</v>
      </c>
    </row>
    <row r="7" spans="1:7">
      <c r="A7" s="40">
        <v>5</v>
      </c>
      <c r="B7" s="40" t="s">
        <v>142</v>
      </c>
      <c r="C7" s="75">
        <v>1243362</v>
      </c>
      <c r="D7" s="76">
        <v>44081</v>
      </c>
      <c r="E7" s="18">
        <v>62765</v>
      </c>
      <c r="F7" s="18"/>
      <c r="G7" s="226">
        <v>157701</v>
      </c>
    </row>
    <row r="8" spans="1:7">
      <c r="A8" s="40">
        <v>6</v>
      </c>
      <c r="B8" s="40" t="s">
        <v>4</v>
      </c>
      <c r="C8" s="75">
        <v>1250575</v>
      </c>
      <c r="D8" s="76">
        <v>43997</v>
      </c>
      <c r="E8" s="18">
        <v>758</v>
      </c>
      <c r="F8" s="18"/>
      <c r="G8" s="227">
        <v>156120</v>
      </c>
    </row>
    <row r="9" spans="1:7">
      <c r="A9" s="40">
        <v>7</v>
      </c>
      <c r="B9" s="40" t="s">
        <v>141</v>
      </c>
      <c r="C9" s="78">
        <v>1250578</v>
      </c>
      <c r="D9" s="76">
        <v>44116</v>
      </c>
      <c r="E9" s="18">
        <v>0</v>
      </c>
      <c r="F9" s="18">
        <v>352</v>
      </c>
      <c r="G9" s="40">
        <v>158705</v>
      </c>
    </row>
    <row r="10" spans="1:7">
      <c r="A10" s="40">
        <v>8</v>
      </c>
      <c r="B10" s="40" t="s">
        <v>11</v>
      </c>
      <c r="C10" s="78">
        <v>1310773</v>
      </c>
      <c r="D10" s="76">
        <v>44099</v>
      </c>
      <c r="E10" s="18">
        <v>18439</v>
      </c>
      <c r="F10" s="18">
        <v>1218</v>
      </c>
      <c r="G10" s="225">
        <v>109063</v>
      </c>
    </row>
    <row r="11" spans="1:7">
      <c r="A11" s="40">
        <v>9</v>
      </c>
      <c r="B11" s="40" t="s">
        <v>9</v>
      </c>
      <c r="C11" s="75">
        <v>1319133</v>
      </c>
      <c r="D11" s="76">
        <v>44074</v>
      </c>
      <c r="E11" s="18">
        <v>4532</v>
      </c>
      <c r="F11" s="18">
        <v>581</v>
      </c>
      <c r="G11" s="227">
        <v>126399</v>
      </c>
    </row>
    <row r="12" spans="1:7">
      <c r="A12" s="40">
        <v>10</v>
      </c>
      <c r="B12" s="40" t="s">
        <v>9</v>
      </c>
      <c r="C12" s="75">
        <v>1319138</v>
      </c>
      <c r="D12" s="76">
        <v>44032</v>
      </c>
      <c r="E12" s="18">
        <v>4292</v>
      </c>
      <c r="F12" s="18">
        <v>557</v>
      </c>
      <c r="G12" s="227">
        <v>126449</v>
      </c>
    </row>
    <row r="13" spans="1:7">
      <c r="A13" s="40">
        <v>11</v>
      </c>
      <c r="B13" s="40" t="s">
        <v>9</v>
      </c>
      <c r="C13" s="75">
        <v>1319151</v>
      </c>
      <c r="D13" s="76">
        <v>44018</v>
      </c>
      <c r="E13" s="18">
        <v>4108</v>
      </c>
      <c r="F13" s="18">
        <v>726</v>
      </c>
      <c r="G13" s="227">
        <v>126448</v>
      </c>
    </row>
    <row r="14" spans="1:7">
      <c r="A14" s="40">
        <v>12</v>
      </c>
      <c r="B14" s="40" t="s">
        <v>9</v>
      </c>
      <c r="C14" s="75">
        <v>1319157</v>
      </c>
      <c r="D14" s="76">
        <v>44060</v>
      </c>
      <c r="E14" s="18">
        <v>4416</v>
      </c>
      <c r="F14" s="18">
        <v>579</v>
      </c>
      <c r="G14" s="227">
        <v>126402</v>
      </c>
    </row>
    <row r="15" spans="1:7">
      <c r="A15" s="40">
        <v>13</v>
      </c>
      <c r="B15" s="40" t="s">
        <v>9</v>
      </c>
      <c r="C15" s="75">
        <v>1319997</v>
      </c>
      <c r="D15" s="76">
        <v>44067</v>
      </c>
      <c r="E15" s="18">
        <v>4992</v>
      </c>
      <c r="F15" s="18">
        <v>1379</v>
      </c>
      <c r="G15" s="227">
        <v>117598</v>
      </c>
    </row>
    <row r="16" spans="1:7">
      <c r="A16" s="40">
        <v>14</v>
      </c>
      <c r="B16" s="40" t="s">
        <v>9</v>
      </c>
      <c r="C16" s="75">
        <v>1320022</v>
      </c>
      <c r="D16" s="76">
        <v>43990</v>
      </c>
      <c r="E16" s="18">
        <v>3985</v>
      </c>
      <c r="F16" s="18">
        <v>864</v>
      </c>
      <c r="G16" s="227">
        <v>117551</v>
      </c>
    </row>
    <row r="17" spans="1:7">
      <c r="A17" s="40">
        <v>15</v>
      </c>
      <c r="B17" s="40" t="s">
        <v>9</v>
      </c>
      <c r="C17" s="75">
        <v>1320030</v>
      </c>
      <c r="D17" s="76">
        <v>44046</v>
      </c>
      <c r="E17" s="18">
        <v>5478</v>
      </c>
      <c r="F17" s="18">
        <v>1042</v>
      </c>
      <c r="G17" s="227">
        <v>117550</v>
      </c>
    </row>
    <row r="18" spans="1:7">
      <c r="A18" s="40">
        <v>16</v>
      </c>
      <c r="B18" s="40" t="s">
        <v>6</v>
      </c>
      <c r="C18" s="75">
        <v>1320072</v>
      </c>
      <c r="D18" s="76">
        <v>43868</v>
      </c>
      <c r="E18" s="18">
        <v>6316</v>
      </c>
      <c r="F18" s="18">
        <v>768</v>
      </c>
      <c r="G18" s="227">
        <v>117617</v>
      </c>
    </row>
    <row r="19" spans="1:7">
      <c r="A19" s="40">
        <v>17</v>
      </c>
      <c r="B19" s="19" t="s">
        <v>138</v>
      </c>
      <c r="C19" s="77">
        <v>1320090</v>
      </c>
      <c r="D19" s="76">
        <v>44116</v>
      </c>
      <c r="E19" s="18">
        <v>8076</v>
      </c>
      <c r="F19" s="18">
        <v>1224</v>
      </c>
      <c r="G19" s="225">
        <v>117510</v>
      </c>
    </row>
    <row r="20" spans="1:7">
      <c r="A20" s="40">
        <v>18</v>
      </c>
      <c r="B20" s="40" t="s">
        <v>6</v>
      </c>
      <c r="C20" s="75">
        <v>1320114</v>
      </c>
      <c r="D20" s="76">
        <v>43885</v>
      </c>
      <c r="E20" s="18">
        <v>6494</v>
      </c>
      <c r="F20" s="18">
        <v>602</v>
      </c>
      <c r="G20" s="227">
        <v>117547</v>
      </c>
    </row>
    <row r="21" spans="1:7">
      <c r="A21" s="40">
        <v>19</v>
      </c>
      <c r="B21" s="40" t="s">
        <v>15</v>
      </c>
      <c r="C21" s="79">
        <v>1325927</v>
      </c>
      <c r="D21" s="76">
        <v>44083</v>
      </c>
      <c r="E21" s="18">
        <v>9804</v>
      </c>
      <c r="F21" s="18">
        <v>255</v>
      </c>
      <c r="G21" s="225">
        <v>113808</v>
      </c>
    </row>
    <row r="22" spans="1:7">
      <c r="A22" s="40">
        <v>20</v>
      </c>
      <c r="B22" s="40" t="s">
        <v>17</v>
      </c>
      <c r="C22" s="75">
        <v>1339812</v>
      </c>
      <c r="D22" s="76">
        <v>44137</v>
      </c>
      <c r="E22" s="18">
        <v>5248</v>
      </c>
      <c r="F22" s="18">
        <v>111</v>
      </c>
      <c r="G22" s="226">
        <v>116255</v>
      </c>
    </row>
    <row r="23" spans="1:7">
      <c r="A23" s="40">
        <v>21</v>
      </c>
      <c r="B23" s="40" t="s">
        <v>12</v>
      </c>
      <c r="C23" s="78">
        <v>1345851</v>
      </c>
      <c r="D23" s="76">
        <v>44126</v>
      </c>
      <c r="E23" s="18">
        <v>7252</v>
      </c>
      <c r="F23" s="18">
        <v>119</v>
      </c>
      <c r="G23" s="225">
        <v>117227</v>
      </c>
    </row>
    <row r="24" spans="1:7">
      <c r="A24" s="40">
        <v>22</v>
      </c>
      <c r="B24" s="40" t="s">
        <v>8</v>
      </c>
      <c r="C24" s="75">
        <v>1352268</v>
      </c>
      <c r="D24" s="76">
        <v>43955</v>
      </c>
      <c r="E24" s="18">
        <v>5756</v>
      </c>
      <c r="F24" s="18">
        <v>444</v>
      </c>
      <c r="G24" s="226">
        <v>118223</v>
      </c>
    </row>
    <row r="25" spans="1:7">
      <c r="A25" s="40">
        <v>23</v>
      </c>
      <c r="B25" s="40" t="s">
        <v>8</v>
      </c>
      <c r="C25" s="75">
        <v>1352323</v>
      </c>
      <c r="D25" s="76">
        <v>44004</v>
      </c>
      <c r="E25" s="18">
        <v>6262</v>
      </c>
      <c r="F25" s="18">
        <v>534</v>
      </c>
      <c r="G25" s="227">
        <v>126032</v>
      </c>
    </row>
    <row r="26" spans="1:7">
      <c r="A26" s="40">
        <v>24</v>
      </c>
      <c r="B26" s="40" t="s">
        <v>82</v>
      </c>
      <c r="C26" s="78">
        <v>1361965</v>
      </c>
      <c r="D26" s="76">
        <v>44153.041666666657</v>
      </c>
      <c r="E26" s="18">
        <v>7229</v>
      </c>
      <c r="F26" s="18">
        <v>305</v>
      </c>
      <c r="G26" s="227">
        <v>126008</v>
      </c>
    </row>
    <row r="27" spans="1:7">
      <c r="A27" s="40">
        <v>25</v>
      </c>
      <c r="B27" s="40" t="s">
        <v>14</v>
      </c>
      <c r="C27" s="78">
        <v>1364066</v>
      </c>
      <c r="D27" s="76">
        <v>44099</v>
      </c>
      <c r="E27" s="18">
        <v>0</v>
      </c>
      <c r="F27" s="18">
        <v>14</v>
      </c>
      <c r="G27" s="40">
        <v>123220</v>
      </c>
    </row>
    <row r="28" spans="1:7">
      <c r="A28" s="40">
        <v>26</v>
      </c>
      <c r="B28" s="40" t="s">
        <v>4</v>
      </c>
      <c r="C28" s="75">
        <v>1386147</v>
      </c>
      <c r="D28" s="76">
        <v>44176</v>
      </c>
      <c r="E28" s="18">
        <v>8920</v>
      </c>
      <c r="F28" s="18">
        <v>145</v>
      </c>
      <c r="G28" s="226">
        <v>123269</v>
      </c>
    </row>
    <row r="29" spans="1:7">
      <c r="A29" s="40">
        <v>27</v>
      </c>
      <c r="B29" s="40" t="s">
        <v>4</v>
      </c>
      <c r="C29" s="75">
        <v>1386177</v>
      </c>
      <c r="D29" s="76">
        <v>43892</v>
      </c>
      <c r="E29" s="18">
        <v>1845</v>
      </c>
      <c r="F29" s="18">
        <v>55</v>
      </c>
      <c r="G29" s="227">
        <v>130891</v>
      </c>
    </row>
    <row r="30" spans="1:7">
      <c r="A30" s="40">
        <v>28</v>
      </c>
      <c r="B30" s="40" t="s">
        <v>4</v>
      </c>
      <c r="C30" s="75">
        <v>1386260</v>
      </c>
      <c r="D30" s="76">
        <v>44025</v>
      </c>
      <c r="E30" s="18">
        <v>6240</v>
      </c>
      <c r="F30" s="18">
        <v>192</v>
      </c>
      <c r="G30" s="227">
        <v>130893</v>
      </c>
    </row>
    <row r="31" spans="1:7">
      <c r="A31" s="40">
        <v>29</v>
      </c>
      <c r="B31" s="40" t="s">
        <v>5</v>
      </c>
      <c r="C31" s="75">
        <v>1393153</v>
      </c>
      <c r="D31" s="76">
        <v>43913</v>
      </c>
      <c r="E31" s="18">
        <v>7315</v>
      </c>
      <c r="F31" s="18">
        <v>243</v>
      </c>
      <c r="G31" s="227">
        <v>129039</v>
      </c>
    </row>
    <row r="32" spans="1:7">
      <c r="A32" s="40">
        <v>30</v>
      </c>
      <c r="B32" s="40" t="s">
        <v>13</v>
      </c>
      <c r="C32" s="75">
        <v>1415409</v>
      </c>
      <c r="D32" s="76">
        <v>44125</v>
      </c>
      <c r="E32" s="18">
        <v>6871</v>
      </c>
      <c r="F32" s="18">
        <v>1011</v>
      </c>
      <c r="G32" s="225">
        <v>133716</v>
      </c>
    </row>
    <row r="33" spans="1:7">
      <c r="A33" s="40">
        <v>31</v>
      </c>
      <c r="B33" s="20" t="s">
        <v>10</v>
      </c>
      <c r="C33" s="79">
        <v>1415410</v>
      </c>
      <c r="D33" s="76">
        <v>44106</v>
      </c>
      <c r="E33" s="18">
        <v>6580</v>
      </c>
      <c r="F33" s="18">
        <v>674</v>
      </c>
      <c r="G33" s="225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42578125" defaultRowHeight="15"/>
  <sheetData>
    <row r="1" spans="1:4">
      <c r="B1" s="53" t="s">
        <v>90</v>
      </c>
      <c r="C1" s="55">
        <f>SUM(C3:C27)</f>
        <v>0</v>
      </c>
      <c r="D1" s="145">
        <v>0</v>
      </c>
    </row>
    <row r="2" spans="1:4">
      <c r="A2" s="102" t="s">
        <v>8047</v>
      </c>
      <c r="B2" s="102"/>
      <c r="C2" s="102"/>
      <c r="D2" s="17">
        <v>4</v>
      </c>
    </row>
    <row r="3" spans="1:4">
      <c r="A3" s="40" t="s">
        <v>95</v>
      </c>
      <c r="B3" s="154">
        <f>ndashboard!B2-10</f>
        <v>44182.899097222224</v>
      </c>
      <c r="C3" s="155">
        <v>0</v>
      </c>
      <c r="D3" s="145">
        <v>6</v>
      </c>
    </row>
    <row r="4" spans="1:4">
      <c r="A4" s="40" t="s">
        <v>96</v>
      </c>
      <c r="B4" s="154">
        <f>ndashboard!$B$2+30</f>
        <v>44222.899097222224</v>
      </c>
      <c r="C4" s="155">
        <v>0</v>
      </c>
      <c r="D4" s="95"/>
    </row>
    <row r="5" spans="1:4">
      <c r="A5" s="40" t="s">
        <v>97</v>
      </c>
      <c r="B5" s="154">
        <f>ndashboard!$B$2-31</f>
        <v>44161.899097222224</v>
      </c>
      <c r="C5" s="155">
        <v>0</v>
      </c>
      <c r="D5" s="95"/>
    </row>
    <row r="6" spans="1:4">
      <c r="A6" s="40" t="s">
        <v>98</v>
      </c>
      <c r="B6" s="154">
        <f>ndashboard!$B$2-$D$2*31</f>
        <v>44068.899097222224</v>
      </c>
      <c r="C6" s="155">
        <v>0</v>
      </c>
      <c r="D6" s="95"/>
    </row>
    <row r="7" spans="1:4">
      <c r="A7" s="40" t="s">
        <v>99</v>
      </c>
      <c r="B7" s="154">
        <f>ndashboard!$B$2+$D$2*31</f>
        <v>44316.899097222224</v>
      </c>
      <c r="C7" s="155">
        <v>0</v>
      </c>
      <c r="D7" s="95"/>
    </row>
    <row r="8" spans="1:4">
      <c r="A8" s="40" t="s">
        <v>100</v>
      </c>
      <c r="B8" s="154">
        <f>ndashboard!$B$2+$D$3*31</f>
        <v>44378.899097222224</v>
      </c>
      <c r="C8" s="155">
        <v>0</v>
      </c>
      <c r="D8" s="95"/>
    </row>
    <row r="9" spans="1:4">
      <c r="A9" s="40" t="s">
        <v>117</v>
      </c>
      <c r="B9" s="154"/>
      <c r="C9" s="154"/>
      <c r="D9" s="95"/>
    </row>
    <row r="10" spans="1:4">
      <c r="A10" s="40" t="s">
        <v>118</v>
      </c>
      <c r="B10" s="154"/>
      <c r="C10" s="155"/>
      <c r="D10" s="95"/>
    </row>
    <row r="11" spans="1:4">
      <c r="A11" s="40" t="s">
        <v>119</v>
      </c>
      <c r="B11" s="154"/>
      <c r="C11" s="155"/>
      <c r="D11" s="95"/>
    </row>
    <row r="12" spans="1:4">
      <c r="A12" s="40" t="s">
        <v>120</v>
      </c>
      <c r="B12" s="154"/>
      <c r="C12" s="155"/>
      <c r="D12" s="95"/>
    </row>
    <row r="13" spans="1:4">
      <c r="A13" s="40" t="s">
        <v>121</v>
      </c>
      <c r="B13" s="154"/>
      <c r="C13" s="155"/>
      <c r="D13" s="95"/>
    </row>
    <row r="14" spans="1:4">
      <c r="A14" s="40" t="s">
        <v>122</v>
      </c>
      <c r="B14" s="154"/>
      <c r="C14" s="155"/>
      <c r="D14" s="95"/>
    </row>
    <row r="15" spans="1:4">
      <c r="A15" s="40" t="s">
        <v>123</v>
      </c>
      <c r="B15" s="154"/>
      <c r="C15" s="155"/>
      <c r="D15" s="95"/>
    </row>
    <row r="16" spans="1:4">
      <c r="A16" s="40" t="s">
        <v>124</v>
      </c>
      <c r="B16" s="154"/>
      <c r="C16" s="155"/>
      <c r="D16" s="95"/>
    </row>
    <row r="17" spans="1:4">
      <c r="A17" s="40" t="s">
        <v>125</v>
      </c>
      <c r="B17" s="154"/>
      <c r="C17" s="155"/>
      <c r="D17" s="95"/>
    </row>
    <row r="18" spans="1:4">
      <c r="A18" s="40" t="s">
        <v>126</v>
      </c>
      <c r="B18" s="154"/>
      <c r="C18" s="155"/>
      <c r="D18" s="95"/>
    </row>
    <row r="19" spans="1:4">
      <c r="A19" s="40" t="s">
        <v>127</v>
      </c>
      <c r="B19" s="154"/>
      <c r="C19" s="155"/>
      <c r="D19" s="95"/>
    </row>
    <row r="20" spans="1:4">
      <c r="A20" s="40" t="s">
        <v>128</v>
      </c>
      <c r="B20" s="154"/>
      <c r="C20" s="155"/>
      <c r="D20" s="95"/>
    </row>
    <row r="21" spans="1:4">
      <c r="A21" s="40" t="s">
        <v>129</v>
      </c>
      <c r="B21" s="154"/>
      <c r="C21" s="155"/>
      <c r="D21" s="25"/>
    </row>
    <row r="22" spans="1:4">
      <c r="A22" s="40" t="s">
        <v>130</v>
      </c>
      <c r="B22" s="154"/>
      <c r="C22" s="155"/>
    </row>
    <row r="23" spans="1:4">
      <c r="A23" s="40" t="s">
        <v>131</v>
      </c>
      <c r="B23" s="154"/>
      <c r="C23" s="155"/>
    </row>
    <row r="24" spans="1:4">
      <c r="A24" s="40" t="s">
        <v>132</v>
      </c>
      <c r="B24" s="154"/>
      <c r="C24" s="155"/>
    </row>
    <row r="25" spans="1:4">
      <c r="A25" s="40" t="s">
        <v>133</v>
      </c>
      <c r="B25" s="154"/>
      <c r="C25" s="155"/>
    </row>
    <row r="26" spans="1:4">
      <c r="A26" s="40" t="s">
        <v>134</v>
      </c>
      <c r="B26" s="154"/>
      <c r="C26" s="155"/>
    </row>
    <row r="27" spans="1:4">
      <c r="A27" s="40" t="s">
        <v>135</v>
      </c>
      <c r="B27" s="154"/>
      <c r="C27" s="155"/>
    </row>
    <row r="28" spans="1:4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B33" zoomScale="110" zoomScaleNormal="110" workbookViewId="0">
      <selection activeCell="F56" sqref="F56"/>
    </sheetView>
  </sheetViews>
  <sheetFormatPr baseColWidth="10" defaultColWidth="5.85546875" defaultRowHeight="15"/>
  <cols>
    <col min="1" max="1" width="8.140625" style="25" bestFit="1" customWidth="1"/>
    <col min="2" max="2" width="29.7109375" style="25" bestFit="1" customWidth="1"/>
    <col min="3" max="3" width="8.7109375" style="25" bestFit="1" customWidth="1"/>
    <col min="4" max="4" width="11" style="25" bestFit="1" customWidth="1"/>
    <col min="5" max="5" width="9.28515625" style="25" bestFit="1" customWidth="1"/>
    <col min="6" max="6" width="10.85546875" style="25" bestFit="1" customWidth="1"/>
    <col min="7" max="7" width="11" style="25" customWidth="1"/>
    <col min="8" max="8" width="8.85546875" style="25" bestFit="1" customWidth="1"/>
    <col min="9" max="9" width="10" style="25" bestFit="1" customWidth="1"/>
    <col min="10" max="10" width="14.42578125" style="25" bestFit="1" customWidth="1"/>
    <col min="11" max="11" width="10.140625" style="37" customWidth="1"/>
    <col min="12" max="12" width="5.85546875" style="37" bestFit="1" customWidth="1"/>
    <col min="13" max="14" width="10.42578125" style="26" bestFit="1" customWidth="1"/>
    <col min="15" max="15" width="5.85546875" style="26" bestFit="1" customWidth="1"/>
    <col min="16" max="16" width="10.42578125" style="26" bestFit="1" customWidth="1"/>
    <col min="17" max="17" width="8.28515625" style="26" bestFit="1" customWidth="1"/>
    <col min="18" max="18" width="10.85546875" style="26" bestFit="1" customWidth="1"/>
    <col min="19" max="19" width="9.7109375" style="26" bestFit="1" customWidth="1"/>
    <col min="20" max="21" width="5.85546875" style="26" bestFit="1" customWidth="1"/>
    <col min="22" max="22" width="10.85546875" style="26" bestFit="1" customWidth="1"/>
    <col min="23" max="23" width="9.7109375" style="26" bestFit="1" customWidth="1"/>
    <col min="24" max="25" width="5.85546875" style="26" bestFit="1" customWidth="1"/>
    <col min="26" max="27" width="5.42578125" style="26" bestFit="1" customWidth="1"/>
    <col min="28" max="28" width="6.7109375" style="26" bestFit="1" customWidth="1"/>
    <col min="29" max="29" width="6" style="26" bestFit="1" customWidth="1"/>
    <col min="30" max="30" width="6.85546875" style="26" bestFit="1" customWidth="1"/>
    <col min="31" max="49" width="6.42578125" style="26" bestFit="1" customWidth="1"/>
    <col min="50" max="50" width="5.7109375" style="26" bestFit="1" customWidth="1"/>
    <col min="51" max="51" width="1.85546875" style="26" bestFit="1" customWidth="1"/>
    <col min="52" max="52" width="6.140625" style="26" customWidth="1"/>
    <col min="53" max="53" width="6.140625" style="26" bestFit="1" customWidth="1"/>
    <col min="54" max="16384" width="5.85546875" style="25"/>
  </cols>
  <sheetData>
    <row r="1" spans="2:50">
      <c r="B1" s="89" t="s">
        <v>67</v>
      </c>
      <c r="C1" s="90">
        <f>ndashboard!B2</f>
        <v>44192.899097222224</v>
      </c>
      <c r="F1" s="56"/>
      <c r="G1" s="56"/>
      <c r="H1" s="56"/>
      <c r="I1" s="56"/>
      <c r="L1" s="36"/>
    </row>
    <row r="2" spans="2:50">
      <c r="B2" s="89" t="s">
        <v>68</v>
      </c>
      <c r="C2" s="90">
        <f>ndashboard!M2</f>
        <v>43868</v>
      </c>
      <c r="F2" s="54"/>
      <c r="G2" s="54"/>
      <c r="H2" s="54"/>
      <c r="I2" s="54"/>
      <c r="L2" s="36"/>
      <c r="AF2" s="27"/>
    </row>
    <row r="3" spans="2:50">
      <c r="B3" s="89" t="s">
        <v>69</v>
      </c>
      <c r="C3" s="91">
        <f>_xlfn.DAYS(C1,C2)</f>
        <v>324</v>
      </c>
      <c r="F3" s="54"/>
      <c r="G3" s="54"/>
      <c r="H3" s="54"/>
      <c r="I3" s="54"/>
      <c r="L3" s="36"/>
    </row>
    <row r="4" spans="2:50">
      <c r="B4" s="89" t="s">
        <v>136</v>
      </c>
      <c r="C4" s="92">
        <f>I59</f>
        <v>1.21</v>
      </c>
      <c r="F4" s="54"/>
      <c r="G4" s="54"/>
      <c r="H4" s="54"/>
      <c r="I4" s="54"/>
      <c r="L4" s="36"/>
    </row>
    <row r="5" spans="2:50">
      <c r="B5" s="192"/>
      <c r="F5" s="54"/>
      <c r="G5" s="54"/>
      <c r="H5" s="54"/>
      <c r="I5" s="54"/>
      <c r="L5" s="36"/>
    </row>
    <row r="6" spans="2:50" s="26" customFormat="1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>
      <c r="D8" s="25"/>
      <c r="E8" s="25"/>
      <c r="F8" s="25"/>
      <c r="G8" s="25"/>
      <c r="H8" s="25"/>
      <c r="I8" s="25"/>
      <c r="J8" s="49"/>
      <c r="L8" s="36"/>
      <c r="M8" s="29"/>
    </row>
    <row r="9" spans="2:50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>
      <c r="D12" s="25"/>
      <c r="E12" s="133" t="s">
        <v>79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>
      <c r="D14" s="25"/>
      <c r="E14" s="133" t="s">
        <v>80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>
      <c r="D15" s="25"/>
      <c r="E15" s="135"/>
      <c r="F15" s="136">
        <v>43586</v>
      </c>
      <c r="G15" s="136">
        <v>44561</v>
      </c>
    </row>
    <row r="16" spans="2:50" s="26" customFormat="1">
      <c r="D16" s="25"/>
      <c r="E16" s="25"/>
      <c r="F16" s="25"/>
    </row>
    <row r="17" spans="5:50">
      <c r="E17" s="40"/>
      <c r="F17" s="76"/>
      <c r="G17" s="40"/>
      <c r="H17" s="40"/>
      <c r="I17" s="98" t="s">
        <v>161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>
      <c r="E18" s="40"/>
      <c r="F18" s="76"/>
      <c r="G18" s="40"/>
      <c r="H18" s="40"/>
      <c r="I18" s="98" t="s">
        <v>162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>
      <c r="E19" s="40" t="str">
        <f>failures!A3</f>
        <v>f1</v>
      </c>
      <c r="F19" s="76">
        <f>failures!B3</f>
        <v>44182.899097222224</v>
      </c>
      <c r="G19" s="40">
        <f>failures!C3</f>
        <v>0</v>
      </c>
      <c r="H19" s="99">
        <f t="shared" ref="H19:H43" si="2">I19/$C$3</f>
        <v>0.96913580246913578</v>
      </c>
      <c r="I19" s="40">
        <f t="shared" ref="I19:I43" si="3">_xlfn.DAYS(F19,$C$2)</f>
        <v>314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>
      <c r="E20" s="40" t="str">
        <f>failures!A4</f>
        <v>f2</v>
      </c>
      <c r="F20" s="76">
        <f>failures!B4</f>
        <v>44222.899097222224</v>
      </c>
      <c r="G20" s="40">
        <f>failures!C4</f>
        <v>0</v>
      </c>
      <c r="H20" s="99">
        <f t="shared" si="2"/>
        <v>1.0925925925925926</v>
      </c>
      <c r="I20" s="40">
        <f t="shared" si="3"/>
        <v>354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>
      <c r="E21" s="40" t="str">
        <f>failures!A5</f>
        <v>f3</v>
      </c>
      <c r="F21" s="76">
        <f>failures!B5</f>
        <v>44161.899097222224</v>
      </c>
      <c r="G21" s="40">
        <f>failures!C5</f>
        <v>0</v>
      </c>
      <c r="H21" s="99">
        <f t="shared" si="2"/>
        <v>0.90432098765432101</v>
      </c>
      <c r="I21" s="40">
        <f t="shared" si="3"/>
        <v>293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>
      <c r="E22" s="40" t="str">
        <f>failures!A6</f>
        <v>f4</v>
      </c>
      <c r="F22" s="76">
        <f>failures!B6</f>
        <v>44068.899097222224</v>
      </c>
      <c r="G22" s="40">
        <f>failures!C6</f>
        <v>0</v>
      </c>
      <c r="H22" s="99">
        <f t="shared" si="2"/>
        <v>0.61728395061728392</v>
      </c>
      <c r="I22" s="40">
        <f t="shared" si="3"/>
        <v>200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>
      <c r="E23" s="40" t="str">
        <f>failures!A7</f>
        <v>f5</v>
      </c>
      <c r="F23" s="76">
        <f>failures!B7</f>
        <v>44316.899097222224</v>
      </c>
      <c r="G23" s="40">
        <f>failures!C7</f>
        <v>0</v>
      </c>
      <c r="H23" s="99">
        <f t="shared" si="2"/>
        <v>1.382716049382716</v>
      </c>
      <c r="I23" s="40">
        <f t="shared" si="3"/>
        <v>448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>
      <c r="E24" s="40" t="str">
        <f>failures!A8</f>
        <v>f6</v>
      </c>
      <c r="F24" s="76">
        <f>failures!B8</f>
        <v>44378.899097222224</v>
      </c>
      <c r="G24" s="40">
        <f>failures!C8</f>
        <v>0</v>
      </c>
      <c r="H24" s="99">
        <f t="shared" si="2"/>
        <v>1.5740740740740742</v>
      </c>
      <c r="I24" s="40">
        <f t="shared" si="3"/>
        <v>510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-135.39506172839506</v>
      </c>
      <c r="I25" s="40">
        <f t="shared" si="3"/>
        <v>-43868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-135.39506172839506</v>
      </c>
      <c r="I26" s="40">
        <f t="shared" si="3"/>
        <v>-43868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-135.39506172839506</v>
      </c>
      <c r="I27" s="40">
        <f t="shared" si="3"/>
        <v>-43868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-135.39506172839506</v>
      </c>
      <c r="I28" s="40">
        <f t="shared" si="3"/>
        <v>-43868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-135.39506172839506</v>
      </c>
      <c r="I29" s="40">
        <f t="shared" si="3"/>
        <v>-43868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-135.39506172839506</v>
      </c>
      <c r="I30" s="40">
        <f t="shared" si="3"/>
        <v>-43868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-135.39506172839506</v>
      </c>
      <c r="I31" s="40">
        <f t="shared" si="3"/>
        <v>-43868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-135.39506172839506</v>
      </c>
      <c r="I32" s="40">
        <f t="shared" si="3"/>
        <v>-43868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-135.39506172839506</v>
      </c>
      <c r="I33" s="40">
        <f t="shared" si="3"/>
        <v>-43868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-135.39506172839506</v>
      </c>
      <c r="I34" s="40">
        <f t="shared" si="3"/>
        <v>-43868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-135.39506172839506</v>
      </c>
      <c r="I35" s="40">
        <f t="shared" si="3"/>
        <v>-43868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-135.39506172839506</v>
      </c>
      <c r="I36" s="40">
        <f t="shared" si="3"/>
        <v>-43868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-135.39506172839506</v>
      </c>
      <c r="I37" s="40">
        <f t="shared" si="3"/>
        <v>-43868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-135.39506172839506</v>
      </c>
      <c r="I38" s="40">
        <f t="shared" si="3"/>
        <v>-43868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-135.39506172839506</v>
      </c>
      <c r="I39" s="40">
        <f t="shared" si="3"/>
        <v>-43868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-135.39506172839506</v>
      </c>
      <c r="I40" s="40">
        <f t="shared" si="3"/>
        <v>-43868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-135.39506172839506</v>
      </c>
      <c r="I41" s="40">
        <f t="shared" si="3"/>
        <v>-43868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-135.39506172839506</v>
      </c>
      <c r="I42" s="40">
        <f t="shared" si="3"/>
        <v>-43868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-135.39506172839506</v>
      </c>
      <c r="I43" s="40">
        <f t="shared" si="3"/>
        <v>-43868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5.75">
      <c r="G44" s="25" t="s">
        <v>101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>
      <c r="G45" s="25" t="s">
        <v>164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5.75">
      <c r="G46" s="25" t="s">
        <v>165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>
      <c r="G47" s="25" t="s">
        <v>77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>
      <c r="G48" s="25" t="s">
        <v>78</v>
      </c>
      <c r="H48" s="25"/>
      <c r="I48" s="25"/>
      <c r="J48" s="30">
        <f t="shared" ref="J48:AX48" si="15">J47*$C$3</f>
        <v>0</v>
      </c>
      <c r="K48" s="30">
        <f t="shared" si="15"/>
        <v>9.7199999999999989</v>
      </c>
      <c r="L48" s="30">
        <f t="shared" si="15"/>
        <v>25.92</v>
      </c>
      <c r="M48" s="30">
        <f t="shared" si="15"/>
        <v>48.6</v>
      </c>
      <c r="N48" s="30">
        <f t="shared" si="15"/>
        <v>64.8</v>
      </c>
      <c r="O48" s="30">
        <f t="shared" si="15"/>
        <v>81</v>
      </c>
      <c r="P48" s="30">
        <f t="shared" si="15"/>
        <v>97.2</v>
      </c>
      <c r="Q48" s="30">
        <f t="shared" si="15"/>
        <v>113.39999999999999</v>
      </c>
      <c r="R48" s="30">
        <f t="shared" si="15"/>
        <v>129.6</v>
      </c>
      <c r="S48" s="30">
        <f t="shared" si="15"/>
        <v>145.80000000000001</v>
      </c>
      <c r="T48" s="30">
        <f t="shared" si="15"/>
        <v>162</v>
      </c>
      <c r="U48" s="30">
        <f t="shared" si="15"/>
        <v>178.20000000000002</v>
      </c>
      <c r="V48" s="30">
        <f t="shared" si="15"/>
        <v>194.4</v>
      </c>
      <c r="W48" s="30">
        <f t="shared" si="15"/>
        <v>210.6</v>
      </c>
      <c r="X48" s="30">
        <f t="shared" si="15"/>
        <v>226.79999999999998</v>
      </c>
      <c r="Y48" s="30">
        <f t="shared" si="15"/>
        <v>243</v>
      </c>
      <c r="Z48" s="30">
        <f t="shared" si="15"/>
        <v>259.2</v>
      </c>
      <c r="AA48" s="30">
        <f t="shared" si="15"/>
        <v>275.39999999999998</v>
      </c>
      <c r="AB48" s="30">
        <f t="shared" si="15"/>
        <v>291.60000000000002</v>
      </c>
      <c r="AC48" s="30">
        <f t="shared" si="15"/>
        <v>307.8</v>
      </c>
      <c r="AD48" s="31">
        <f t="shared" si="15"/>
        <v>324</v>
      </c>
      <c r="AE48" s="30">
        <f t="shared" si="15"/>
        <v>340.2</v>
      </c>
      <c r="AF48" s="30">
        <f t="shared" si="15"/>
        <v>356.40000000000003</v>
      </c>
      <c r="AG48" s="30">
        <f t="shared" si="15"/>
        <v>372.59999999999997</v>
      </c>
      <c r="AH48" s="30">
        <f t="shared" si="15"/>
        <v>388.8</v>
      </c>
      <c r="AI48" s="30">
        <f t="shared" si="15"/>
        <v>405</v>
      </c>
      <c r="AJ48" s="30">
        <f t="shared" si="15"/>
        <v>421.2</v>
      </c>
      <c r="AK48" s="30">
        <f t="shared" si="15"/>
        <v>437.40000000000003</v>
      </c>
      <c r="AL48" s="30">
        <f t="shared" si="15"/>
        <v>453.59999999999997</v>
      </c>
      <c r="AM48" s="30">
        <f t="shared" si="15"/>
        <v>469.8</v>
      </c>
      <c r="AN48" s="30">
        <f t="shared" si="15"/>
        <v>486</v>
      </c>
      <c r="AO48" s="30">
        <f t="shared" si="15"/>
        <v>502.2</v>
      </c>
      <c r="AP48" s="30">
        <f t="shared" si="15"/>
        <v>518.4</v>
      </c>
      <c r="AQ48" s="30">
        <f t="shared" si="15"/>
        <v>534.6</v>
      </c>
      <c r="AR48" s="30">
        <f t="shared" si="15"/>
        <v>550.79999999999995</v>
      </c>
      <c r="AS48" s="30">
        <f t="shared" si="15"/>
        <v>567</v>
      </c>
      <c r="AT48" s="30">
        <f t="shared" si="15"/>
        <v>583.20000000000005</v>
      </c>
      <c r="AU48" s="30">
        <f t="shared" si="15"/>
        <v>599.4</v>
      </c>
      <c r="AV48" s="30">
        <f t="shared" si="15"/>
        <v>615.6</v>
      </c>
      <c r="AW48" s="30">
        <f t="shared" si="15"/>
        <v>631.79999999999995</v>
      </c>
      <c r="AX48" s="30">
        <f t="shared" si="15"/>
        <v>648</v>
      </c>
    </row>
    <row r="49" spans="4:50" s="33" customFormat="1" ht="12.75">
      <c r="I49" s="16"/>
      <c r="J49" s="65">
        <v>0</v>
      </c>
      <c r="K49" s="65">
        <v>1</v>
      </c>
      <c r="L49" s="66"/>
      <c r="M49" s="82" t="s">
        <v>116</v>
      </c>
      <c r="N49" s="83">
        <f>AD59</f>
        <v>0.93783125440851811</v>
      </c>
      <c r="O49" s="66"/>
      <c r="P49" s="82" t="s">
        <v>159</v>
      </c>
      <c r="Q49" s="86">
        <f>AD67</f>
        <v>6390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2.75">
      <c r="G50" s="49"/>
      <c r="H50" s="49"/>
      <c r="I50" s="36" t="s">
        <v>8159</v>
      </c>
      <c r="J50" s="62">
        <f>AD63</f>
        <v>7776</v>
      </c>
      <c r="K50" s="62">
        <f>J50</f>
        <v>7776</v>
      </c>
      <c r="L50" s="34"/>
      <c r="M50" s="84">
        <f>AD66</f>
        <v>44192</v>
      </c>
      <c r="N50" s="85">
        <f>AD63</f>
        <v>7776</v>
      </c>
      <c r="O50" s="34"/>
      <c r="P50" s="84">
        <f>AD66</f>
        <v>44192</v>
      </c>
      <c r="Q50" s="85">
        <f>AD63</f>
        <v>7776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2.75">
      <c r="G51" s="94" t="s">
        <v>115</v>
      </c>
      <c r="H51" s="50"/>
      <c r="J51" s="58">
        <f t="shared" ref="J51:M51" si="16">K51</f>
        <v>0.71471989592187246</v>
      </c>
      <c r="K51" s="58">
        <f t="shared" si="16"/>
        <v>0.71471989592187246</v>
      </c>
      <c r="L51" s="58">
        <f t="shared" si="16"/>
        <v>0.71471989592187246</v>
      </c>
      <c r="M51" s="58">
        <f t="shared" si="16"/>
        <v>0.71471989592187246</v>
      </c>
      <c r="N51" s="58">
        <f>O51</f>
        <v>0.71471989592187246</v>
      </c>
      <c r="O51" s="58">
        <f t="shared" ref="O51:AX51" si="17">O60-O59</f>
        <v>0.71471989592187246</v>
      </c>
      <c r="P51" s="58">
        <f t="shared" si="17"/>
        <v>0.6043107071367364</v>
      </c>
      <c r="Q51" s="58">
        <f t="shared" si="17"/>
        <v>0.5051303566403671</v>
      </c>
      <c r="R51" s="58">
        <f t="shared" si="17"/>
        <v>0.42457303359695231</v>
      </c>
      <c r="S51" s="58">
        <f t="shared" si="17"/>
        <v>0.35183203003474195</v>
      </c>
      <c r="T51" s="58">
        <f t="shared" si="17"/>
        <v>0.29251622352262519</v>
      </c>
      <c r="U51" s="58">
        <f t="shared" si="17"/>
        <v>0.24379004219886402</v>
      </c>
      <c r="V51" s="58">
        <f t="shared" si="17"/>
        <v>0.20522192527662741</v>
      </c>
      <c r="W51" s="58">
        <f t="shared" si="17"/>
        <v>0.17297891242304675</v>
      </c>
      <c r="X51" s="58">
        <f t="shared" si="17"/>
        <v>0.14621060720478851</v>
      </c>
      <c r="Y51" s="58">
        <f t="shared" si="17"/>
        <v>0.12449388006886908</v>
      </c>
      <c r="Z51" s="58">
        <f t="shared" si="17"/>
        <v>0.10577879757174824</v>
      </c>
      <c r="AA51" s="58">
        <f t="shared" si="17"/>
        <v>8.9786581537319887E-2</v>
      </c>
      <c r="AB51" s="58">
        <f t="shared" si="17"/>
        <v>7.7256925697763545E-2</v>
      </c>
      <c r="AC51" s="58">
        <f t="shared" si="17"/>
        <v>6.7331585207519251E-2</v>
      </c>
      <c r="AD51" s="64">
        <f t="shared" si="17"/>
        <v>5.923609846133937E-2</v>
      </c>
      <c r="AE51" s="58">
        <f t="shared" si="17"/>
        <v>5.2668332767887405E-2</v>
      </c>
      <c r="AF51" s="58">
        <f t="shared" si="17"/>
        <v>4.7279081473238449E-2</v>
      </c>
      <c r="AG51" s="58">
        <f t="shared" si="17"/>
        <v>4.279554510460204E-2</v>
      </c>
      <c r="AH51" s="58">
        <f t="shared" si="17"/>
        <v>3.9017825209672119E-2</v>
      </c>
      <c r="AI51" s="58">
        <f t="shared" si="17"/>
        <v>3.5798370321220019E-2</v>
      </c>
      <c r="AJ51" s="58">
        <f t="shared" si="17"/>
        <v>3.302672459242062E-2</v>
      </c>
      <c r="AK51" s="58">
        <f t="shared" si="17"/>
        <v>3.0618947976301047E-2</v>
      </c>
      <c r="AL51" s="58">
        <f t="shared" si="17"/>
        <v>2.851031695852535E-2</v>
      </c>
      <c r="AM51" s="58">
        <f t="shared" si="17"/>
        <v>2.6650242965535531E-2</v>
      </c>
      <c r="AN51" s="58">
        <f t="shared" si="17"/>
        <v>2.4998687103724104E-2</v>
      </c>
      <c r="AO51" s="58">
        <f t="shared" si="17"/>
        <v>2.3523593754551708E-2</v>
      </c>
      <c r="AP51" s="58">
        <f t="shared" si="17"/>
        <v>2.2199026907380848E-2</v>
      </c>
      <c r="AQ51" s="58">
        <f t="shared" si="17"/>
        <v>2.100379803322816E-2</v>
      </c>
      <c r="AR51" s="58">
        <f t="shared" si="17"/>
        <v>1.9920442637053726E-2</v>
      </c>
      <c r="AS51" s="58">
        <f t="shared" si="17"/>
        <v>1.8934447533324072E-2</v>
      </c>
      <c r="AT51" s="58">
        <f t="shared" si="17"/>
        <v>1.8033660756580971E-2</v>
      </c>
      <c r="AU51" s="58">
        <f t="shared" si="17"/>
        <v>1.7207836144101152E-2</v>
      </c>
      <c r="AV51" s="58">
        <f t="shared" si="17"/>
        <v>1.6448278369900593E-2</v>
      </c>
      <c r="AW51" s="58">
        <f t="shared" si="17"/>
        <v>1.5747563715867385E-2</v>
      </c>
      <c r="AX51" s="58">
        <f t="shared" si="17"/>
        <v>1.5099318525332861E-2</v>
      </c>
    </row>
    <row r="52" spans="4:50" s="33" customFormat="1">
      <c r="H52" s="43" t="s">
        <v>64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>
      <c r="H53" s="43" t="s">
        <v>64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>
      <c r="F54" s="232" t="s">
        <v>8254</v>
      </c>
      <c r="G54" s="233" t="s">
        <v>64</v>
      </c>
      <c r="H54" s="234" t="s">
        <v>8217</v>
      </c>
      <c r="I54" s="235" t="s">
        <v>63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0.99853988361184665</v>
      </c>
      <c r="L55" s="239">
        <f t="shared" si="21"/>
        <v>0.99622364268321628</v>
      </c>
      <c r="M55" s="239">
        <f t="shared" si="21"/>
        <v>0.99306263045157583</v>
      </c>
      <c r="N55" s="239">
        <f t="shared" si="21"/>
        <v>0.99083991535957738</v>
      </c>
      <c r="O55" s="239">
        <f t="shared" si="21"/>
        <v>0.98863890656984155</v>
      </c>
      <c r="P55" s="239">
        <f t="shared" si="21"/>
        <v>0.98645599975266018</v>
      </c>
      <c r="Q55" s="239">
        <f t="shared" si="21"/>
        <v>0.98428881553274161</v>
      </c>
      <c r="R55" s="239">
        <f t="shared" si="21"/>
        <v>0.98213566214915726</v>
      </c>
      <c r="S55" s="239">
        <f t="shared" si="21"/>
        <v>0.97999527296981959</v>
      </c>
      <c r="T55" s="239">
        <f t="shared" si="21"/>
        <v>0.97786666276885048</v>
      </c>
      <c r="U55" s="239">
        <f t="shared" si="21"/>
        <v>0.97574904233730408</v>
      </c>
      <c r="V55" s="239">
        <f t="shared" si="21"/>
        <v>0.97364176452620954</v>
      </c>
      <c r="W55" s="239">
        <f t="shared" si="21"/>
        <v>0.97154428846373531</v>
      </c>
      <c r="X55" s="239">
        <f t="shared" si="21"/>
        <v>0.96945615488203951</v>
      </c>
      <c r="Y55" s="239">
        <f t="shared" si="21"/>
        <v>0.96737696854906596</v>
      </c>
      <c r="Z55" s="239">
        <f t="shared" si="21"/>
        <v>0.96530638541740432</v>
      </c>
      <c r="AA55" s="239">
        <f t="shared" si="21"/>
        <v>0.96324410300526009</v>
      </c>
      <c r="AB55" s="239">
        <f t="shared" si="21"/>
        <v>0.96118985305261007</v>
      </c>
      <c r="AC55" s="239">
        <f t="shared" si="21"/>
        <v>0.95914339581677077</v>
      </c>
      <c r="AD55" s="239">
        <f t="shared" si="21"/>
        <v>0.95710451557361997</v>
      </c>
      <c r="AE55" s="239">
        <f t="shared" si="21"/>
        <v>0.95507301702158443</v>
      </c>
      <c r="AF55" s="239">
        <f t="shared" si="21"/>
        <v>0.95304872237249405</v>
      </c>
      <c r="AG55" s="239">
        <f t="shared" si="21"/>
        <v>0.95103146897257396</v>
      </c>
      <c r="AH55" s="239">
        <f t="shared" si="21"/>
        <v>0.94902110733790723</v>
      </c>
      <c r="AI55" s="239">
        <f t="shared" si="21"/>
        <v>0.94701749951774339</v>
      </c>
      <c r="AJ55" s="239">
        <f t="shared" si="21"/>
        <v>0.94502051771989126</v>
      </c>
      <c r="AK55" s="239">
        <f t="shared" si="21"/>
        <v>0.94303004314766747</v>
      </c>
      <c r="AL55" s="239">
        <f t="shared" si="21"/>
        <v>0.94104596500913507</v>
      </c>
      <c r="AM55" s="239">
        <f t="shared" si="21"/>
        <v>0.93906817966780554</v>
      </c>
      <c r="AN55" s="239">
        <f t="shared" si="21"/>
        <v>0.93709658991037614</v>
      </c>
      <c r="AO55" s="239">
        <f t="shared" si="21"/>
        <v>0.93513110431196644</v>
      </c>
      <c r="AP55" s="239">
        <f t="shared" si="21"/>
        <v>0.93317163668311509</v>
      </c>
      <c r="AQ55" s="239">
        <f t="shared" si="21"/>
        <v>0.93121810558574802</v>
      </c>
      <c r="AR55" s="239">
        <f t="shared" si="21"/>
        <v>0.92927043390766439</v>
      </c>
      <c r="AS55" s="239">
        <f t="shared" si="21"/>
        <v>0.9273285484869308</v>
      </c>
      <c r="AT55" s="239">
        <f t="shared" si="21"/>
        <v>0.92539237977905509</v>
      </c>
      <c r="AU55" s="239">
        <f t="shared" si="21"/>
        <v>0.9234618615609973</v>
      </c>
      <c r="AV55" s="239">
        <f t="shared" si="21"/>
        <v>0.92153693066704467</v>
      </c>
      <c r="AW55" s="239">
        <f t="shared" si="21"/>
        <v>0.91961752675235964</v>
      </c>
      <c r="AX55" s="239">
        <f t="shared" si="21"/>
        <v>0.91770359208065477</v>
      </c>
    </row>
    <row r="56" spans="4:50" s="33" customFormat="1">
      <c r="F56" s="232" t="s">
        <v>8255</v>
      </c>
      <c r="G56" s="233" t="s">
        <v>64</v>
      </c>
      <c r="H56" s="234" t="s">
        <v>8217</v>
      </c>
      <c r="I56" s="235" t="s">
        <v>63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>
      <c r="F57" s="232">
        <f>G58</f>
        <v>30000</v>
      </c>
      <c r="G57" s="236">
        <f>AD58</f>
        <v>0.98086378312744693</v>
      </c>
      <c r="H57" s="238">
        <f>EXP(LN(F57)-1/I57*LN(LN(1/G57)))</f>
        <v>782731.85282497387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0.99994581884256306</v>
      </c>
      <c r="L57" s="58">
        <f t="shared" si="22"/>
        <v>0.99982248148368402</v>
      </c>
      <c r="M57" s="58">
        <f t="shared" si="22"/>
        <v>0.99962022071889256</v>
      </c>
      <c r="N57" s="58">
        <f t="shared" si="22"/>
        <v>0.99946213560222286</v>
      </c>
      <c r="O57" s="58">
        <f t="shared" si="22"/>
        <v>0.99929547289673826</v>
      </c>
      <c r="P57" s="58">
        <f t="shared" si="22"/>
        <v>0.99912164669035219</v>
      </c>
      <c r="Q57" s="58">
        <f t="shared" si="22"/>
        <v>0.99894163434832806</v>
      </c>
      <c r="R57" s="58">
        <f t="shared" si="22"/>
        <v>0.99875615668052165</v>
      </c>
      <c r="S57" s="58">
        <f t="shared" si="22"/>
        <v>0.99856576986953161</v>
      </c>
      <c r="T57" s="58">
        <f t="shared" si="22"/>
        <v>0.99837091764465613</v>
      </c>
      <c r="U57" s="58">
        <f t="shared" si="22"/>
        <v>0.99817196324234958</v>
      </c>
      <c r="V57" s="58">
        <f t="shared" si="22"/>
        <v>0.99796921014749418</v>
      </c>
      <c r="W57" s="58">
        <f t="shared" si="22"/>
        <v>0.99776291617737622</v>
      </c>
      <c r="X57" s="58">
        <f t="shared" si="22"/>
        <v>0.99755330340113368</v>
      </c>
      <c r="Y57" s="58">
        <f t="shared" si="22"/>
        <v>0.99734056533993831</v>
      </c>
      <c r="Z57" s="58">
        <f t="shared" si="22"/>
        <v>0.99712487232735103</v>
      </c>
      <c r="AA57" s="58">
        <f t="shared" si="22"/>
        <v>0.99690637558698414</v>
      </c>
      <c r="AB57" s="58">
        <f t="shared" si="22"/>
        <v>0.99668521039265845</v>
      </c>
      <c r="AC57" s="58">
        <f t="shared" si="22"/>
        <v>0.9964614985575414</v>
      </c>
      <c r="AD57" s="58">
        <f t="shared" si="22"/>
        <v>0.996235350422914</v>
      </c>
      <c r="AE57" s="58">
        <f t="shared" si="22"/>
        <v>0.99600686646737446</v>
      </c>
      <c r="AF57" s="58">
        <f t="shared" si="22"/>
        <v>0.99577613862370196</v>
      </c>
      <c r="AG57" s="58">
        <f t="shared" si="22"/>
        <v>0.99554325136747646</v>
      </c>
      <c r="AH57" s="58">
        <f t="shared" si="22"/>
        <v>0.99530828262529547</v>
      </c>
      <c r="AI57" s="58">
        <f t="shared" si="22"/>
        <v>0.99507130453881332</v>
      </c>
      <c r="AJ57" s="58">
        <f t="shared" si="22"/>
        <v>0.9948323841123845</v>
      </c>
      <c r="AK57" s="58">
        <f t="shared" si="22"/>
        <v>0.99459158376586942</v>
      </c>
      <c r="AL57" s="58">
        <f t="shared" si="22"/>
        <v>0.9943489618095126</v>
      </c>
      <c r="AM57" s="58">
        <f t="shared" si="22"/>
        <v>0.99410457285428777</v>
      </c>
      <c r="AN57" s="58">
        <f t="shared" si="22"/>
        <v>0.9938584681684165</v>
      </c>
      <c r="AO57" s="58">
        <f t="shared" si="22"/>
        <v>0.99361069598869178</v>
      </c>
      <c r="AP57" s="58">
        <f t="shared" si="22"/>
        <v>0.99336130179361715</v>
      </c>
      <c r="AQ57" s="58">
        <f t="shared" si="22"/>
        <v>0.99311032854409897</v>
      </c>
      <c r="AR57" s="58">
        <f t="shared" si="22"/>
        <v>0.99285781689641983</v>
      </c>
      <c r="AS57" s="58">
        <f t="shared" si="22"/>
        <v>0.99260380539140891</v>
      </c>
      <c r="AT57" s="58">
        <f t="shared" si="22"/>
        <v>0.99234833062308014</v>
      </c>
      <c r="AU57" s="58">
        <f t="shared" si="22"/>
        <v>0.99209142738947675</v>
      </c>
      <c r="AV57" s="58">
        <f t="shared" si="22"/>
        <v>0.99183312882803332</v>
      </c>
      <c r="AW57" s="58">
        <f t="shared" si="22"/>
        <v>0.99157346653741152</v>
      </c>
      <c r="AX57" s="58">
        <f t="shared" si="22"/>
        <v>0.9913124706874763</v>
      </c>
    </row>
    <row r="58" spans="4:50" s="33" customFormat="1">
      <c r="F58" s="25" t="s">
        <v>75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5.8266136772090957E-8</v>
      </c>
      <c r="L58" s="58" cm="1">
        <f t="array" ref="L58">IFERROR(EXP(-_xlfn.CHISQ.INV($H58,2*(L$18+1))/(2*(SUM($F$67:$F$166*(L$67:L$166)^$I58)/MAX(L$67:L$166)^$I58)*((MAX(L$67:L$166))/$G58)^$I58))," ")</f>
        <v>1.493170776212414E-2</v>
      </c>
      <c r="M58" s="58" cm="1">
        <f t="array" ref="M58">IFERROR(EXP(-_xlfn.CHISQ.INV($H58,2*(M$18+1))/(2*(SUM($F$67:$F$166*(M$67:M$166)^$I58)/MAX(M$67:M$166)^$I58)*((MAX(M$67:M$166))/$G58)^$I58))," ")</f>
        <v>0.30287638008954548</v>
      </c>
      <c r="N58" s="58" cm="1">
        <f t="array" ref="N58">IFERROR(EXP(-_xlfn.CHISQ.INV($H58,2*(N$18+1))/(2*(SUM($F$67:$F$166*(N$67:N$166)^$I58)/MAX(N$67:N$166)^$I58)*((MAX(N$67:N$166))/$G58)^$I58))," ")</f>
        <v>0.50691255138611291</v>
      </c>
      <c r="O58" s="58" cm="1">
        <f t="array" ref="O58">IFERROR(EXP(-_xlfn.CHISQ.INV($H58,2*(O$18+1))/(2*(SUM($F$67:$F$166*(O$67:O$166)^$I58)/MAX(O$67:O$166)^$I58)*((MAX(O$67:O$166))/$G58)^$I58))," ")</f>
        <v>0.63215070329968404</v>
      </c>
      <c r="P58" s="58" cm="1">
        <f t="array" ref="P58">IFERROR(EXP(-_xlfn.CHISQ.INV($H58,2*(P$18+1))/(2*(SUM($F$67:$F$166*(P$67:P$166)^$I58)/MAX(P$67:P$166)^$I58)*((MAX(P$67:P$166))/$G58)^$I58))," ")</f>
        <v>0.72816920645996286</v>
      </c>
      <c r="Q58" s="58" cm="1">
        <f t="array" ref="Q58">IFERROR(EXP(-_xlfn.CHISQ.INV($H58,2*(Q$18+1))/(2*(SUM($F$67:$F$166*(Q$67:Q$166)^$I58)/MAX(Q$67:Q$166)^$I58)*((MAX(Q$67:Q$166))/$G58)^$I58))," ")</f>
        <v>0.79153091602161207</v>
      </c>
      <c r="R58" s="58" cm="1">
        <f t="array" ref="R58">IFERROR(EXP(-_xlfn.CHISQ.INV($H58,2*(R$18+1))/(2*(SUM($F$67:$F$166*(R$67:R$166)^$I58)/MAX(R$67:R$166)^$I58)*((MAX(R$67:R$166))/$G58)^$I58))," ")</f>
        <v>0.83452202944793918</v>
      </c>
      <c r="S58" s="58" cm="1">
        <f t="array" ref="S58">IFERROR(EXP(-_xlfn.CHISQ.INV($H58,2*(S$18+1))/(2*(SUM($F$67:$F$166*(S$67:S$166)^$I58)/MAX(S$67:S$166)^$I58)*((MAX(S$67:S$166))/$G58)^$I58))," ")</f>
        <v>0.86891879559859331</v>
      </c>
      <c r="T58" s="58" cm="1">
        <f t="array" ref="T58">IFERROR(EXP(-_xlfn.CHISQ.INV($H58,2*(T$18+1))/(2*(SUM($F$67:$F$166*(T$67:T$166)^$I58)/MAX(T$67:T$166)^$I58)*((MAX(T$67:T$166))/$G58)^$I58))," ")</f>
        <v>0.89458177539514749</v>
      </c>
      <c r="U58" s="58" cm="1">
        <f t="array" ref="U58">IFERROR(EXP(-_xlfn.CHISQ.INV($H58,2*(U$18+1))/(2*(SUM($F$67:$F$166*(U$67:U$166)^$I58)/MAX(U$67:U$166)^$I58)*((MAX(U$67:U$166))/$G58)^$I58))," ")</f>
        <v>0.91434328556463695</v>
      </c>
      <c r="V58" s="58" cm="1">
        <f t="array" ref="V58">IFERROR(EXP(-_xlfn.CHISQ.INV($H58,2*(V$18+1))/(2*(SUM($F$67:$F$166*(V$67:V$166)^$I58)/MAX(V$67:V$166)^$I58)*((MAX(V$67:V$166))/$G58)^$I58))," ")</f>
        <v>0.9292524922162384</v>
      </c>
      <c r="W58" s="58" cm="1">
        <f t="array" ref="W58">IFERROR(EXP(-_xlfn.CHISQ.INV($H58,2*(W$18+1))/(2*(SUM($F$67:$F$166*(W$67:W$166)^$I58)/MAX(W$67:W$166)^$I58)*((MAX(W$67:W$166))/$G58)^$I58))," ")</f>
        <v>0.94127012158670897</v>
      </c>
      <c r="X58" s="58" cm="1">
        <f t="array" ref="X58">IFERROR(EXP(-_xlfn.CHISQ.INV($H58,2*(X$18+1))/(2*(SUM($F$67:$F$166*(X$67:X$166)^$I58)/MAX(X$67:X$166)^$I58)*((MAX(X$67:X$166))/$G58)^$I58))," ")</f>
        <v>0.95096263813120763</v>
      </c>
      <c r="Y58" s="58" cm="1">
        <f t="array" ref="Y58">IFERROR(EXP(-_xlfn.CHISQ.INV($H58,2*(Y$18+1))/(2*(SUM($F$67:$F$166*(Y$67:Y$166)^$I58)/MAX(Y$67:Y$166)^$I58)*((MAX(Y$67:Y$166))/$G58)^$I58))," ")</f>
        <v>0.95864825135174425</v>
      </c>
      <c r="Z58" s="58" cm="1">
        <f t="array" ref="Z58">IFERROR(EXP(-_xlfn.CHISQ.INV($H58,2*(Z$18+1))/(2*(SUM($F$67:$F$166*(Z$67:Z$166)^$I58)/MAX(Z$67:Z$166)^$I58)*((MAX(Z$67:Z$166))/$G58)^$I58))," ")</f>
        <v>0.96515029007615738</v>
      </c>
      <c r="AA58" s="58" cm="1">
        <f t="array" ref="AA58">IFERROR(EXP(-_xlfn.CHISQ.INV($H58,2*(AA$18+1))/(2*(SUM($F$67:$F$166*(AA$67:AA$166)^$I58)/MAX(AA$67:AA$166)^$I58)*((MAX(AA$67:AA$166))/$G58)^$I58))," ")</f>
        <v>0.9706210732954571</v>
      </c>
      <c r="AB58" s="58" cm="1">
        <f t="array" ref="AB58">IFERROR(EXP(-_xlfn.CHISQ.INV($H58,2*(AB$18+1))/(2*(SUM($F$67:$F$166*(AB$67:AB$166)^$I58)/MAX(AB$67:AB$166)^$I58)*((MAX(AB$67:AB$166))/$G58)^$I58))," ")</f>
        <v>0.97485431727437</v>
      </c>
      <c r="AC58" s="58" cm="1">
        <f t="array" ref="AC58">IFERROR(EXP(-_xlfn.CHISQ.INV($H58,2*(AC$18+1))/(2*(SUM($F$67:$F$166*(AC$67:AC$166)^$I58)/MAX(AC$67:AC$166)^$I58)*((MAX(AC$67:AC$166))/$G58)^$I58))," ")</f>
        <v>0.97817550314950585</v>
      </c>
      <c r="AD58" s="64" cm="1">
        <f t="array" ref="AD58">IFERROR(EXP(-_xlfn.CHISQ.INV($H58,2*(AD$18+1))/(2*(SUM($F$67:$F$166*(AD$67:AD$166)^$I58)/MAX(AD$67:AD$166)^$I58)*((MAX(AD$67:AD$166))/$G58)^$I58))," ")</f>
        <v>0.98086378312744693</v>
      </c>
      <c r="AE58" s="58" cm="1">
        <f t="array" ref="AE58">IFERROR(EXP(-_xlfn.CHISQ.INV($H58,2*(AE$18+1))/(2*(SUM($F$67:$F$166*(AE$67:AE$166)^$I58)/MAX(AE$67:AE$166)^$I58)*((MAX(AE$67:AE$166))/$G58)^$I58))," ")</f>
        <v>0.98303138014770297</v>
      </c>
      <c r="AF58" s="58" cm="1">
        <f t="array" ref="AF58">IFERROR(EXP(-_xlfn.CHISQ.INV($H58,2*(AF$18+1))/(2*(SUM($F$67:$F$166*(AF$67:AF$166)^$I58)/MAX(AF$67:AF$166)^$I58)*((MAX(AF$67:AF$166))/$G58)^$I58))," ")</f>
        <v>0.98480120255260895</v>
      </c>
      <c r="AG58" s="58" cm="1">
        <f t="array" ref="AG58">IFERROR(EXP(-_xlfn.CHISQ.INV($H58,2*(AG$18+1))/(2*(SUM($F$67:$F$166*(AG$67:AG$166)^$I58)/MAX(AG$67:AG$166)^$I58)*((MAX(AG$67:AG$166))/$G58)^$I58))," ")</f>
        <v>0.98626759705555311</v>
      </c>
      <c r="AH58" s="58" cm="1">
        <f t="array" ref="AH58">IFERROR(EXP(-_xlfn.CHISQ.INV($H58,2*(AH$18+1))/(2*(SUM($F$67:$F$166*(AH$67:AH$166)^$I58)/MAX(AH$67:AH$166)^$I58)*((MAX(AH$67:AH$166))/$G58)^$I58))," ")</f>
        <v>0.98749896013627947</v>
      </c>
      <c r="AI58" s="58" cm="1">
        <f t="array" ref="AI58">IFERROR(EXP(-_xlfn.CHISQ.INV($H58,2*(AI$18+1))/(2*(SUM($F$67:$F$166*(AI$67:AI$166)^$I58)/MAX(AI$67:AI$166)^$I58)*((MAX(AI$67:AI$166))/$G58)^$I58))," ")</f>
        <v>0.98854535669155619</v>
      </c>
      <c r="AJ58" s="58" cm="1">
        <f t="array" ref="AJ58">IFERROR(EXP(-_xlfn.CHISQ.INV($H58,2*(AJ$18+1))/(2*(SUM($F$67:$F$166*(AJ$67:AJ$166)^$I58)/MAX(AJ$67:AJ$166)^$I58)*((MAX(AJ$67:AJ$166))/$G58)^$I58))," ")</f>
        <v>0.98944400985094005</v>
      </c>
      <c r="AK58" s="58" cm="1">
        <f t="array" ref="AK58">IFERROR(EXP(-_xlfn.CHISQ.INV($H58,2*(AK$18+1))/(2*(SUM($F$67:$F$166*(AK$67:AK$166)^$I58)/MAX(AK$67:AK$166)^$I58)*((MAX(AK$67:AK$166))/$G58)^$I58))," ")</f>
        <v>0.99022304609951695</v>
      </c>
      <c r="AL58" s="58" cm="1">
        <f t="array" ref="AL58">IFERROR(EXP(-_xlfn.CHISQ.INV($H58,2*(AL$18+1))/(2*(SUM($F$67:$F$166*(AL$67:AL$166)^$I58)/MAX(AL$67:AL$166)^$I58)*((MAX(AL$67:AL$166))/$G58)^$I58))," ")</f>
        <v>0.99090404803372878</v>
      </c>
      <c r="AM58" s="58" cm="1">
        <f t="array" ref="AM58">IFERROR(EXP(-_xlfn.CHISQ.INV($H58,2*(AM$18+1))/(2*(SUM($F$67:$F$166*(AM$67:AM$166)^$I58)/MAX(AM$67:AM$166)^$I58)*((MAX(AM$67:AM$166))/$G58)^$I58))," ")</f>
        <v>0.99150381465764859</v>
      </c>
      <c r="AN58" s="58" cm="1">
        <f t="array" ref="AN58">IFERROR(EXP(-_xlfn.CHISQ.INV($H58,2*(AN$18+1))/(2*(SUM($F$67:$F$166*(AN$67:AN$166)^$I58)/MAX(AN$67:AN$166)^$I58)*((MAX(AN$67:AN$166))/$G58)^$I58))," ")</f>
        <v>0.99203559363676574</v>
      </c>
      <c r="AO58" s="58" cm="1">
        <f t="array" ref="AO58">IFERROR(EXP(-_xlfn.CHISQ.INV($H58,2*(AO$18+1))/(2*(SUM($F$67:$F$166*(AO$67:AO$166)^$I58)/MAX(AO$67:AO$166)^$I58)*((MAX(AO$67:AO$166))/$G58)^$I58))," ")</f>
        <v>0.99250995755584903</v>
      </c>
      <c r="AP58" s="58" cm="1">
        <f t="array" ref="AP58">IFERROR(EXP(-_xlfn.CHISQ.INV($H58,2*(AP$18+1))/(2*(SUM($F$67:$F$166*(AP$67:AP$166)^$I58)/MAX(AP$67:AP$166)^$I58)*((MAX(AP$67:AP$166))/$G58)^$I58))," ")</f>
        <v>0.99293543663644446</v>
      </c>
      <c r="AQ58" s="58" cm="1">
        <f t="array" ref="AQ58">IFERROR(EXP(-_xlfn.CHISQ.INV($H58,2*(AQ$18+1))/(2*(SUM($F$67:$F$166*(AQ$67:AQ$166)^$I58)/MAX(AQ$67:AQ$166)^$I58)*((MAX(AQ$67:AQ$166))/$G58)^$I58))," ")</f>
        <v>0.99331898228192284</v>
      </c>
      <c r="AR58" s="58" cm="1">
        <f t="array" ref="AR58">IFERROR(EXP(-_xlfn.CHISQ.INV($H58,2*(AR$18+1))/(2*(SUM($F$67:$F$166*(AR$67:AR$166)^$I58)/MAX(AR$67:AR$166)^$I58)*((MAX(AR$67:AR$166))/$G58)^$I58))," ")</f>
        <v>0.99366631133236183</v>
      </c>
      <c r="AS58" s="58" cm="1">
        <f t="array" ref="AS58">IFERROR(EXP(-_xlfn.CHISQ.INV($H58,2*(AS$18+1))/(2*(SUM($F$67:$F$166*(AS$67:AS$166)^$I58)/MAX(AS$67:AS$166)^$I58)*((MAX(AS$67:AS$166))/$G58)^$I58))," ")</f>
        <v>0.99398216498719327</v>
      </c>
      <c r="AT58" s="58" cm="1">
        <f t="array" ref="AT58">IFERROR(EXP(-_xlfn.CHISQ.INV($H58,2*(AT$18+1))/(2*(SUM($F$67:$F$166*(AT$67:AT$166)^$I58)/MAX(AT$67:AT$166)^$I58)*((MAX(AT$67:AT$166))/$G58)^$I58))," ")</f>
        <v>0.99427050585380883</v>
      </c>
      <c r="AU58" s="58" cm="1">
        <f t="array" ref="AU58">IFERROR(EXP(-_xlfn.CHISQ.INV($H58,2*(AU$18+1))/(2*(SUM($F$67:$F$166*(AU$67:AU$166)^$I58)/MAX(AU$67:AU$166)^$I58)*((MAX(AU$67:AU$166))/$G58)^$I58))," ")</f>
        <v>0.99453466955720016</v>
      </c>
      <c r="AV58" s="58" cm="1">
        <f t="array" ref="AV58">IFERROR(EXP(-_xlfn.CHISQ.INV($H58,2*(AV$18+1))/(2*(SUM($F$67:$F$166*(AV$67:AV$166)^$I58)/MAX(AV$67:AV$166)^$I58)*((MAX(AV$67:AV$166))/$G58)^$I58))," ")</f>
        <v>0.99477748258064314</v>
      </c>
      <c r="AW58" s="58" cm="1">
        <f t="array" ref="AW58">IFERROR(EXP(-_xlfn.CHISQ.INV($H58,2*(AW$18+1))/(2*(SUM($F$67:$F$166*(AW$67:AW$166)^$I58)/MAX(AW$67:AW$166)^$I58)*((MAX(AW$67:AW$166))/$G58)^$I58))," ")</f>
        <v>0.99500135472948792</v>
      </c>
      <c r="AX58" s="58" cm="1">
        <f t="array" ref="AX58">IFERROR(EXP(-_xlfn.CHISQ.INV($H58,2*(AX$18+1))/(2*(SUM($F$67:$F$166*(AX$67:AX$166)^$I58)/MAX(AX$67:AX$166)^$I58)*((MAX(AX$67:AX$166))/$G58)^$I58))," ")</f>
        <v>0.99520835232523852</v>
      </c>
    </row>
    <row r="59" spans="4:50" s="33" customFormat="1">
      <c r="F59" s="25" t="s">
        <v>81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9.27326988647996E-25</v>
      </c>
      <c r="L59" s="204" cm="1">
        <f t="array" ref="L59">IFERROR(EXP(-_xlfn.CHISQ.INV($H59,2*(L$18+1))/(2*(SUM($F$67:$F$166*(L$67:L$166)^$I59)/MAX(L$67:L$166)^$I59)*((MAX(L$67:L$166))/$G59)^$I59))," ")</f>
        <v>8.6004859033953569E-7</v>
      </c>
      <c r="M59" s="204" cm="1">
        <f t="array" ref="M59">IFERROR(EXP(-_xlfn.CHISQ.INV($H59,2*(M$18+1))/(2*(SUM($F$67:$F$166*(M$67:M$166)^$I59)/MAX(M$67:M$166)^$I59)*((MAX(M$67:M$166))/$G59)^$I59))," ")</f>
        <v>1.8914766249236138E-2</v>
      </c>
      <c r="N59" s="204" cm="1">
        <f t="array" ref="N59">IFERROR(EXP(-_xlfn.CHISQ.INV($H59,2*(N$18+1))/(2*(SUM($F$67:$F$166*(N$67:N$166)^$I59)/MAX(N$67:N$166)^$I59)*((MAX(N$67:N$166))/$G59)^$I59))," ")</f>
        <v>0.1046667625661038</v>
      </c>
      <c r="O59" s="204" cm="1">
        <f t="array" ref="O59">IFERROR(EXP(-_xlfn.CHISQ.INV($H59,2*(O$18+1))/(2*(SUM($F$67:$F$166*(O$67:O$166)^$I59)/MAX(O$67:O$166)^$I59)*((MAX(O$67:O$166))/$G59)^$I59))," ")</f>
        <v>0.21794175298149124</v>
      </c>
      <c r="P59" s="204" cm="1">
        <f t="array" ref="P59">IFERROR(EXP(-_xlfn.CHISQ.INV($H59,2*(P$18+1))/(2*(SUM($F$67:$F$166*(P$67:P$166)^$I59)/MAX(P$67:P$166)^$I59)*((MAX(P$67:P$166))/$G59)^$I59))," ")</f>
        <v>0.34861465268703012</v>
      </c>
      <c r="Q59" s="204" cm="1">
        <f t="array" ref="Q59">IFERROR(EXP(-_xlfn.CHISQ.INV($H59,2*(Q$18+1))/(2*(SUM($F$67:$F$166*(Q$67:Q$166)^$I59)/MAX(Q$67:Q$166)^$I59)*((MAX(Q$67:Q$166))/$G59)^$I59))," ")</f>
        <v>0.45995739547435993</v>
      </c>
      <c r="R59" s="204" cm="1">
        <f t="array" ref="R59">IFERROR(EXP(-_xlfn.CHISQ.INV($H59,2*(R$18+1))/(2*(SUM($F$67:$F$166*(R$67:R$166)^$I59)/MAX(R$67:R$166)^$I59)*((MAX(R$67:R$166))/$G59)^$I59))," ")</f>
        <v>0.54830478887054268</v>
      </c>
      <c r="S59" s="204" cm="1">
        <f t="array" ref="S59">IFERROR(EXP(-_xlfn.CHISQ.INV($H59,2*(S$18+1))/(2*(SUM($F$67:$F$166*(S$67:S$166)^$I59)/MAX(S$67:S$166)^$I59)*((MAX(S$67:S$166))/$G59)^$I59))," ")</f>
        <v>0.62703713537298544</v>
      </c>
      <c r="T59" s="204" cm="1">
        <f t="array" ref="T59">IFERROR(EXP(-_xlfn.CHISQ.INV($H59,2*(T$18+1))/(2*(SUM($F$67:$F$166*(T$67:T$166)^$I59)/MAX(T$67:T$166)^$I59)*((MAX(T$67:T$166))/$G59)^$I59))," ")</f>
        <v>0.6906933471956852</v>
      </c>
      <c r="U59" s="204" cm="1">
        <f t="array" ref="U59">IFERROR(EXP(-_xlfn.CHISQ.INV($H59,2*(U$18+1))/(2*(SUM($F$67:$F$166*(U$67:U$166)^$I59)/MAX(U$67:U$166)^$I59)*((MAX(U$67:U$166))/$G59)^$I59))," ")</f>
        <v>0.74269042461079837</v>
      </c>
      <c r="V59" s="204" cm="1">
        <f t="array" ref="V59">IFERROR(EXP(-_xlfn.CHISQ.INV($H59,2*(V$18+1))/(2*(SUM($F$67:$F$166*(V$67:V$166)^$I59)/MAX(V$67:V$166)^$I59)*((MAX(V$67:V$166))/$G59)^$I59))," ")</f>
        <v>0.78368684627874008</v>
      </c>
      <c r="W59" s="204" cm="1">
        <f t="array" ref="W59">IFERROR(EXP(-_xlfn.CHISQ.INV($H59,2*(W$18+1))/(2*(SUM($F$67:$F$166*(W$67:W$166)^$I59)/MAX(W$67:W$166)^$I59)*((MAX(W$67:W$166))/$G59)^$I59))," ")</f>
        <v>0.81786327228384681</v>
      </c>
      <c r="X59" s="204" cm="1">
        <f t="array" ref="X59">IFERROR(EXP(-_xlfn.CHISQ.INV($H59,2*(X$18+1))/(2*(SUM($F$67:$F$166*(X$67:X$166)^$I59)/MAX(X$67:X$166)^$I59)*((MAX(X$67:X$166))/$G59)^$I59))," ")</f>
        <v>0.8461757324989857</v>
      </c>
      <c r="Y59" s="204" cm="1">
        <f t="array" ref="Y59">IFERROR(EXP(-_xlfn.CHISQ.INV($H59,2*(Y$18+1))/(2*(SUM($F$67:$F$166*(Y$67:Y$166)^$I59)/MAX(Y$67:Y$166)^$I59)*((MAX(Y$67:Y$166))/$G59)^$I59))," ")</f>
        <v>0.86910742781056582</v>
      </c>
      <c r="Z59" s="204" cm="1">
        <f t="array" ref="Z59">IFERROR(EXP(-_xlfn.CHISQ.INV($H59,2*(Z$18+1))/(2*(SUM($F$67:$F$166*(Z$67:Z$166)^$I59)/MAX(Z$67:Z$166)^$I59)*((MAX(Z$67:Z$166))/$G59)^$I59))," ")</f>
        <v>0.88884394199059547</v>
      </c>
      <c r="AA59" s="204" cm="1">
        <f t="array" ref="AA59">IFERROR(EXP(-_xlfn.CHISQ.INV($H59,2*(AA$18+1))/(2*(SUM($F$67:$F$166*(AA$67:AA$166)^$I59)/MAX(AA$67:AA$166)^$I59)*((MAX(AA$67:AA$166))/$G59)^$I59))," ")</f>
        <v>0.90569107509254965</v>
      </c>
      <c r="AB59" s="204" cm="1">
        <f t="array" ref="AB59">IFERROR(EXP(-_xlfn.CHISQ.INV($H59,2*(AB$18+1))/(2*(SUM($F$67:$F$166*(AB$67:AB$166)^$I59)/MAX(AB$67:AB$166)^$I59)*((MAX(AB$67:AB$166))/$G59)^$I59))," ")</f>
        <v>0.91887945849100783</v>
      </c>
      <c r="AC59" s="204" cm="1">
        <f t="array" ref="AC59">IFERROR(EXP(-_xlfn.CHISQ.INV($H59,2*(AC$18+1))/(2*(SUM($F$67:$F$166*(AC$67:AC$166)^$I59)/MAX(AC$67:AC$166)^$I59)*((MAX(AC$67:AC$166))/$G59)^$I59))," ")</f>
        <v>0.92931990688715793</v>
      </c>
      <c r="AD59" s="64" cm="1">
        <f t="array" ref="AD59">IFERROR(EXP(-_xlfn.CHISQ.INV($H59,2*(AD$18+1))/(2*(SUM($F$67:$F$166*(AD$67:AD$166)^$I59)/MAX(AD$67:AD$166)^$I59)*((MAX(AD$67:AD$166))/$G59)^$I59))," ")</f>
        <v>0.93783125440851811</v>
      </c>
      <c r="AE59" s="204" cm="1">
        <f t="array" ref="AE59">IFERROR(EXP(-_xlfn.CHISQ.INV($H59,2*(AE$18+1))/(2*(SUM($F$67:$F$166*(AE$67:AE$166)^$I59)/MAX(AE$67:AE$166)^$I59)*((MAX(AE$67:AE$166))/$G59)^$I59))," ")</f>
        <v>0.94473363109356145</v>
      </c>
      <c r="AF59" s="204" cm="1">
        <f t="array" ref="AF59">IFERROR(EXP(-_xlfn.CHISQ.INV($H59,2*(AF$18+1))/(2*(SUM($F$67:$F$166*(AF$67:AF$166)^$I59)/MAX(AF$67:AF$166)^$I59)*((MAX(AF$67:AF$166))/$G59)^$I59))," ")</f>
        <v>0.95039562542556233</v>
      </c>
      <c r="AG59" s="204" cm="1">
        <f t="array" ref="AG59">IFERROR(EXP(-_xlfn.CHISQ.INV($H59,2*(AG$18+1))/(2*(SUM($F$67:$F$166*(AG$67:AG$166)^$I59)/MAX(AG$67:AG$166)^$I59)*((MAX(AG$67:AG$166))/$G59)^$I59))," ")</f>
        <v>0.95510482960586884</v>
      </c>
      <c r="AH59" s="204" cm="1">
        <f t="array" ref="AH59">IFERROR(EXP(-_xlfn.CHISQ.INV($H59,2*(AH$18+1))/(2*(SUM($F$67:$F$166*(AH$67:AH$166)^$I59)/MAX(AH$67:AH$166)^$I59)*((MAX(AH$67:AH$166))/$G59)^$I59))," ")</f>
        <v>0.95907182795946677</v>
      </c>
      <c r="AI59" s="204" cm="1">
        <f t="array" ref="AI59">IFERROR(EXP(-_xlfn.CHISQ.INV($H59,2*(AI$18+1))/(2*(SUM($F$67:$F$166*(AI$67:AI$166)^$I59)/MAX(AI$67:AI$166)^$I59)*((MAX(AI$67:AI$166))/$G59)^$I59))," ")</f>
        <v>0.96245197201320765</v>
      </c>
      <c r="AJ59" s="204" cm="1">
        <f t="array" ref="AJ59">IFERROR(EXP(-_xlfn.CHISQ.INV($H59,2*(AJ$18+1))/(2*(SUM($F$67:$F$166*(AJ$67:AJ$166)^$I59)/MAX(AJ$67:AJ$166)^$I59)*((MAX(AJ$67:AJ$166))/$G59)^$I59))," ")</f>
        <v>0.96536150370769291</v>
      </c>
      <c r="AK59" s="204" cm="1">
        <f t="array" ref="AK59">IFERROR(EXP(-_xlfn.CHISQ.INV($H59,2*(AK$18+1))/(2*(SUM($F$67:$F$166*(AK$67:AK$166)^$I59)/MAX(AK$67:AK$166)^$I59)*((MAX(AK$67:AK$166))/$G59)^$I59))," ")</f>
        <v>0.96788872681159521</v>
      </c>
      <c r="AL59" s="204" cm="1">
        <f t="array" ref="AL59">IFERROR(EXP(-_xlfn.CHISQ.INV($H59,2*(AL$18+1))/(2*(SUM($F$67:$F$166*(AL$67:AL$166)^$I59)/MAX(AL$67:AL$166)^$I59)*((MAX(AL$67:AL$166))/$G59)^$I59))," ")</f>
        <v>0.97010170785178051</v>
      </c>
      <c r="AM59" s="204" cm="1">
        <f t="array" ref="AM59">IFERROR(EXP(-_xlfn.CHISQ.INV($H59,2*(AM$18+1))/(2*(SUM($F$67:$F$166*(AM$67:AM$166)^$I59)/MAX(AM$67:AM$166)^$I59)*((MAX(AM$67:AM$166))/$G59)^$I59))," ")</f>
        <v>0.97205363381614052</v>
      </c>
      <c r="AN59" s="204" cm="1">
        <f t="array" ref="AN59">IFERROR(EXP(-_xlfn.CHISQ.INV($H59,2*(AN$18+1))/(2*(SUM($F$67:$F$166*(AN$67:AN$166)^$I59)/MAX(AN$67:AN$166)^$I59)*((MAX(AN$67:AN$166))/$G59)^$I59))," ")</f>
        <v>0.97378659020167813</v>
      </c>
      <c r="AO59" s="204" cm="1">
        <f t="array" ref="AO59">IFERROR(EXP(-_xlfn.CHISQ.INV($H59,2*(AO$18+1))/(2*(SUM($F$67:$F$166*(AO$67:AO$166)^$I59)/MAX(AO$67:AO$166)^$I59)*((MAX(AO$67:AO$166))/$G59)^$I59))," ")</f>
        <v>0.97533426421175395</v>
      </c>
      <c r="AP59" s="204" cm="1">
        <f t="array" ref="AP59">IFERROR(EXP(-_xlfn.CHISQ.INV($H59,2*(AP$18+1))/(2*(SUM($F$67:$F$166*(AP$67:AP$166)^$I59)/MAX(AP$67:AP$166)^$I59)*((MAX(AP$67:AP$166))/$G59)^$I59))," ")</f>
        <v>0.97672390701106881</v>
      </c>
      <c r="AQ59" s="204" cm="1">
        <f t="array" ref="AQ59">IFERROR(EXP(-_xlfn.CHISQ.INV($H59,2*(AQ$18+1))/(2*(SUM($F$67:$F$166*(AQ$67:AQ$166)^$I59)/MAX(AQ$67:AQ$166)^$I59)*((MAX(AQ$67:AQ$166))/$G59)^$I59))," ")</f>
        <v>0.97797777796155971</v>
      </c>
      <c r="AR59" s="204" cm="1">
        <f t="array" ref="AR59">IFERROR(EXP(-_xlfn.CHISQ.INV($H59,2*(AR$18+1))/(2*(SUM($F$67:$F$166*(AR$67:AR$166)^$I59)/MAX(AR$67:AR$166)^$I59)*((MAX(AR$67:AR$166))/$G59)^$I59))," ")</f>
        <v>0.97911422154556826</v>
      </c>
      <c r="AS59" s="204" cm="1">
        <f t="array" ref="AS59">IFERROR(EXP(-_xlfn.CHISQ.INV($H59,2*(AS$18+1))/(2*(SUM($F$67:$F$166*(AS$67:AS$166)^$I59)/MAX(AS$67:AS$166)^$I59)*((MAX(AS$67:AS$166))/$G59)^$I59))," ")</f>
        <v>0.98014848025896739</v>
      </c>
      <c r="AT59" s="204" cm="1">
        <f t="array" ref="AT59">IFERROR(EXP(-_xlfn.CHISQ.INV($H59,2*(AT$18+1))/(2*(SUM($F$67:$F$166*(AT$67:AT$166)^$I59)/MAX(AT$67:AT$166)^$I59)*((MAX(AT$67:AT$166))/$G59)^$I59))," ")</f>
        <v>0.98109331523525367</v>
      </c>
      <c r="AU59" s="204" cm="1">
        <f t="array" ref="AU59">IFERROR(EXP(-_xlfn.CHISQ.INV($H59,2*(AU$18+1))/(2*(SUM($F$67:$F$166*(AU$67:AU$166)^$I59)/MAX(AU$67:AU$166)^$I59)*((MAX(AU$67:AU$166))/$G59)^$I59))," ")</f>
        <v>0.98195948513210818</v>
      </c>
      <c r="AV59" s="204" cm="1">
        <f t="array" ref="AV59">IFERROR(EXP(-_xlfn.CHISQ.INV($H59,2*(AV$18+1))/(2*(SUM($F$67:$F$166*(AV$67:AV$166)^$I59)/MAX(AV$67:AV$166)^$I59)*((MAX(AV$67:AV$166))/$G59)^$I59))," ")</f>
        <v>0.98275611932215834</v>
      </c>
      <c r="AW59" s="204" cm="1">
        <f t="array" ref="AW59">IFERROR(EXP(-_xlfn.CHISQ.INV($H59,2*(AW$18+1))/(2*(SUM($F$67:$F$166*(AW$67:AW$166)^$I59)/MAX(AW$67:AW$166)^$I59)*((MAX(AW$67:AW$166))/$G59)^$I59))," ")</f>
        <v>0.9834910114098061</v>
      </c>
      <c r="AX59" s="204" cm="1">
        <f t="array" ref="AX59">IFERROR(EXP(-_xlfn.CHISQ.INV($H59,2*(AX$18+1))/(2*(SUM($F$67:$F$166*(AX$67:AX$166)^$I59)/MAX(AX$67:AX$166)^$I59)*((MAX(AX$67:AX$166))/$G59)^$I59))," ")</f>
        <v>0.98417085207922106</v>
      </c>
    </row>
    <row r="60" spans="4:50">
      <c r="F60" s="25" t="s">
        <v>76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7.9491535523846066E-2</v>
      </c>
      <c r="L60" s="58" cm="1">
        <f t="array" ref="L60">IFERROR(EXP(-_xlfn.CHISQ.INV($H60,2*(L$18+1))/(2*(SUM($F$67:$F$166*(L$67:L$166)^$I60)/MAX(L$67:L$166)^$I60)*((MAX(L$67:L$166))/$G60)^$I60))," ")</f>
        <v>0.527787369504362</v>
      </c>
      <c r="M60" s="58" cm="1">
        <f t="array" ref="M60">IFERROR(EXP(-_xlfn.CHISQ.INV($H60,2*(M$18+1))/(2*(SUM($F$67:$F$166*(M$67:M$166)^$I60)/MAX(M$67:M$166)^$I60)*((MAX(M$67:M$166))/$G60)^$I60))," ")</f>
        <v>0.83397059296783549</v>
      </c>
      <c r="N60" s="58" cm="1">
        <f t="array" ref="N60">IFERROR(EXP(-_xlfn.CHISQ.INV($H60,2*(N$18+1))/(2*(SUM($F$67:$F$166*(N$67:N$166)^$I60)/MAX(N$67:N$166)^$I60)*((MAX(N$67:N$166))/$G60)^$I60))," ")</f>
        <v>0.90188031950796033</v>
      </c>
      <c r="O60" s="58" cm="1">
        <f t="array" ref="O60">IFERROR(EXP(-_xlfn.CHISQ.INV($H60,2*(O$18+1))/(2*(SUM($F$67:$F$166*(O$67:O$166)^$I60)/MAX(O$67:O$166)^$I60)*((MAX(O$67:O$166))/$G60)^$I60))," ")</f>
        <v>0.93266164890336367</v>
      </c>
      <c r="P60" s="58" cm="1">
        <f t="array" ref="P60">IFERROR(EXP(-_xlfn.CHISQ.INV($H60,2*(P$18+1))/(2*(SUM($F$67:$F$166*(P$67:P$166)^$I60)/MAX(P$67:P$166)^$I60)*((MAX(P$67:P$166))/$G60)^$I60))," ")</f>
        <v>0.95292535982376658</v>
      </c>
      <c r="Q60" s="58" cm="1">
        <f t="array" ref="Q60">IFERROR(EXP(-_xlfn.CHISQ.INV($H60,2*(Q$18+1))/(2*(SUM($F$67:$F$166*(Q$67:Q$166)^$I60)/MAX(Q$67:Q$166)^$I60)*((MAX(Q$67:Q$166))/$G60)^$I60))," ")</f>
        <v>0.96508775211472708</v>
      </c>
      <c r="R60" s="58" cm="1">
        <f t="array" ref="R60">IFERROR(EXP(-_xlfn.CHISQ.INV($H60,2*(R$18+1))/(2*(SUM($F$67:$F$166*(R$67:R$166)^$I60)/MAX(R$67:R$166)^$I60)*((MAX(R$67:R$166))/$G60)^$I60))," ")</f>
        <v>0.97287782246749499</v>
      </c>
      <c r="S60" s="58" cm="1">
        <f t="array" ref="S60">IFERROR(EXP(-_xlfn.CHISQ.INV($H60,2*(S$18+1))/(2*(SUM($F$67:$F$166*(S$67:S$166)^$I60)/MAX(S$67:S$166)^$I60)*((MAX(S$67:S$166))/$G60)^$I60))," ")</f>
        <v>0.97886916540772739</v>
      </c>
      <c r="T60" s="58" cm="1">
        <f t="array" ref="T60">IFERROR(EXP(-_xlfn.CHISQ.INV($H60,2*(T$18+1))/(2*(SUM($F$67:$F$166*(T$67:T$166)^$I60)/MAX(T$67:T$166)^$I60)*((MAX(T$67:T$166))/$G60)^$I60))," ")</f>
        <v>0.98320957071831039</v>
      </c>
      <c r="U60" s="58" cm="1">
        <f t="array" ref="U60">IFERROR(EXP(-_xlfn.CHISQ.INV($H60,2*(U$18+1))/(2*(SUM($F$67:$F$166*(U$67:U$166)^$I60)/MAX(U$67:U$166)^$I60)*((MAX(U$67:U$166))/$G60)^$I60))," ")</f>
        <v>0.98648046680966239</v>
      </c>
      <c r="V60" s="58" cm="1">
        <f t="array" ref="V60">IFERROR(EXP(-_xlfn.CHISQ.INV($H60,2*(V$18+1))/(2*(SUM($F$67:$F$166*(V$67:V$166)^$I60)/MAX(V$67:V$166)^$I60)*((MAX(V$67:V$166))/$G60)^$I60))," ")</f>
        <v>0.98890877155536749</v>
      </c>
      <c r="W60" s="58" cm="1">
        <f t="array" ref="W60">IFERROR(EXP(-_xlfn.CHISQ.INV($H60,2*(W$18+1))/(2*(SUM($F$67:$F$166*(W$67:W$166)^$I60)/MAX(W$67:W$166)^$I60)*((MAX(W$67:W$166))/$G60)^$I60))," ")</f>
        <v>0.99084218470689356</v>
      </c>
      <c r="X60" s="58" cm="1">
        <f t="array" ref="X60">IFERROR(EXP(-_xlfn.CHISQ.INV($H60,2*(X$18+1))/(2*(SUM($F$67:$F$166*(X$67:X$166)^$I60)/MAX(X$67:X$166)^$I60)*((MAX(X$67:X$166))/$G60)^$I60))," ")</f>
        <v>0.99238633970377421</v>
      </c>
      <c r="Y60" s="58" cm="1">
        <f t="array" ref="Y60">IFERROR(EXP(-_xlfn.CHISQ.INV($H60,2*(Y$18+1))/(2*(SUM($F$67:$F$166*(Y$67:Y$166)^$I60)/MAX(Y$67:Y$166)^$I60)*((MAX(Y$67:Y$166))/$G60)^$I60))," ")</f>
        <v>0.9936013078794349</v>
      </c>
      <c r="Z60" s="58" cm="1">
        <f t="array" ref="Z60">IFERROR(EXP(-_xlfn.CHISQ.INV($H60,2*(Z$18+1))/(2*(SUM($F$67:$F$166*(Z$67:Z$166)^$I60)/MAX(Z$67:Z$166)^$I60)*((MAX(Z$67:Z$166))/$G60)^$I60))," ")</f>
        <v>0.99462273956234371</v>
      </c>
      <c r="AA60" s="58" cm="1">
        <f t="array" ref="AA60">IFERROR(EXP(-_xlfn.CHISQ.INV($H60,2*(AA$18+1))/(2*(SUM($F$67:$F$166*(AA$67:AA$166)^$I60)/MAX(AA$67:AA$166)^$I60)*((MAX(AA$67:AA$166))/$G60)^$I60))," ")</f>
        <v>0.99547765662986953</v>
      </c>
      <c r="AB60" s="58" cm="1">
        <f t="array" ref="AB60">IFERROR(EXP(-_xlfn.CHISQ.INV($H60,2*(AB$18+1))/(2*(SUM($F$67:$F$166*(AB$67:AB$166)^$I60)/MAX(AB$67:AB$166)^$I60)*((MAX(AB$67:AB$166))/$G60)^$I60))," ")</f>
        <v>0.99613638418877137</v>
      </c>
      <c r="AC60" s="58" cm="1">
        <f t="array" ref="AC60">IFERROR(EXP(-_xlfn.CHISQ.INV($H60,2*(AC$18+1))/(2*(SUM($F$67:$F$166*(AC$67:AC$166)^$I60)/MAX(AC$67:AC$166)^$I60)*((MAX(AC$67:AC$166))/$G60)^$I60))," ")</f>
        <v>0.99665149209467718</v>
      </c>
      <c r="AD60" s="64" cm="1">
        <f t="array" ref="AD60">IFERROR(EXP(-_xlfn.CHISQ.INV($H60,2*(AD$18+1))/(2*(SUM($F$67:$F$166*(AD$67:AD$166)^$I60)/MAX(AD$67:AD$166)^$I60)*((MAX(AD$67:AD$166))/$G60)^$I60))," ")</f>
        <v>0.99706735286985748</v>
      </c>
      <c r="AE60" s="58" cm="1">
        <f t="array" ref="AE60">IFERROR(EXP(-_xlfn.CHISQ.INV($H60,2*(AE$18+1))/(2*(SUM($F$67:$F$166*(AE$67:AE$166)^$I60)/MAX(AE$67:AE$166)^$I60)*((MAX(AE$67:AE$166))/$G60)^$I60))," ")</f>
        <v>0.99740196386144886</v>
      </c>
      <c r="AF60" s="58" cm="1">
        <f t="array" ref="AF60">IFERROR(EXP(-_xlfn.CHISQ.INV($H60,2*(AF$18+1))/(2*(SUM($F$67:$F$166*(AF$67:AF$166)^$I60)/MAX(AF$67:AF$166)^$I60)*((MAX(AF$67:AF$166))/$G60)^$I60))," ")</f>
        <v>0.99767470689880078</v>
      </c>
      <c r="AG60" s="58" cm="1">
        <f t="array" ref="AG60">IFERROR(EXP(-_xlfn.CHISQ.INV($H60,2*(AG$18+1))/(2*(SUM($F$67:$F$166*(AG$67:AG$166)^$I60)/MAX(AG$67:AG$166)^$I60)*((MAX(AG$67:AG$166))/$G60)^$I60))," ")</f>
        <v>0.99790037471047088</v>
      </c>
      <c r="AH60" s="58" cm="1">
        <f t="array" ref="AH60">IFERROR(EXP(-_xlfn.CHISQ.INV($H60,2*(AH$18+1))/(2*(SUM($F$67:$F$166*(AH$67:AH$166)^$I60)/MAX(AH$67:AH$166)^$I60)*((MAX(AH$67:AH$166))/$G60)^$I60))," ")</f>
        <v>0.99808965316913889</v>
      </c>
      <c r="AI60" s="58" cm="1">
        <f t="array" ref="AI60">IFERROR(EXP(-_xlfn.CHISQ.INV($H60,2*(AI$18+1))/(2*(SUM($F$67:$F$166*(AI$67:AI$166)^$I60)/MAX(AI$67:AI$166)^$I60)*((MAX(AI$67:AI$166))/$G60)^$I60))," ")</f>
        <v>0.99825034233442766</v>
      </c>
      <c r="AJ60" s="58" cm="1">
        <f t="array" ref="AJ60">IFERROR(EXP(-_xlfn.CHISQ.INV($H60,2*(AJ$18+1))/(2*(SUM($F$67:$F$166*(AJ$67:AJ$166)^$I60)/MAX(AJ$67:AJ$166)^$I60)*((MAX(AJ$67:AJ$166))/$G60)^$I60))," ")</f>
        <v>0.99838822830011353</v>
      </c>
      <c r="AK60" s="58" cm="1">
        <f t="array" ref="AK60">IFERROR(EXP(-_xlfn.CHISQ.INV($H60,2*(AK$18+1))/(2*(SUM($F$67:$F$166*(AK$67:AK$166)^$I60)/MAX(AK$67:AK$166)^$I60)*((MAX(AK$67:AK$166))/$G60)^$I60))," ")</f>
        <v>0.99850767478789626</v>
      </c>
      <c r="AL60" s="58" cm="1">
        <f t="array" ref="AL60">IFERROR(EXP(-_xlfn.CHISQ.INV($H60,2*(AL$18+1))/(2*(SUM($F$67:$F$166*(AL$67:AL$166)^$I60)/MAX(AL$67:AL$166)^$I60)*((MAX(AL$67:AL$166))/$G60)^$I60))," ")</f>
        <v>0.99861202481030586</v>
      </c>
      <c r="AM60" s="58" cm="1">
        <f t="array" ref="AM60">IFERROR(EXP(-_xlfn.CHISQ.INV($H60,2*(AM$18+1))/(2*(SUM($F$67:$F$166*(AM$67:AM$166)^$I60)/MAX(AM$67:AM$166)^$I60)*((MAX(AM$67:AM$166))/$G60)^$I60))," ")</f>
        <v>0.99870387678167605</v>
      </c>
      <c r="AN60" s="58" cm="1">
        <f t="array" ref="AN60">IFERROR(EXP(-_xlfn.CHISQ.INV($H60,2*(AN$18+1))/(2*(SUM($F$67:$F$166*(AN$67:AN$166)^$I60)/MAX(AN$67:AN$166)^$I60)*((MAX(AN$67:AN$166))/$G60)^$I60))," ")</f>
        <v>0.99878527730540223</v>
      </c>
      <c r="AO60" s="58" cm="1">
        <f t="array" ref="AO60">IFERROR(EXP(-_xlfn.CHISQ.INV($H60,2*(AO$18+1))/(2*(SUM($F$67:$F$166*(AO$67:AO$166)^$I60)/MAX(AO$67:AO$166)^$I60)*((MAX(AO$67:AO$166))/$G60)^$I60))," ")</f>
        <v>0.99885785796630566</v>
      </c>
      <c r="AP60" s="58" cm="1">
        <f t="array" ref="AP60">IFERROR(EXP(-_xlfn.CHISQ.INV($H60,2*(AP$18+1))/(2*(SUM($F$67:$F$166*(AP$67:AP$166)^$I60)/MAX(AP$67:AP$166)^$I60)*((MAX(AP$67:AP$166))/$G60)^$I60))," ")</f>
        <v>0.99892293391844966</v>
      </c>
      <c r="AQ60" s="58" cm="1">
        <f t="array" ref="AQ60">IFERROR(EXP(-_xlfn.CHISQ.INV($H60,2*(AQ$18+1))/(2*(SUM($F$67:$F$166*(AQ$67:AQ$166)^$I60)/MAX(AQ$67:AQ$166)^$I60)*((MAX(AQ$67:AQ$166))/$G60)^$I60))," ")</f>
        <v>0.99898157599478787</v>
      </c>
      <c r="AR60" s="58" cm="1">
        <f t="array" ref="AR60">IFERROR(EXP(-_xlfn.CHISQ.INV($H60,2*(AR$18+1))/(2*(SUM($F$67:$F$166*(AR$67:AR$166)^$I60)/MAX(AR$67:AR$166)^$I60)*((MAX(AR$67:AR$166))/$G60)^$I60))," ")</f>
        <v>0.99903466418262199</v>
      </c>
      <c r="AS60" s="58" cm="1">
        <f t="array" ref="AS60">IFERROR(EXP(-_xlfn.CHISQ.INV($H60,2*(AS$18+1))/(2*(SUM($F$67:$F$166*(AS$67:AS$166)^$I60)/MAX(AS$67:AS$166)^$I60)*((MAX(AS$67:AS$166))/$G60)^$I60))," ")</f>
        <v>0.99908292779229146</v>
      </c>
      <c r="AT60" s="58" cm="1">
        <f t="array" ref="AT60">IFERROR(EXP(-_xlfn.CHISQ.INV($H60,2*(AT$18+1))/(2*(SUM($F$67:$F$166*(AT$67:AT$166)^$I60)/MAX(AT$67:AT$166)^$I60)*((MAX(AT$67:AT$166))/$G60)^$I60))," ")</f>
        <v>0.99912697599183464</v>
      </c>
      <c r="AU60" s="58" cm="1">
        <f t="array" ref="AU60">IFERROR(EXP(-_xlfn.CHISQ.INV($H60,2*(AU$18+1))/(2*(SUM($F$67:$F$166*(AU$67:AU$166)^$I60)/MAX(AU$67:AU$166)^$I60)*((MAX(AU$67:AU$166))/$G60)^$I60))," ")</f>
        <v>0.99916732127620933</v>
      </c>
      <c r="AV60" s="58" cm="1">
        <f t="array" ref="AV60">IFERROR(EXP(-_xlfn.CHISQ.INV($H60,2*(AV$18+1))/(2*(SUM($F$67:$F$166*(AV$67:AV$166)^$I60)/MAX(AV$67:AV$166)^$I60)*((MAX(AV$67:AV$166))/$G60)^$I60))," ")</f>
        <v>0.99920439769205893</v>
      </c>
      <c r="AW60" s="58" cm="1">
        <f t="array" ref="AW60">IFERROR(EXP(-_xlfn.CHISQ.INV($H60,2*(AW$18+1))/(2*(SUM($F$67:$F$166*(AW$67:AW$166)^$I60)/MAX(AW$67:AW$166)^$I60)*((MAX(AW$67:AW$166))/$G60)^$I60))," ")</f>
        <v>0.99923857512567349</v>
      </c>
      <c r="AX60" s="58" cm="1">
        <f t="array" ref="AX60">IFERROR(EXP(-_xlfn.CHISQ.INV($H60,2*(AX$18+1))/(2*(SUM($F$67:$F$166*(AX$67:AX$166)^$I60)/MAX(AX$67:AX$166)^$I60)*((MAX(AX$67:AX$166))/$G60)^$I60))," ")</f>
        <v>0.99927017060455392</v>
      </c>
    </row>
    <row r="61" spans="4:50">
      <c r="F61" s="25" t="s">
        <v>8130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9.27326988647996E-25</v>
      </c>
      <c r="L61" s="58" cm="1">
        <f t="array" ref="L61">IFERROR(EXP(-_xlfn.CHISQ.INV($H61,2*(L$18+1))/(2*(SUM($F$67:$F$166*(L$67:L$166)^$I61)/MAX(L$67:L$166)^$I61)*((MAX(L$67:L$166))/$G61)^$I61))," ")</f>
        <v>8.6004859033953569E-7</v>
      </c>
      <c r="M61" s="58" cm="1">
        <f t="array" ref="M61">IFERROR(EXP(-_xlfn.CHISQ.INV($H61,2*(M$18+1))/(2*(SUM($F$67:$F$166*(M$67:M$166)^$I61)/MAX(M$67:M$166)^$I61)*((MAX(M$67:M$166))/$G61)^$I61))," ")</f>
        <v>1.8914766249236138E-2</v>
      </c>
      <c r="N61" s="58" cm="1">
        <f t="array" ref="N61">IFERROR(EXP(-_xlfn.CHISQ.INV($H61,2*(N$18+1))/(2*(SUM($F$67:$F$166*(N$67:N$166)^$I61)/MAX(N$67:N$166)^$I61)*((MAX(N$67:N$166))/$G61)^$I61))," ")</f>
        <v>0.1046667625661038</v>
      </c>
      <c r="O61" s="58" cm="1">
        <f t="array" ref="O61">IFERROR(EXP(-_xlfn.CHISQ.INV($H61,2*(O$18+1))/(2*(SUM($F$67:$F$166*(O$67:O$166)^$I61)/MAX(O$67:O$166)^$I61)*((MAX(O$67:O$166))/$G61)^$I61))," ")</f>
        <v>0.21794175298149124</v>
      </c>
      <c r="P61" s="58" cm="1">
        <f t="array" ref="P61">IFERROR(EXP(-_xlfn.CHISQ.INV($H61,2*(P$18+1))/(2*(SUM($F$67:$F$166*(P$67:P$166)^$I61)/MAX(P$67:P$166)^$I61)*((MAX(P$67:P$166))/$G61)^$I61))," ")</f>
        <v>0.34861465268703012</v>
      </c>
      <c r="Q61" s="58" cm="1">
        <f t="array" ref="Q61">IFERROR(EXP(-_xlfn.CHISQ.INV($H61,2*(Q$18+1))/(2*(SUM($F$67:$F$166*(Q$67:Q$166)^$I61)/MAX(Q$67:Q$166)^$I61)*((MAX(Q$67:Q$166))/$G61)^$I61))," ")</f>
        <v>0.45995739547435993</v>
      </c>
      <c r="R61" s="58" cm="1">
        <f t="array" ref="R61">IFERROR(EXP(-_xlfn.CHISQ.INV($H61,2*(R$18+1))/(2*(SUM($F$67:$F$166*(R$67:R$166)^$I61)/MAX(R$67:R$166)^$I61)*((MAX(R$67:R$166))/$G61)^$I61))," ")</f>
        <v>0.54830478887054268</v>
      </c>
      <c r="S61" s="58" cm="1">
        <f t="array" ref="S61">IFERROR(EXP(-_xlfn.CHISQ.INV($H61,2*(S$18+1))/(2*(SUM($F$67:$F$166*(S$67:S$166)^$I61)/MAX(S$67:S$166)^$I61)*((MAX(S$67:S$166))/$G61)^$I61))," ")</f>
        <v>0.62703713537298544</v>
      </c>
      <c r="T61" s="58" cm="1">
        <f t="array" ref="T61">IFERROR(EXP(-_xlfn.CHISQ.INV($H61,2*(T$18+1))/(2*(SUM($F$67:$F$166*(T$67:T$166)^$I61)/MAX(T$67:T$166)^$I61)*((MAX(T$67:T$166))/$G61)^$I61))," ")</f>
        <v>0.6906933471956852</v>
      </c>
      <c r="U61" s="58" cm="1">
        <f t="array" ref="U61">IFERROR(EXP(-_xlfn.CHISQ.INV($H61,2*(U$18+1))/(2*(SUM($F$67:$F$166*(U$67:U$166)^$I61)/MAX(U$67:U$166)^$I61)*((MAX(U$67:U$166))/$G61)^$I61))," ")</f>
        <v>0.74269042461079837</v>
      </c>
      <c r="V61" s="58" cm="1">
        <f t="array" ref="V61">IFERROR(EXP(-_xlfn.CHISQ.INV($H61,2*(V$18+1))/(2*(SUM($F$67:$F$166*(V$67:V$166)^$I61)/MAX(V$67:V$166)^$I61)*((MAX(V$67:V$166))/$G61)^$I61))," ")</f>
        <v>0.78368684627874008</v>
      </c>
      <c r="W61" s="58" cm="1">
        <f t="array" ref="W61">IFERROR(EXP(-_xlfn.CHISQ.INV($H61,2*(W$18+1))/(2*(SUM($F$67:$F$166*(W$67:W$166)^$I61)/MAX(W$67:W$166)^$I61)*((MAX(W$67:W$166))/$G61)^$I61))," ")</f>
        <v>0.81786327228384681</v>
      </c>
      <c r="X61" s="58" cm="1">
        <f t="array" ref="X61">IFERROR(EXP(-_xlfn.CHISQ.INV($H61,2*(X$18+1))/(2*(SUM($F$67:$F$166*(X$67:X$166)^$I61)/MAX(X$67:X$166)^$I61)*((MAX(X$67:X$166))/$G61)^$I61))," ")</f>
        <v>0.8461757324989857</v>
      </c>
      <c r="Y61" s="58" cm="1">
        <f t="array" ref="Y61">IFERROR(EXP(-_xlfn.CHISQ.INV($H61,2*(Y$18+1))/(2*(SUM($F$67:$F$166*(Y$67:Y$166)^$I61)/MAX(Y$67:Y$166)^$I61)*((MAX(Y$67:Y$166))/$G61)^$I61))," ")</f>
        <v>0.86910742781056582</v>
      </c>
      <c r="Z61" s="58" cm="1">
        <f t="array" ref="Z61">IFERROR(EXP(-_xlfn.CHISQ.INV($H61,2*(Z$18+1))/(2*(SUM($F$67:$F$166*(Z$67:Z$166)^$I61)/MAX(Z$67:Z$166)^$I61)*((MAX(Z$67:Z$166))/$G61)^$I61))," ")</f>
        <v>0.88884394199059547</v>
      </c>
      <c r="AA61" s="58" cm="1">
        <f t="array" ref="AA61">IFERROR(EXP(-_xlfn.CHISQ.INV($H61,2*(AA$18+1))/(2*(SUM($F$67:$F$166*(AA$67:AA$166)^$I61)/MAX(AA$67:AA$166)^$I61)*((MAX(AA$67:AA$166))/$G61)^$I61))," ")</f>
        <v>0.90569107509254965</v>
      </c>
      <c r="AB61" s="58" cm="1">
        <f t="array" ref="AB61">IFERROR(EXP(-_xlfn.CHISQ.INV($H61,2*(AB$18+1))/(2*(SUM($F$67:$F$166*(AB$67:AB$166)^$I61)/MAX(AB$67:AB$166)^$I61)*((MAX(AB$67:AB$166))/$G61)^$I61))," ")</f>
        <v>0.91887945849100783</v>
      </c>
      <c r="AC61" s="58" cm="1">
        <f t="array" ref="AC61">IFERROR(EXP(-_xlfn.CHISQ.INV($H61,2*(AC$18+1))/(2*(SUM($F$67:$F$166*(AC$67:AC$166)^$I61)/MAX(AC$67:AC$166)^$I61)*((MAX(AC$67:AC$166))/$G61)^$I61))," ")</f>
        <v>0.92931990688715793</v>
      </c>
      <c r="AD61" s="64" cm="1">
        <f t="array" ref="AD61">IFERROR(EXP(-_xlfn.CHISQ.INV($H61,2*(AD$18+1))/(2*(SUM($F$67:$F$166*(AD$67:AD$166)^$I61)/MAX(AD$67:AD$166)^$I61)*((MAX(AD$67:AD$166))/$G61)^$I61))," ")</f>
        <v>0.93783125440851811</v>
      </c>
      <c r="AE61" s="58" cm="1">
        <f t="array" ref="AE61">IFERROR(EXP(-_xlfn.CHISQ.INV($H61,2*(AE$18+1))/(2*(SUM($F$67:$F$166*(AE$67:AE$166)^$I61)/MAX(AE$67:AE$166)^$I61)*((MAX(AE$67:AE$166))/$G61)^$I61))," ")</f>
        <v>0.94473363109356145</v>
      </c>
      <c r="AF61" s="58" cm="1">
        <f t="array" ref="AF61">IFERROR(EXP(-_xlfn.CHISQ.INV($H61,2*(AF$18+1))/(2*(SUM($F$67:$F$166*(AF$67:AF$166)^$I61)/MAX(AF$67:AF$166)^$I61)*((MAX(AF$67:AF$166))/$G61)^$I61))," ")</f>
        <v>0.95039562542556233</v>
      </c>
      <c r="AG61" s="58" cm="1">
        <f t="array" ref="AG61">IFERROR(EXP(-_xlfn.CHISQ.INV($H61,2*(AG$18+1))/(2*(SUM($F$67:$F$166*(AG$67:AG$166)^$I61)/MAX(AG$67:AG$166)^$I61)*((MAX(AG$67:AG$166))/$G61)^$I61))," ")</f>
        <v>0.95510482960586884</v>
      </c>
      <c r="AH61" s="58" cm="1">
        <f t="array" ref="AH61">IFERROR(EXP(-_xlfn.CHISQ.INV($H61,2*(AH$18+1))/(2*(SUM($F$67:$F$166*(AH$67:AH$166)^$I61)/MAX(AH$67:AH$166)^$I61)*((MAX(AH$67:AH$166))/$G61)^$I61))," ")</f>
        <v>0.95907182795946677</v>
      </c>
      <c r="AI61" s="58" cm="1">
        <f t="array" ref="AI61">IFERROR(EXP(-_xlfn.CHISQ.INV($H61,2*(AI$18+1))/(2*(SUM($F$67:$F$166*(AI$67:AI$166)^$I61)/MAX(AI$67:AI$166)^$I61)*((MAX(AI$67:AI$166))/$G61)^$I61))," ")</f>
        <v>0.96245197201320765</v>
      </c>
      <c r="AJ61" s="58" cm="1">
        <f t="array" ref="AJ61">IFERROR(EXP(-_xlfn.CHISQ.INV($H61,2*(AJ$18+1))/(2*(SUM($F$67:$F$166*(AJ$67:AJ$166)^$I61)/MAX(AJ$67:AJ$166)^$I61)*((MAX(AJ$67:AJ$166))/$G61)^$I61))," ")</f>
        <v>0.96536150370769291</v>
      </c>
      <c r="AK61" s="58" cm="1">
        <f t="array" ref="AK61">IFERROR(EXP(-_xlfn.CHISQ.INV($H61,2*(AK$18+1))/(2*(SUM($F$67:$F$166*(AK$67:AK$166)^$I61)/MAX(AK$67:AK$166)^$I61)*((MAX(AK$67:AK$166))/$G61)^$I61))," ")</f>
        <v>0.96788872681159521</v>
      </c>
      <c r="AL61" s="58" cm="1">
        <f t="array" ref="AL61">IFERROR(EXP(-_xlfn.CHISQ.INV($H61,2*(AL$18+1))/(2*(SUM($F$67:$F$166*(AL$67:AL$166)^$I61)/MAX(AL$67:AL$166)^$I61)*((MAX(AL$67:AL$166))/$G61)^$I61))," ")</f>
        <v>0.97010170785178051</v>
      </c>
      <c r="AM61" s="58" cm="1">
        <f t="array" ref="AM61">IFERROR(EXP(-_xlfn.CHISQ.INV($H61,2*(AM$18+1))/(2*(SUM($F$67:$F$166*(AM$67:AM$166)^$I61)/MAX(AM$67:AM$166)^$I61)*((MAX(AM$67:AM$166))/$G61)^$I61))," ")</f>
        <v>0.97205363381614052</v>
      </c>
      <c r="AN61" s="58" cm="1">
        <f t="array" ref="AN61">IFERROR(EXP(-_xlfn.CHISQ.INV($H61,2*(AN$18+1))/(2*(SUM($F$67:$F$166*(AN$67:AN$166)^$I61)/MAX(AN$67:AN$166)^$I61)*((MAX(AN$67:AN$166))/$G61)^$I61))," ")</f>
        <v>0.97378659020167813</v>
      </c>
      <c r="AO61" s="58" cm="1">
        <f t="array" ref="AO61">IFERROR(EXP(-_xlfn.CHISQ.INV($H61,2*(AO$18+1))/(2*(SUM($F$67:$F$166*(AO$67:AO$166)^$I61)/MAX(AO$67:AO$166)^$I61)*((MAX(AO$67:AO$166))/$G61)^$I61))," ")</f>
        <v>0.97533426421175395</v>
      </c>
      <c r="AP61" s="58" cm="1">
        <f t="array" ref="AP61">IFERROR(EXP(-_xlfn.CHISQ.INV($H61,2*(AP$18+1))/(2*(SUM($F$67:$F$166*(AP$67:AP$166)^$I61)/MAX(AP$67:AP$166)^$I61)*((MAX(AP$67:AP$166))/$G61)^$I61))," ")</f>
        <v>0.97672390701106881</v>
      </c>
      <c r="AQ61" s="58" cm="1">
        <f t="array" ref="AQ61">IFERROR(EXP(-_xlfn.CHISQ.INV($H61,2*(AQ$18+1))/(2*(SUM($F$67:$F$166*(AQ$67:AQ$166)^$I61)/MAX(AQ$67:AQ$166)^$I61)*((MAX(AQ$67:AQ$166))/$G61)^$I61))," ")</f>
        <v>0.97797777796155971</v>
      </c>
      <c r="AR61" s="58" cm="1">
        <f t="array" ref="AR61">IFERROR(EXP(-_xlfn.CHISQ.INV($H61,2*(AR$18+1))/(2*(SUM($F$67:$F$166*(AR$67:AR$166)^$I61)/MAX(AR$67:AR$166)^$I61)*((MAX(AR$67:AR$166))/$G61)^$I61))," ")</f>
        <v>0.97911422154556826</v>
      </c>
      <c r="AS61" s="58" cm="1">
        <f t="array" ref="AS61">IFERROR(EXP(-_xlfn.CHISQ.INV($H61,2*(AS$18+1))/(2*(SUM($F$67:$F$166*(AS$67:AS$166)^$I61)/MAX(AS$67:AS$166)^$I61)*((MAX(AS$67:AS$166))/$G61)^$I61))," ")</f>
        <v>0.98014848025896739</v>
      </c>
      <c r="AT61" s="58" cm="1">
        <f t="array" ref="AT61">IFERROR(EXP(-_xlfn.CHISQ.INV($H61,2*(AT$18+1))/(2*(SUM($F$67:$F$166*(AT$67:AT$166)^$I61)/MAX(AT$67:AT$166)^$I61)*((MAX(AT$67:AT$166))/$G61)^$I61))," ")</f>
        <v>0.98109331523525367</v>
      </c>
      <c r="AU61" s="58" cm="1">
        <f t="array" ref="AU61">IFERROR(EXP(-_xlfn.CHISQ.INV($H61,2*(AU$18+1))/(2*(SUM($F$67:$F$166*(AU$67:AU$166)^$I61)/MAX(AU$67:AU$166)^$I61)*((MAX(AU$67:AU$166))/$G61)^$I61))," ")</f>
        <v>0.98195948513210818</v>
      </c>
      <c r="AV61" s="58" cm="1">
        <f t="array" ref="AV61">IFERROR(EXP(-_xlfn.CHISQ.INV($H61,2*(AV$18+1))/(2*(SUM($F$67:$F$166*(AV$67:AV$166)^$I61)/MAX(AV$67:AV$166)^$I61)*((MAX(AV$67:AV$166))/$G61)^$I61))," ")</f>
        <v>0.98275611932215834</v>
      </c>
      <c r="AW61" s="58" cm="1">
        <f t="array" ref="AW61">IFERROR(EXP(-_xlfn.CHISQ.INV($H61,2*(AW$18+1))/(2*(SUM($F$67:$F$166*(AW$67:AW$166)^$I61)/MAX(AW$67:AW$166)^$I61)*((MAX(AW$67:AW$166))/$G61)^$I61))," ")</f>
        <v>0.9834910114098061</v>
      </c>
      <c r="AX61" s="58" cm="1">
        <f t="array" ref="AX61">IFERROR(EXP(-_xlfn.CHISQ.INV($H61,2*(AX$18+1))/(2*(SUM($F$67:$F$166*(AX$67:AX$166)^$I61)/MAX(AX$67:AX$166)^$I61)*((MAX(AX$67:AX$166))/$G61)^$I61))," ")</f>
        <v>0.98417085207922106</v>
      </c>
    </row>
    <row r="62" spans="4:50">
      <c r="F62" s="25" t="s">
        <v>8131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23.999999999999996</v>
      </c>
      <c r="L62" s="195" cm="1">
        <f t="array" ref="L62">IFERROR(SUM($F$67:$F$166*(L$67:L$166)^$I62)/MAX(L$67:L$166)^$I62," ")</f>
        <v>29.022037060059105</v>
      </c>
      <c r="M62" s="195" cm="1">
        <f t="array" ref="M62">IFERROR(SUM($F$67:$F$166*(M$67:M$166)^$I62)/MAX(M$67:M$166)^$I62," ")</f>
        <v>47.744777623914963</v>
      </c>
      <c r="N62" s="195" cm="1">
        <f t="array" ref="N62">IFERROR(SUM($F$67:$F$166*(N$67:N$166)^$I62)/MAX(N$67:N$166)^$I62," ")</f>
        <v>59.261772903321067</v>
      </c>
      <c r="O62" s="195" cm="1">
        <f t="array" ref="O62">IFERROR(SUM($F$67:$F$166*(O$67:O$166)^$I62)/MAX(O$67:O$166)^$I62," ")</f>
        <v>67.017733357698248</v>
      </c>
      <c r="P62" s="195" cm="1">
        <f t="array" ref="P62">IFERROR(SUM($F$67:$F$166*(P$67:P$166)^$I62)/MAX(P$67:P$166)^$I62," ")</f>
        <v>77.710090104603012</v>
      </c>
      <c r="Q62" s="195" cm="1">
        <f t="array" ref="Q62">IFERROR(SUM($F$67:$F$166*(Q$67:Q$166)^$I62)/MAX(Q$67:Q$166)^$I62," ")</f>
        <v>83.342270662126154</v>
      </c>
      <c r="R62" s="195" cm="1">
        <f t="array" ref="R62">IFERROR(SUM($F$67:$F$166*(R$67:R$166)^$I62)/MAX(R$67:R$166)^$I62," ")</f>
        <v>88.052202429806073</v>
      </c>
      <c r="S62" s="195" cm="1">
        <f t="array" ref="S62">IFERROR(SUM($F$67:$F$166*(S$67:S$166)^$I62)/MAX(S$67:S$166)^$I62," ")</f>
        <v>95.384101787165918</v>
      </c>
      <c r="T62" s="195" cm="1">
        <f t="array" ref="T62">IFERROR(SUM($F$67:$F$166*(T$67:T$166)^$I62)/MAX(T$67:T$166)^$I62," ")</f>
        <v>103.43512133894318</v>
      </c>
      <c r="U62" s="195" cm="1">
        <f t="array" ref="U62">IFERROR(SUM($F$67:$F$166*(U$67:U$166)^$I62)/MAX(U$67:U$166)^$I62," ")</f>
        <v>112.50170254869533</v>
      </c>
      <c r="V62" s="195" cm="1">
        <f t="array" ref="V62">IFERROR(SUM($F$67:$F$166*(V$67:V$166)^$I62)/MAX(V$67:V$166)^$I62," ")</f>
        <v>121.66839978706255</v>
      </c>
      <c r="W62" s="195" cm="1">
        <f t="array" ref="W62">IFERROR(SUM($F$67:$F$166*(W$67:W$166)^$I62)/MAX(W$67:W$166)^$I62," ")</f>
        <v>132.14906592091958</v>
      </c>
      <c r="X62" s="195" cm="1">
        <f t="array" ref="X62">IFERROR(SUM($F$67:$F$166*(X$67:X$166)^$I62)/MAX(X$67:X$166)^$I62," ")</f>
        <v>143.83050831663309</v>
      </c>
      <c r="Y62" s="195" cm="1">
        <f t="array" ref="Y62">IFERROR(SUM($F$67:$F$166*(Y$67:Y$166)^$I62)/MAX(Y$67:Y$166)^$I62," ")</f>
        <v>156.03912824220103</v>
      </c>
      <c r="Z62" s="195" cm="1">
        <f t="array" ref="Z62">IFERROR(SUM($F$67:$F$166*(Z$67:Z$166)^$I62)/MAX(Z$67:Z$166)^$I62," ")</f>
        <v>170.40595924068441</v>
      </c>
      <c r="AA62" s="195" cm="1">
        <f t="array" ref="AA62">IFERROR(SUM($F$67:$F$166*(AA$67:AA$166)^$I62)/MAX(AA$67:AA$166)^$I62," ")</f>
        <v>187.01046100009256</v>
      </c>
      <c r="AB62" s="195" cm="1">
        <f t="array" ref="AB62">IFERROR(SUM($F$67:$F$166*(AB$67:AB$166)^$I62)/MAX(AB$67:AB$166)^$I62," ")</f>
        <v>203.03122342086297</v>
      </c>
      <c r="AC62" s="195" cm="1">
        <f t="array" ref="AC62">IFERROR(SUM($F$67:$F$166*(AC$67:AC$166)^$I62)/MAX(AC$67:AC$166)^$I62," ")</f>
        <v>218.23822861305803</v>
      </c>
      <c r="AD62" s="195" cm="1">
        <f t="array" ref="AD62">IFERROR(SUM($F$67:$F$166*(AD$67:AD$166)^$I62)/MAX(AD$67:AD$166)^$I62," ")</f>
        <v>233.04573636341638</v>
      </c>
      <c r="AE62" s="195" cm="1">
        <f t="array" ref="AE62">IFERROR(SUM($F$67:$F$166*(AE$67:AE$166)^$I62)/MAX(AE$67:AE$166)^$I62," ")</f>
        <v>246.88316272691657</v>
      </c>
      <c r="AF62" s="195" cm="1">
        <f t="array" ref="AF62">IFERROR(SUM($F$67:$F$166*(AF$67:AF$166)^$I62)/MAX(AF$67:AF$166)^$I62," ")</f>
        <v>259.69424965156196</v>
      </c>
      <c r="AG62" s="195" cm="1">
        <f t="array" ref="AG62">IFERROR(SUM($F$67:$F$166*(AG$67:AG$166)^$I62)/MAX(AG$67:AG$166)^$I62," ")</f>
        <v>271.54451204966779</v>
      </c>
      <c r="AH62" s="195" cm="1">
        <f t="array" ref="AH62">IFERROR(SUM($F$67:$F$166*(AH$67:AH$166)^$I62)/MAX(AH$67:AH$166)^$I62," ")</f>
        <v>282.51503308889551</v>
      </c>
      <c r="AI62" s="195" cm="1">
        <f t="array" ref="AI62">IFERROR(SUM($F$67:$F$166*(AI$67:AI$166)^$I62)/MAX(AI$67:AI$166)^$I62," ")</f>
        <v>292.68655339623291</v>
      </c>
      <c r="AJ62" s="195" cm="1">
        <f t="array" ref="AJ62">IFERROR(SUM($F$67:$F$166*(AJ$67:AJ$166)^$I62)/MAX(AJ$67:AJ$166)^$I62," ")</f>
        <v>302.13452308633106</v>
      </c>
      <c r="AK62" s="195" cm="1">
        <f t="array" ref="AK62">IFERROR(SUM($F$67:$F$166*(AK$67:AK$166)^$I62)/MAX(AK$67:AK$166)^$I62," ")</f>
        <v>310.92760517637009</v>
      </c>
      <c r="AL62" s="195" cm="1">
        <f t="array" ref="AL62">IFERROR(SUM($F$67:$F$166*(AL$67:AL$166)^$I62)/MAX(AL$67:AL$166)^$I62," ")</f>
        <v>319.12750957484707</v>
      </c>
      <c r="AM62" s="195" cm="1">
        <f t="array" ref="AM62">IFERROR(SUM($F$67:$F$166*(AM$67:AM$166)^$I62)/MAX(AM$67:AM$166)^$I62," ")</f>
        <v>326.78936596380845</v>
      </c>
      <c r="AN62" s="195" cm="1">
        <f t="array" ref="AN62">IFERROR(SUM($F$67:$F$166*(AN$67:AN$166)^$I62)/MAX(AN$67:AN$166)^$I62," ")</f>
        <v>333.94190082785138</v>
      </c>
      <c r="AO62" s="195" cm="1">
        <f t="array" ref="AO62">IFERROR(SUM($F$67:$F$166*(AO$67:AO$166)^$I62)/MAX(AO$67:AO$166)^$I62," ")</f>
        <v>340.0054563206333</v>
      </c>
      <c r="AP62" s="195" cm="1">
        <f t="array" ref="AP62">IFERROR(SUM($F$67:$F$166*(AP$67:AP$166)^$I62)/MAX(AP$67:AP$166)^$I62," ")</f>
        <v>345.68468365813038</v>
      </c>
      <c r="AQ62" s="195" cm="1">
        <f t="array" ref="AQ62">IFERROR(SUM($F$67:$F$166*(AQ$67:AQ$166)^$I62)/MAX(AQ$67:AQ$166)^$I62," ")</f>
        <v>351.01420049430885</v>
      </c>
      <c r="AR62" s="195" cm="1">
        <f t="array" ref="AR62">IFERROR(SUM($F$67:$F$166*(AR$67:AR$166)^$I62)/MAX(AR$67:AR$166)^$I62," ")</f>
        <v>356.02472356314092</v>
      </c>
      <c r="AS62" s="195" cm="1">
        <f t="array" ref="AS62">IFERROR(SUM($F$67:$F$166*(AS$67:AS$166)^$I62)/MAX(AS$67:AS$166)^$I62," ")</f>
        <v>360.7435745045604</v>
      </c>
      <c r="AT62" s="195" cm="1">
        <f t="array" ref="AT62">IFERROR(SUM($F$67:$F$166*(AT$67:AT$166)^$I62)/MAX(AT$67:AT$166)^$I62," ")</f>
        <v>365.19511627578811</v>
      </c>
      <c r="AU62" s="195" cm="1">
        <f t="array" ref="AU62">IFERROR(SUM($F$67:$F$166*(AU$67:AU$166)^$I62)/MAX(AU$67:AU$166)^$I62," ")</f>
        <v>369.4011287774432</v>
      </c>
      <c r="AV62" s="195" cm="1">
        <f t="array" ref="AV62">IFERROR(SUM($F$67:$F$166*(AV$67:AV$166)^$I62)/MAX(AV$67:AV$166)^$I62," ")</f>
        <v>373.38113195764686</v>
      </c>
      <c r="AW62" s="195" cm="1">
        <f t="array" ref="AW62">IFERROR(SUM($F$67:$F$166*(AW$67:AW$166)^$I62)/MAX(AW$67:AW$166)^$I62," ")</f>
        <v>377.15266387625536</v>
      </c>
      <c r="AX62" s="195" cm="1">
        <f t="array" ref="AX62">IFERROR(SUM($F$67:$F$166*(AX$67:AX$166)^$I62)/MAX(AX$67:AX$166)^$I62," ")</f>
        <v>380.73152030255415</v>
      </c>
    </row>
    <row r="63" spans="4:50">
      <c r="I63" s="43"/>
      <c r="J63" s="63">
        <f t="shared" ref="J63:AX63" si="23">J48*24</f>
        <v>0</v>
      </c>
      <c r="K63" s="63">
        <f t="shared" si="23"/>
        <v>233.27999999999997</v>
      </c>
      <c r="L63" s="63">
        <f t="shared" si="23"/>
        <v>622.08000000000004</v>
      </c>
      <c r="M63" s="63">
        <f t="shared" si="23"/>
        <v>1166.4000000000001</v>
      </c>
      <c r="N63" s="63">
        <f t="shared" si="23"/>
        <v>1555.1999999999998</v>
      </c>
      <c r="O63" s="63">
        <f t="shared" si="23"/>
        <v>1944</v>
      </c>
      <c r="P63" s="63">
        <f t="shared" si="23"/>
        <v>2332.8000000000002</v>
      </c>
      <c r="Q63" s="63">
        <f t="shared" si="23"/>
        <v>2721.6</v>
      </c>
      <c r="R63" s="63">
        <f t="shared" si="23"/>
        <v>3110.3999999999996</v>
      </c>
      <c r="S63" s="63">
        <f t="shared" si="23"/>
        <v>3499.2000000000003</v>
      </c>
      <c r="T63" s="63">
        <f t="shared" si="23"/>
        <v>3888</v>
      </c>
      <c r="U63" s="63">
        <f t="shared" si="23"/>
        <v>4276.8</v>
      </c>
      <c r="V63" s="63">
        <f t="shared" si="23"/>
        <v>4665.6000000000004</v>
      </c>
      <c r="W63" s="63">
        <f t="shared" si="23"/>
        <v>5054.3999999999996</v>
      </c>
      <c r="X63" s="63">
        <f t="shared" si="23"/>
        <v>5443.2</v>
      </c>
      <c r="Y63" s="63">
        <f t="shared" si="23"/>
        <v>5832</v>
      </c>
      <c r="Z63" s="63">
        <f t="shared" si="23"/>
        <v>6220.7999999999993</v>
      </c>
      <c r="AA63" s="63">
        <f t="shared" si="23"/>
        <v>6609.5999999999995</v>
      </c>
      <c r="AB63" s="63">
        <f t="shared" si="23"/>
        <v>6998.4000000000005</v>
      </c>
      <c r="AC63" s="63">
        <f t="shared" si="23"/>
        <v>7387.2000000000007</v>
      </c>
      <c r="AD63" s="63">
        <f t="shared" si="23"/>
        <v>7776</v>
      </c>
      <c r="AE63" s="63">
        <f t="shared" si="23"/>
        <v>8164.7999999999993</v>
      </c>
      <c r="AF63" s="63">
        <f t="shared" si="23"/>
        <v>8553.6</v>
      </c>
      <c r="AG63" s="63">
        <f t="shared" si="23"/>
        <v>8942.4</v>
      </c>
      <c r="AH63" s="63">
        <f t="shared" si="23"/>
        <v>9331.2000000000007</v>
      </c>
      <c r="AI63" s="63">
        <f t="shared" si="23"/>
        <v>9720</v>
      </c>
      <c r="AJ63" s="63">
        <f t="shared" si="23"/>
        <v>10108.799999999999</v>
      </c>
      <c r="AK63" s="63">
        <f t="shared" si="23"/>
        <v>10497.6</v>
      </c>
      <c r="AL63" s="63">
        <f t="shared" si="23"/>
        <v>10886.4</v>
      </c>
      <c r="AM63" s="63">
        <f t="shared" si="23"/>
        <v>11275.2</v>
      </c>
      <c r="AN63" s="63">
        <f t="shared" si="23"/>
        <v>11664</v>
      </c>
      <c r="AO63" s="63">
        <f t="shared" si="23"/>
        <v>12052.8</v>
      </c>
      <c r="AP63" s="63">
        <f t="shared" si="23"/>
        <v>12441.599999999999</v>
      </c>
      <c r="AQ63" s="63">
        <f t="shared" si="23"/>
        <v>12830.400000000001</v>
      </c>
      <c r="AR63" s="63">
        <f t="shared" si="23"/>
        <v>13219.199999999999</v>
      </c>
      <c r="AS63" s="63">
        <f t="shared" si="23"/>
        <v>13608</v>
      </c>
      <c r="AT63" s="63">
        <f t="shared" si="23"/>
        <v>13996.800000000001</v>
      </c>
      <c r="AU63" s="63">
        <f t="shared" si="23"/>
        <v>14385.599999999999</v>
      </c>
      <c r="AV63" s="63">
        <f t="shared" si="23"/>
        <v>14774.400000000001</v>
      </c>
      <c r="AW63" s="63">
        <f t="shared" si="23"/>
        <v>15163.199999999999</v>
      </c>
      <c r="AX63" s="63">
        <f t="shared" si="23"/>
        <v>15552</v>
      </c>
    </row>
    <row r="64" spans="4:50">
      <c r="D64" s="33"/>
      <c r="E64" s="33"/>
      <c r="F64" s="33"/>
      <c r="I64" s="43" t="s">
        <v>114</v>
      </c>
      <c r="J64" s="71">
        <v>0</v>
      </c>
      <c r="K64" s="71">
        <f>MAX($AD$67:$AD$166)</f>
        <v>6390</v>
      </c>
      <c r="L64" s="71"/>
      <c r="M64" s="72" t="s">
        <v>87</v>
      </c>
      <c r="N64" s="71">
        <f>MAX($AD$67:$AD$166)</f>
        <v>6390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>
      <c r="D65" s="33"/>
      <c r="E65" s="33"/>
      <c r="F65" s="33"/>
      <c r="G65" s="33"/>
      <c r="H65" s="33"/>
      <c r="I65" s="59"/>
      <c r="J65" s="72">
        <f>AD66</f>
        <v>44192</v>
      </c>
      <c r="K65" s="72">
        <f>AD66</f>
        <v>44192</v>
      </c>
      <c r="L65" s="71"/>
      <c r="M65" s="71"/>
      <c r="N65" s="72">
        <f>AD66</f>
        <v>44192</v>
      </c>
      <c r="O65" s="71"/>
      <c r="P65" s="71"/>
      <c r="Q65" s="71"/>
      <c r="R65" s="72">
        <f>J66</f>
        <v>43868</v>
      </c>
      <c r="S65" s="72">
        <f>AX66</f>
        <v>44516</v>
      </c>
      <c r="T65" s="71"/>
      <c r="U65" s="71"/>
      <c r="V65" s="72">
        <f>J66</f>
        <v>43868</v>
      </c>
      <c r="W65" s="72">
        <f>AX66</f>
        <v>44516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>
      <c r="A66" s="33" t="str">
        <f>ndashboard!I4</f>
        <v>Serial Number</v>
      </c>
      <c r="B66" s="33" t="s">
        <v>163</v>
      </c>
      <c r="C66" s="33" t="str">
        <f>ndashboard!C4</f>
        <v>Engine ID</v>
      </c>
      <c r="D66" s="33" t="s">
        <v>68</v>
      </c>
      <c r="E66" s="33" t="s">
        <v>70</v>
      </c>
      <c r="F66" s="33" t="s">
        <v>3</v>
      </c>
      <c r="G66" s="33" t="s">
        <v>71</v>
      </c>
      <c r="H66" s="33" t="s">
        <v>72</v>
      </c>
      <c r="I66" s="59" t="s">
        <v>73</v>
      </c>
      <c r="J66" s="69">
        <f>$C$2</f>
        <v>43868</v>
      </c>
      <c r="K66" s="69">
        <f t="shared" ref="K66:AX66" si="24">$J66+K48</f>
        <v>43877.72</v>
      </c>
      <c r="L66" s="69">
        <f t="shared" si="24"/>
        <v>43893.919999999998</v>
      </c>
      <c r="M66" s="69">
        <f t="shared" si="24"/>
        <v>43916.6</v>
      </c>
      <c r="N66" s="69">
        <f t="shared" si="24"/>
        <v>43932.800000000003</v>
      </c>
      <c r="O66" s="69">
        <f t="shared" si="24"/>
        <v>43949</v>
      </c>
      <c r="P66" s="69">
        <f t="shared" si="24"/>
        <v>43965.2</v>
      </c>
      <c r="Q66" s="69">
        <f t="shared" si="24"/>
        <v>43981.4</v>
      </c>
      <c r="R66" s="69">
        <f t="shared" si="24"/>
        <v>43997.599999999999</v>
      </c>
      <c r="S66" s="69">
        <f t="shared" si="24"/>
        <v>44013.8</v>
      </c>
      <c r="T66" s="69">
        <f t="shared" si="24"/>
        <v>44030</v>
      </c>
      <c r="U66" s="69">
        <f t="shared" si="24"/>
        <v>44046.2</v>
      </c>
      <c r="V66" s="69">
        <f t="shared" si="24"/>
        <v>44062.400000000001</v>
      </c>
      <c r="W66" s="69">
        <f t="shared" si="24"/>
        <v>44078.6</v>
      </c>
      <c r="X66" s="69">
        <f t="shared" si="24"/>
        <v>44094.8</v>
      </c>
      <c r="Y66" s="69">
        <f t="shared" si="24"/>
        <v>44111</v>
      </c>
      <c r="Z66" s="69">
        <f t="shared" si="24"/>
        <v>44127.199999999997</v>
      </c>
      <c r="AA66" s="69">
        <f t="shared" si="24"/>
        <v>44143.4</v>
      </c>
      <c r="AB66" s="69">
        <f t="shared" si="24"/>
        <v>44159.6</v>
      </c>
      <c r="AC66" s="69">
        <f t="shared" si="24"/>
        <v>44175.8</v>
      </c>
      <c r="AD66" s="70">
        <f t="shared" si="24"/>
        <v>44192</v>
      </c>
      <c r="AE66" s="69">
        <f t="shared" si="24"/>
        <v>44208.2</v>
      </c>
      <c r="AF66" s="69">
        <f t="shared" si="24"/>
        <v>44224.4</v>
      </c>
      <c r="AG66" s="69">
        <f t="shared" si="24"/>
        <v>44240.6</v>
      </c>
      <c r="AH66" s="69">
        <f t="shared" si="24"/>
        <v>44256.800000000003</v>
      </c>
      <c r="AI66" s="69">
        <f t="shared" si="24"/>
        <v>44273</v>
      </c>
      <c r="AJ66" s="69">
        <f t="shared" si="24"/>
        <v>44289.2</v>
      </c>
      <c r="AK66" s="69">
        <f t="shared" si="24"/>
        <v>44305.4</v>
      </c>
      <c r="AL66" s="69">
        <f t="shared" si="24"/>
        <v>44321.599999999999</v>
      </c>
      <c r="AM66" s="69">
        <f t="shared" si="24"/>
        <v>44337.8</v>
      </c>
      <c r="AN66" s="69">
        <f t="shared" si="24"/>
        <v>44354</v>
      </c>
      <c r="AO66" s="69">
        <f t="shared" si="24"/>
        <v>44370.2</v>
      </c>
      <c r="AP66" s="69">
        <f t="shared" si="24"/>
        <v>44386.400000000001</v>
      </c>
      <c r="AQ66" s="69">
        <f t="shared" si="24"/>
        <v>44402.6</v>
      </c>
      <c r="AR66" s="69">
        <f t="shared" si="24"/>
        <v>44418.8</v>
      </c>
      <c r="AS66" s="69">
        <f t="shared" si="24"/>
        <v>44435</v>
      </c>
      <c r="AT66" s="69">
        <f t="shared" si="24"/>
        <v>44451.199999999997</v>
      </c>
      <c r="AU66" s="69">
        <f t="shared" si="24"/>
        <v>44467.4</v>
      </c>
      <c r="AV66" s="69">
        <f t="shared" si="24"/>
        <v>44483.6</v>
      </c>
      <c r="AW66" s="69">
        <f t="shared" si="24"/>
        <v>44499.8</v>
      </c>
      <c r="AX66" s="69">
        <f t="shared" si="24"/>
        <v>44516</v>
      </c>
    </row>
    <row r="67" spans="1:50">
      <c r="A67" s="25">
        <f>IFERROR(ndashboard!I5," ")</f>
        <v>1386177</v>
      </c>
      <c r="B67" s="87" t="str">
        <f>IFERROR(ndashboard!B5," ")</f>
        <v>ABINSK</v>
      </c>
      <c r="C67" s="87" t="str">
        <f>IFERROR(ndashboard!C5,"")</f>
        <v>M09</v>
      </c>
      <c r="D67" s="80">
        <f>IFERROR(ndashboard!M5," ")</f>
        <v>43892</v>
      </c>
      <c r="E67" s="114">
        <f>IFERROR(ndashboard!O5,"")</f>
        <v>6390</v>
      </c>
      <c r="F67" s="87">
        <f>IFERROR(ndashboard!H5,"")</f>
        <v>24</v>
      </c>
      <c r="G67" s="88">
        <f>IFERROR(ndashboard!R5,"")</f>
        <v>21.3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40.896000000000036</v>
      </c>
      <c r="M67" s="60">
        <f t="shared" si="25"/>
        <v>523.98</v>
      </c>
      <c r="N67" s="60">
        <f t="shared" si="25"/>
        <v>869.03999999999985</v>
      </c>
      <c r="O67" s="60">
        <f t="shared" si="25"/>
        <v>1214.0999999999999</v>
      </c>
      <c r="P67" s="60">
        <f t="shared" si="25"/>
        <v>1559.16</v>
      </c>
      <c r="Q67" s="60">
        <f t="shared" si="25"/>
        <v>1904.22</v>
      </c>
      <c r="R67" s="60">
        <f t="shared" si="25"/>
        <v>2249.2800000000002</v>
      </c>
      <c r="S67" s="60">
        <f t="shared" si="25"/>
        <v>2594.3400000000006</v>
      </c>
      <c r="T67" s="60">
        <f t="shared" si="25"/>
        <v>2939.4</v>
      </c>
      <c r="U67" s="60">
        <f t="shared" si="25"/>
        <v>3284.4600000000005</v>
      </c>
      <c r="V67" s="60">
        <f t="shared" si="25"/>
        <v>3629.52</v>
      </c>
      <c r="W67" s="60">
        <f t="shared" si="25"/>
        <v>3974.58</v>
      </c>
      <c r="X67" s="60">
        <f t="shared" si="25"/>
        <v>4319.6400000000003</v>
      </c>
      <c r="Y67" s="60">
        <f t="shared" si="25"/>
        <v>4664.7</v>
      </c>
      <c r="Z67" s="60">
        <f t="shared" ref="Z67:AO82" si="26">IF($C$2+Z$48 &gt;=$D67,$E67*(Z$48-_xlfn.DAYS($D67,$C$2))/_xlfn.DAYS($C$1,$D67),0)</f>
        <v>5009.76</v>
      </c>
      <c r="AA67" s="60">
        <f t="shared" si="26"/>
        <v>5354.8199999999988</v>
      </c>
      <c r="AB67" s="60">
        <f t="shared" si="26"/>
        <v>5699.880000000001</v>
      </c>
      <c r="AC67" s="60">
        <f t="shared" si="26"/>
        <v>6044.94</v>
      </c>
      <c r="AD67" s="61">
        <f t="shared" si="26"/>
        <v>6390</v>
      </c>
      <c r="AE67" s="60">
        <f t="shared" si="26"/>
        <v>6735.06</v>
      </c>
      <c r="AF67" s="60">
        <f t="shared" si="26"/>
        <v>7080.12</v>
      </c>
      <c r="AG67" s="60">
        <f t="shared" si="26"/>
        <v>7425.18</v>
      </c>
      <c r="AH67" s="60">
        <f t="shared" si="26"/>
        <v>7770.24</v>
      </c>
      <c r="AI67" s="60">
        <f t="shared" si="26"/>
        <v>8115.3</v>
      </c>
      <c r="AJ67" s="60">
        <f t="shared" si="26"/>
        <v>8460.36</v>
      </c>
      <c r="AK67" s="60">
        <f t="shared" si="26"/>
        <v>8805.42</v>
      </c>
      <c r="AL67" s="60">
        <f t="shared" si="26"/>
        <v>9150.48</v>
      </c>
      <c r="AM67" s="60">
        <f t="shared" si="26"/>
        <v>9495.5400000000009</v>
      </c>
      <c r="AN67" s="60">
        <f t="shared" si="26"/>
        <v>9840.6</v>
      </c>
      <c r="AO67" s="60">
        <f t="shared" si="26"/>
        <v>10185.66</v>
      </c>
      <c r="AP67" s="60">
        <f t="shared" ref="AN67:AX82" si="27">IF($C$2+AP$48 &gt;=$D67,$E67*(AP$48-_xlfn.DAYS($D67,$C$2))/_xlfn.DAYS($C$1,$D67),0)</f>
        <v>10530.72</v>
      </c>
      <c r="AQ67" s="60">
        <f t="shared" si="27"/>
        <v>10875.78</v>
      </c>
      <c r="AR67" s="60">
        <f t="shared" si="27"/>
        <v>11220.839999999998</v>
      </c>
      <c r="AS67" s="60">
        <f t="shared" si="27"/>
        <v>11565.9</v>
      </c>
      <c r="AT67" s="60">
        <f t="shared" si="27"/>
        <v>11910.960000000001</v>
      </c>
      <c r="AU67" s="60">
        <f t="shared" si="27"/>
        <v>12256.02</v>
      </c>
      <c r="AV67" s="60">
        <f t="shared" si="27"/>
        <v>12601.08</v>
      </c>
      <c r="AW67" s="60">
        <f t="shared" si="27"/>
        <v>12946.139999999998</v>
      </c>
      <c r="AX67" s="60">
        <f t="shared" si="27"/>
        <v>13291.2</v>
      </c>
    </row>
    <row r="68" spans="1:50">
      <c r="A68" s="25">
        <f>IFERROR(ndashboard!I6," ")</f>
        <v>1393153</v>
      </c>
      <c r="B68" s="87" t="str">
        <f>IFERROR(ndashboard!B6," ")</f>
        <v>BLESSED TEXTILE</v>
      </c>
      <c r="C68" s="87" t="str">
        <f>IFERROR(ndashboard!C6,"")</f>
        <v>M01</v>
      </c>
      <c r="D68" s="80">
        <f>IFERROR(ndashboard!M6," ")</f>
        <v>43913</v>
      </c>
      <c r="E68" s="114">
        <f>IFERROR(ndashboard!O6,"")</f>
        <v>6226</v>
      </c>
      <c r="F68" s="87">
        <f>IFERROR(ndashboard!H6,"")</f>
        <v>20</v>
      </c>
      <c r="G68" s="88">
        <f>IFERROR(ndashboard!R6,"")</f>
        <v>22.315412186379927</v>
      </c>
      <c r="H68" s="87">
        <f>IFERROR(ndashboard!F6,"")</f>
        <v>620</v>
      </c>
      <c r="I68" s="87" t="str">
        <f>IFERROR(ndashboard!G6,"")</f>
        <v>J101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80.335483870967778</v>
      </c>
      <c r="N68" s="60">
        <f t="shared" si="25"/>
        <v>441.84516129032255</v>
      </c>
      <c r="O68" s="60">
        <f t="shared" si="25"/>
        <v>803.35483870967744</v>
      </c>
      <c r="P68" s="60">
        <f t="shared" si="25"/>
        <v>1164.8645161290324</v>
      </c>
      <c r="Q68" s="60">
        <f t="shared" si="25"/>
        <v>1526.374193548387</v>
      </c>
      <c r="R68" s="60">
        <f t="shared" si="25"/>
        <v>1887.8838709677418</v>
      </c>
      <c r="S68" s="60">
        <f t="shared" si="25"/>
        <v>2249.3935483870969</v>
      </c>
      <c r="T68" s="60">
        <f t="shared" si="25"/>
        <v>2610.9032258064517</v>
      </c>
      <c r="U68" s="60">
        <f t="shared" si="25"/>
        <v>2972.4129032258065</v>
      </c>
      <c r="V68" s="60">
        <f t="shared" si="25"/>
        <v>3333.9225806451614</v>
      </c>
      <c r="W68" s="60">
        <f t="shared" si="25"/>
        <v>3695.4322580645162</v>
      </c>
      <c r="X68" s="60">
        <f t="shared" si="25"/>
        <v>4056.9419354838701</v>
      </c>
      <c r="Y68" s="60">
        <f t="shared" si="25"/>
        <v>4418.4516129032254</v>
      </c>
      <c r="Z68" s="60">
        <f t="shared" si="26"/>
        <v>4779.9612903225807</v>
      </c>
      <c r="AA68" s="60">
        <f t="shared" si="26"/>
        <v>5141.4709677419351</v>
      </c>
      <c r="AB68" s="60">
        <f t="shared" si="26"/>
        <v>5502.9806451612903</v>
      </c>
      <c r="AC68" s="60">
        <f t="shared" si="26"/>
        <v>5864.4903225806456</v>
      </c>
      <c r="AD68" s="61">
        <f t="shared" si="26"/>
        <v>6226</v>
      </c>
      <c r="AE68" s="60">
        <f t="shared" si="26"/>
        <v>6587.5096774193544</v>
      </c>
      <c r="AF68" s="60">
        <f t="shared" si="26"/>
        <v>6949.0193548387106</v>
      </c>
      <c r="AG68" s="60">
        <f t="shared" si="26"/>
        <v>7310.529032258064</v>
      </c>
      <c r="AH68" s="60">
        <f t="shared" si="26"/>
        <v>7672.0387096774202</v>
      </c>
      <c r="AI68" s="60">
        <f t="shared" si="26"/>
        <v>8033.5483870967746</v>
      </c>
      <c r="AJ68" s="60">
        <f t="shared" si="26"/>
        <v>8395.0580645161281</v>
      </c>
      <c r="AK68" s="60">
        <f t="shared" si="26"/>
        <v>8756.5677419354852</v>
      </c>
      <c r="AL68" s="60">
        <f t="shared" si="26"/>
        <v>9118.0774193548368</v>
      </c>
      <c r="AM68" s="60">
        <f t="shared" si="26"/>
        <v>9479.5870967741939</v>
      </c>
      <c r="AN68" s="60">
        <f t="shared" si="27"/>
        <v>9841.0967741935492</v>
      </c>
      <c r="AO68" s="60">
        <f t="shared" si="27"/>
        <v>10202.606451612903</v>
      </c>
      <c r="AP68" s="60">
        <f t="shared" si="27"/>
        <v>10564.116129032258</v>
      </c>
      <c r="AQ68" s="60">
        <f t="shared" si="27"/>
        <v>10925.625806451613</v>
      </c>
      <c r="AR68" s="60">
        <f t="shared" si="27"/>
        <v>11287.135483870967</v>
      </c>
      <c r="AS68" s="60">
        <f t="shared" si="27"/>
        <v>11648.645161290322</v>
      </c>
      <c r="AT68" s="60">
        <f t="shared" si="27"/>
        <v>12010.154838709677</v>
      </c>
      <c r="AU68" s="60">
        <f t="shared" si="27"/>
        <v>12371.664516129033</v>
      </c>
      <c r="AV68" s="60">
        <f t="shared" si="27"/>
        <v>12733.174193548388</v>
      </c>
      <c r="AW68" s="60">
        <f t="shared" si="27"/>
        <v>13094.683870967741</v>
      </c>
      <c r="AX68" s="60">
        <f t="shared" si="27"/>
        <v>13456.193548387097</v>
      </c>
    </row>
    <row r="69" spans="1:50">
      <c r="A69" s="25">
        <f>IFERROR(ndashboard!I7," ")</f>
        <v>1320072</v>
      </c>
      <c r="B69" s="87" t="str">
        <f>IFERROR(ndashboard!B7," ")</f>
        <v>BMW LANDSHUT 4.10</v>
      </c>
      <c r="C69" s="87" t="str">
        <f>IFERROR(ndashboard!C7,"")</f>
        <v>M04</v>
      </c>
      <c r="D69" s="80">
        <f>IFERROR(ndashboard!M7," ")</f>
        <v>43868</v>
      </c>
      <c r="E69" s="114">
        <f>IFERROR(ndashboard!O7,"")</f>
        <v>5226</v>
      </c>
      <c r="F69" s="87">
        <f>IFERROR(ndashboard!H7,"")</f>
        <v>24</v>
      </c>
      <c r="G69" s="88">
        <f>IFERROR(ndashboard!R7,"")</f>
        <v>16.12962962962963</v>
      </c>
      <c r="H69" s="87">
        <f>IFERROR(ndashboard!F7,"")</f>
        <v>624</v>
      </c>
      <c r="I69" s="87" t="str">
        <f>IFERROR(ndashboard!G7,"")</f>
        <v>H01</v>
      </c>
      <c r="J69" s="60">
        <f t="shared" si="25"/>
        <v>0</v>
      </c>
      <c r="K69" s="60">
        <f t="shared" si="25"/>
        <v>156.77999999999997</v>
      </c>
      <c r="L69" s="60">
        <f t="shared" si="25"/>
        <v>418.08000000000004</v>
      </c>
      <c r="M69" s="60">
        <f t="shared" si="25"/>
        <v>783.9</v>
      </c>
      <c r="N69" s="60">
        <f t="shared" si="25"/>
        <v>1045.2</v>
      </c>
      <c r="O69" s="60">
        <f t="shared" si="25"/>
        <v>1306.5</v>
      </c>
      <c r="P69" s="60">
        <f t="shared" si="25"/>
        <v>1567.8</v>
      </c>
      <c r="Q69" s="60">
        <f t="shared" si="25"/>
        <v>1829.0999999999997</v>
      </c>
      <c r="R69" s="60">
        <f t="shared" si="25"/>
        <v>2090.4</v>
      </c>
      <c r="S69" s="60">
        <f t="shared" si="25"/>
        <v>2351.7000000000003</v>
      </c>
      <c r="T69" s="60">
        <f t="shared" si="25"/>
        <v>2613</v>
      </c>
      <c r="U69" s="60">
        <f t="shared" si="25"/>
        <v>2874.3</v>
      </c>
      <c r="V69" s="60">
        <f t="shared" si="25"/>
        <v>3135.6</v>
      </c>
      <c r="W69" s="60">
        <f t="shared" si="25"/>
        <v>3396.8999999999996</v>
      </c>
      <c r="X69" s="60">
        <f t="shared" si="25"/>
        <v>3658.1999999999994</v>
      </c>
      <c r="Y69" s="60">
        <f t="shared" si="25"/>
        <v>3919.5</v>
      </c>
      <c r="Z69" s="60">
        <f t="shared" si="26"/>
        <v>4180.8</v>
      </c>
      <c r="AA69" s="60">
        <f t="shared" si="26"/>
        <v>4442.0999999999995</v>
      </c>
      <c r="AB69" s="60">
        <f t="shared" si="26"/>
        <v>4703.4000000000005</v>
      </c>
      <c r="AC69" s="60">
        <f t="shared" si="26"/>
        <v>4964.7</v>
      </c>
      <c r="AD69" s="61">
        <f t="shared" si="26"/>
        <v>5226</v>
      </c>
      <c r="AE69" s="60">
        <f t="shared" si="26"/>
        <v>5487.3</v>
      </c>
      <c r="AF69" s="60">
        <f t="shared" si="26"/>
        <v>5748.6</v>
      </c>
      <c r="AG69" s="60">
        <f t="shared" si="26"/>
        <v>6009.9</v>
      </c>
      <c r="AH69" s="60">
        <f t="shared" si="26"/>
        <v>6271.2</v>
      </c>
      <c r="AI69" s="60">
        <f t="shared" si="26"/>
        <v>6532.5</v>
      </c>
      <c r="AJ69" s="60">
        <f t="shared" si="26"/>
        <v>6793.7999999999993</v>
      </c>
      <c r="AK69" s="60">
        <f t="shared" si="26"/>
        <v>7055.1000000000013</v>
      </c>
      <c r="AL69" s="60">
        <f t="shared" si="26"/>
        <v>7316.3999999999987</v>
      </c>
      <c r="AM69" s="60">
        <f t="shared" si="26"/>
        <v>7577.7000000000007</v>
      </c>
      <c r="AN69" s="60">
        <f t="shared" si="27"/>
        <v>7839</v>
      </c>
      <c r="AO69" s="60">
        <f t="shared" si="27"/>
        <v>8100.2999999999993</v>
      </c>
      <c r="AP69" s="60">
        <f t="shared" si="27"/>
        <v>8361.6</v>
      </c>
      <c r="AQ69" s="60">
        <f t="shared" si="27"/>
        <v>8622.9</v>
      </c>
      <c r="AR69" s="60">
        <f t="shared" si="27"/>
        <v>8884.1999999999989</v>
      </c>
      <c r="AS69" s="60">
        <f t="shared" si="27"/>
        <v>9145.5</v>
      </c>
      <c r="AT69" s="60">
        <f t="shared" si="27"/>
        <v>9406.8000000000011</v>
      </c>
      <c r="AU69" s="60">
        <f t="shared" si="27"/>
        <v>9668.1</v>
      </c>
      <c r="AV69" s="60">
        <f t="shared" si="27"/>
        <v>9929.4</v>
      </c>
      <c r="AW69" s="60">
        <f t="shared" si="27"/>
        <v>10190.699999999999</v>
      </c>
      <c r="AX69" s="60">
        <f t="shared" si="27"/>
        <v>10452</v>
      </c>
    </row>
    <row r="70" spans="1:50">
      <c r="A70" s="25">
        <f>IFERROR(ndashboard!I8," ")</f>
        <v>1184199</v>
      </c>
      <c r="B70" s="87" t="str">
        <f>IFERROR(ndashboard!B8," ")</f>
        <v>ROCHE PENZBERG KWKK</v>
      </c>
      <c r="C70" s="87" t="str">
        <f>IFERROR(ndashboard!C8,"")</f>
        <v>M01</v>
      </c>
      <c r="D70" s="80">
        <f>IFERROR(ndashboard!M8," ")</f>
        <v>43948</v>
      </c>
      <c r="E70" s="114">
        <f>IFERROR(ndashboard!O8,"")</f>
        <v>5119</v>
      </c>
      <c r="F70" s="87">
        <f>IFERROR(ndashboard!H8,"")</f>
        <v>24</v>
      </c>
      <c r="G70" s="88">
        <f>IFERROR(ndashboard!R8,"")</f>
        <v>20.979508196721312</v>
      </c>
      <c r="H70" s="87">
        <f>IFERROR(ndashboard!F8,"")</f>
        <v>624</v>
      </c>
      <c r="I70" s="87" t="str">
        <f>IFERROR(ndashboard!G8,"")</f>
        <v>H02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20.979508196721312</v>
      </c>
      <c r="P70" s="60">
        <f t="shared" si="25"/>
        <v>360.84754098360662</v>
      </c>
      <c r="Q70" s="60">
        <f t="shared" si="25"/>
        <v>700.71557377049157</v>
      </c>
      <c r="R70" s="60">
        <f t="shared" si="25"/>
        <v>1040.5836065573769</v>
      </c>
      <c r="S70" s="60">
        <f t="shared" si="25"/>
        <v>1380.4516393442625</v>
      </c>
      <c r="T70" s="60">
        <f t="shared" si="25"/>
        <v>1720.3196721311476</v>
      </c>
      <c r="U70" s="60">
        <f t="shared" si="25"/>
        <v>2060.1877049180334</v>
      </c>
      <c r="V70" s="60">
        <f t="shared" si="25"/>
        <v>2400.0557377049181</v>
      </c>
      <c r="W70" s="60">
        <f t="shared" si="25"/>
        <v>2739.9237704918032</v>
      </c>
      <c r="X70" s="60">
        <f t="shared" si="25"/>
        <v>3079.7918032786883</v>
      </c>
      <c r="Y70" s="60">
        <f t="shared" si="25"/>
        <v>3419.6598360655739</v>
      </c>
      <c r="Z70" s="60">
        <f t="shared" si="26"/>
        <v>3759.5278688524586</v>
      </c>
      <c r="AA70" s="60">
        <f t="shared" si="26"/>
        <v>4099.3959016393437</v>
      </c>
      <c r="AB70" s="60">
        <f t="shared" si="26"/>
        <v>4439.2639344262298</v>
      </c>
      <c r="AC70" s="60">
        <f t="shared" si="26"/>
        <v>4779.1319672131149</v>
      </c>
      <c r="AD70" s="61">
        <f t="shared" si="26"/>
        <v>5119</v>
      </c>
      <c r="AE70" s="60">
        <f t="shared" si="26"/>
        <v>5458.8680327868851</v>
      </c>
      <c r="AF70" s="60">
        <f t="shared" si="26"/>
        <v>5798.7360655737712</v>
      </c>
      <c r="AG70" s="60">
        <f t="shared" si="26"/>
        <v>6138.6040983606554</v>
      </c>
      <c r="AH70" s="60">
        <f t="shared" si="26"/>
        <v>6478.4721311475405</v>
      </c>
      <c r="AI70" s="60">
        <f t="shared" si="26"/>
        <v>6818.3401639344265</v>
      </c>
      <c r="AJ70" s="60">
        <f t="shared" si="26"/>
        <v>7158.2081967213117</v>
      </c>
      <c r="AK70" s="60">
        <f t="shared" si="26"/>
        <v>7498.0762295081968</v>
      </c>
      <c r="AL70" s="60">
        <f t="shared" si="26"/>
        <v>7837.9442622950819</v>
      </c>
      <c r="AM70" s="60">
        <f t="shared" si="26"/>
        <v>8177.812295081967</v>
      </c>
      <c r="AN70" s="60">
        <f t="shared" si="27"/>
        <v>8517.6803278688531</v>
      </c>
      <c r="AO70" s="60">
        <f t="shared" si="27"/>
        <v>8857.5483606557373</v>
      </c>
      <c r="AP70" s="60">
        <f t="shared" si="27"/>
        <v>9197.4163934426233</v>
      </c>
      <c r="AQ70" s="60">
        <f t="shared" si="27"/>
        <v>9537.2844262295075</v>
      </c>
      <c r="AR70" s="60">
        <f t="shared" si="27"/>
        <v>9877.1524590163917</v>
      </c>
      <c r="AS70" s="60">
        <f t="shared" si="27"/>
        <v>10217.02049180328</v>
      </c>
      <c r="AT70" s="60">
        <f t="shared" si="27"/>
        <v>10556.888524590166</v>
      </c>
      <c r="AU70" s="60">
        <f t="shared" si="27"/>
        <v>10896.75655737705</v>
      </c>
      <c r="AV70" s="60">
        <f t="shared" si="27"/>
        <v>11236.624590163934</v>
      </c>
      <c r="AW70" s="60">
        <f t="shared" si="27"/>
        <v>11576.492622950818</v>
      </c>
      <c r="AX70" s="60">
        <f t="shared" si="27"/>
        <v>11916.360655737704</v>
      </c>
    </row>
    <row r="71" spans="1:50">
      <c r="A71" s="25">
        <f>IFERROR(ndashboard!I9," ")</f>
        <v>1352268</v>
      </c>
      <c r="B71" s="87" t="str">
        <f>IFERROR(ndashboard!B9," ")</f>
        <v>BMW DINGOLFING 2.4</v>
      </c>
      <c r="C71" s="87" t="str">
        <f>IFERROR(ndashboard!C9,"")</f>
        <v>M06</v>
      </c>
      <c r="D71" s="80">
        <f>IFERROR(ndashboard!M9," ")</f>
        <v>43955</v>
      </c>
      <c r="E71" s="114">
        <f>IFERROR(ndashboard!O9,"")</f>
        <v>3753</v>
      </c>
      <c r="F71" s="87">
        <f>IFERROR(ndashboard!H9,"")</f>
        <v>24</v>
      </c>
      <c r="G71" s="88">
        <f>IFERROR(ndashboard!R9,"")</f>
        <v>15.835443037974683</v>
      </c>
      <c r="H71" s="87">
        <f>IFERROR(ndashboard!F9,"")</f>
        <v>624</v>
      </c>
      <c r="I71" s="87" t="str">
        <f>IFERROR(ndashboard!G9,"")</f>
        <v>H01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0</v>
      </c>
      <c r="N71" s="60">
        <f t="shared" si="25"/>
        <v>0</v>
      </c>
      <c r="O71" s="60">
        <f t="shared" si="25"/>
        <v>0</v>
      </c>
      <c r="P71" s="60">
        <f t="shared" si="25"/>
        <v>161.52151898734184</v>
      </c>
      <c r="Q71" s="60">
        <f t="shared" si="25"/>
        <v>418.05569620253152</v>
      </c>
      <c r="R71" s="60">
        <f t="shared" si="25"/>
        <v>674.58987341772149</v>
      </c>
      <c r="S71" s="60">
        <f t="shared" si="25"/>
        <v>931.12405063291158</v>
      </c>
      <c r="T71" s="60">
        <f t="shared" si="25"/>
        <v>1187.6582278481012</v>
      </c>
      <c r="U71" s="60">
        <f t="shared" si="25"/>
        <v>1444.1924050632913</v>
      </c>
      <c r="V71" s="60">
        <f t="shared" si="25"/>
        <v>1700.7265822784811</v>
      </c>
      <c r="W71" s="60">
        <f t="shared" si="25"/>
        <v>1957.2607594936708</v>
      </c>
      <c r="X71" s="60">
        <f t="shared" si="25"/>
        <v>2213.7949367088604</v>
      </c>
      <c r="Y71" s="60">
        <f t="shared" si="25"/>
        <v>2470.3291139240505</v>
      </c>
      <c r="Z71" s="60">
        <f t="shared" si="26"/>
        <v>2726.8632911392406</v>
      </c>
      <c r="AA71" s="60">
        <f t="shared" si="26"/>
        <v>2983.3974683544302</v>
      </c>
      <c r="AB71" s="60">
        <f t="shared" si="26"/>
        <v>3239.9316455696203</v>
      </c>
      <c r="AC71" s="60">
        <f t="shared" si="26"/>
        <v>3496.4658227848104</v>
      </c>
      <c r="AD71" s="61">
        <f t="shared" si="26"/>
        <v>3753</v>
      </c>
      <c r="AE71" s="60">
        <f t="shared" si="26"/>
        <v>4009.5341772151896</v>
      </c>
      <c r="AF71" s="60">
        <f t="shared" si="26"/>
        <v>4266.0683544303802</v>
      </c>
      <c r="AG71" s="60">
        <f t="shared" si="26"/>
        <v>4522.6025316455689</v>
      </c>
      <c r="AH71" s="60">
        <f t="shared" si="26"/>
        <v>4779.1367088607603</v>
      </c>
      <c r="AI71" s="60">
        <f t="shared" si="26"/>
        <v>5035.6708860759491</v>
      </c>
      <c r="AJ71" s="60">
        <f t="shared" si="26"/>
        <v>5292.2050632911387</v>
      </c>
      <c r="AK71" s="60">
        <f t="shared" si="26"/>
        <v>5548.7392405063301</v>
      </c>
      <c r="AL71" s="60">
        <f t="shared" si="26"/>
        <v>5805.2734177215179</v>
      </c>
      <c r="AM71" s="60">
        <f t="shared" si="26"/>
        <v>6061.8075949367094</v>
      </c>
      <c r="AN71" s="60">
        <f t="shared" si="27"/>
        <v>6318.341772151899</v>
      </c>
      <c r="AO71" s="60">
        <f t="shared" si="27"/>
        <v>6574.8759493670877</v>
      </c>
      <c r="AP71" s="60">
        <f t="shared" si="27"/>
        <v>6831.4101265822783</v>
      </c>
      <c r="AQ71" s="60">
        <f t="shared" si="27"/>
        <v>7087.9443037974688</v>
      </c>
      <c r="AR71" s="60">
        <f t="shared" si="27"/>
        <v>7344.4784810126575</v>
      </c>
      <c r="AS71" s="60">
        <f t="shared" si="27"/>
        <v>7601.0126582278481</v>
      </c>
      <c r="AT71" s="60">
        <f t="shared" si="27"/>
        <v>7857.5468354430386</v>
      </c>
      <c r="AU71" s="60">
        <f t="shared" si="27"/>
        <v>8114.0810126582273</v>
      </c>
      <c r="AV71" s="60">
        <f t="shared" si="27"/>
        <v>8370.6151898734188</v>
      </c>
      <c r="AW71" s="60">
        <f t="shared" si="27"/>
        <v>8627.1493670886066</v>
      </c>
      <c r="AX71" s="60">
        <f t="shared" si="27"/>
        <v>8883.683544303798</v>
      </c>
    </row>
    <row r="72" spans="1:50">
      <c r="A72" s="25">
        <f>IFERROR(ndashboard!I10," ")</f>
        <v>1320022</v>
      </c>
      <c r="B72" s="87" t="str">
        <f>IFERROR(ndashboard!B10," ")</f>
        <v>BMW MÜNCHEN</v>
      </c>
      <c r="C72" s="87" t="str">
        <f>IFERROR(ndashboard!C10,"")</f>
        <v>M01</v>
      </c>
      <c r="D72" s="80">
        <f>IFERROR(ndashboard!M10," ")</f>
        <v>43990</v>
      </c>
      <c r="E72" s="114">
        <f>IFERROR(ndashboard!O10,"")</f>
        <v>3550</v>
      </c>
      <c r="F72" s="87">
        <f>IFERROR(ndashboard!H10,"")</f>
        <v>24</v>
      </c>
      <c r="G72" s="88">
        <f>IFERROR(ndashboard!R10,"")</f>
        <v>17.574257425742573</v>
      </c>
      <c r="H72" s="87">
        <f>IFERROR(ndashboard!F10,"")</f>
        <v>624</v>
      </c>
      <c r="I72" s="87" t="str">
        <f>IFERROR(ndashboard!G10,"")</f>
        <v>H01</v>
      </c>
      <c r="J72" s="60">
        <f t="shared" si="25"/>
        <v>0</v>
      </c>
      <c r="K72" s="60">
        <f t="shared" si="25"/>
        <v>0</v>
      </c>
      <c r="L72" s="60">
        <f t="shared" si="25"/>
        <v>0</v>
      </c>
      <c r="M72" s="60">
        <f t="shared" si="25"/>
        <v>0</v>
      </c>
      <c r="N72" s="60">
        <f t="shared" si="25"/>
        <v>0</v>
      </c>
      <c r="O72" s="60">
        <f t="shared" si="25"/>
        <v>0</v>
      </c>
      <c r="P72" s="60">
        <f t="shared" si="25"/>
        <v>0</v>
      </c>
      <c r="Q72" s="60">
        <f t="shared" si="25"/>
        <v>0</v>
      </c>
      <c r="R72" s="60">
        <f t="shared" si="25"/>
        <v>133.56435643564345</v>
      </c>
      <c r="S72" s="60">
        <f t="shared" si="25"/>
        <v>418.2673267326735</v>
      </c>
      <c r="T72" s="60">
        <f t="shared" si="25"/>
        <v>702.97029702970292</v>
      </c>
      <c r="U72" s="60">
        <f t="shared" si="25"/>
        <v>987.67326732673291</v>
      </c>
      <c r="V72" s="60">
        <f t="shared" si="25"/>
        <v>1272.3762376237626</v>
      </c>
      <c r="W72" s="60">
        <f t="shared" si="25"/>
        <v>1557.079207920792</v>
      </c>
      <c r="X72" s="60">
        <f t="shared" si="25"/>
        <v>1841.7821782178214</v>
      </c>
      <c r="Y72" s="60">
        <f t="shared" si="25"/>
        <v>2126.4851485148515</v>
      </c>
      <c r="Z72" s="60">
        <f t="shared" si="26"/>
        <v>2411.1881188118809</v>
      </c>
      <c r="AA72" s="60">
        <f t="shared" si="26"/>
        <v>2695.8910891089104</v>
      </c>
      <c r="AB72" s="60">
        <f t="shared" si="26"/>
        <v>2980.5940594059412</v>
      </c>
      <c r="AC72" s="60">
        <f t="shared" si="26"/>
        <v>3265.2970297029701</v>
      </c>
      <c r="AD72" s="61">
        <f t="shared" si="26"/>
        <v>3550</v>
      </c>
      <c r="AE72" s="60">
        <f t="shared" si="26"/>
        <v>3834.7029702970299</v>
      </c>
      <c r="AF72" s="60">
        <f t="shared" si="26"/>
        <v>4119.4059405940598</v>
      </c>
      <c r="AG72" s="60">
        <f t="shared" si="26"/>
        <v>4404.1089108910883</v>
      </c>
      <c r="AH72" s="60">
        <f t="shared" si="26"/>
        <v>4688.8118811881186</v>
      </c>
      <c r="AI72" s="60">
        <f t="shared" si="26"/>
        <v>4973.5148514851489</v>
      </c>
      <c r="AJ72" s="60">
        <f t="shared" si="26"/>
        <v>5258.2178217821784</v>
      </c>
      <c r="AK72" s="60">
        <f t="shared" si="26"/>
        <v>5542.9207920792087</v>
      </c>
      <c r="AL72" s="60">
        <f t="shared" si="26"/>
        <v>5827.6237623762363</v>
      </c>
      <c r="AM72" s="60">
        <f t="shared" si="26"/>
        <v>6112.3267326732675</v>
      </c>
      <c r="AN72" s="60">
        <f t="shared" si="27"/>
        <v>6397.029702970297</v>
      </c>
      <c r="AO72" s="60">
        <f t="shared" si="27"/>
        <v>6681.7326732673264</v>
      </c>
      <c r="AP72" s="60">
        <f t="shared" si="27"/>
        <v>6966.4356435643567</v>
      </c>
      <c r="AQ72" s="60">
        <f t="shared" si="27"/>
        <v>7251.1386138613861</v>
      </c>
      <c r="AR72" s="60">
        <f t="shared" si="27"/>
        <v>7535.8415841584147</v>
      </c>
      <c r="AS72" s="60">
        <f t="shared" si="27"/>
        <v>7820.5445544554459</v>
      </c>
      <c r="AT72" s="60">
        <f t="shared" si="27"/>
        <v>8105.2475247524762</v>
      </c>
      <c r="AU72" s="60">
        <f t="shared" si="27"/>
        <v>8389.9504950495048</v>
      </c>
      <c r="AV72" s="60">
        <f t="shared" si="27"/>
        <v>8674.6534653465351</v>
      </c>
      <c r="AW72" s="60">
        <f t="shared" si="27"/>
        <v>8959.3564356435636</v>
      </c>
      <c r="AX72" s="60">
        <f t="shared" si="27"/>
        <v>9244.0594059405939</v>
      </c>
    </row>
    <row r="73" spans="1:50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43997</v>
      </c>
      <c r="E73" s="114">
        <f>IFERROR(ndashboard!O11,"")</f>
        <v>3389</v>
      </c>
      <c r="F73" s="87">
        <f>IFERROR(ndashboard!H11,"")</f>
        <v>24</v>
      </c>
      <c r="G73" s="88">
        <f>IFERROR(ndashboard!R11,"")</f>
        <v>17.379487179487178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10.42769230769221</v>
      </c>
      <c r="S73" s="60">
        <f t="shared" si="25"/>
        <v>291.97538461538483</v>
      </c>
      <c r="T73" s="60">
        <f t="shared" si="25"/>
        <v>573.52307692307693</v>
      </c>
      <c r="U73" s="60">
        <f t="shared" si="25"/>
        <v>855.07076923076943</v>
      </c>
      <c r="V73" s="60">
        <f t="shared" si="25"/>
        <v>1136.6184615384616</v>
      </c>
      <c r="W73" s="60">
        <f t="shared" si="25"/>
        <v>1418.1661538461537</v>
      </c>
      <c r="X73" s="60">
        <f t="shared" si="25"/>
        <v>1699.7138461538459</v>
      </c>
      <c r="Y73" s="60">
        <f t="shared" si="25"/>
        <v>1981.2615384615385</v>
      </c>
      <c r="Z73" s="60">
        <f t="shared" si="26"/>
        <v>2262.8092307692309</v>
      </c>
      <c r="AA73" s="60">
        <f t="shared" si="26"/>
        <v>2544.3569230769226</v>
      </c>
      <c r="AB73" s="60">
        <f t="shared" si="26"/>
        <v>2825.9046153846157</v>
      </c>
      <c r="AC73" s="60">
        <f t="shared" si="26"/>
        <v>3107.4523076923078</v>
      </c>
      <c r="AD73" s="61">
        <f t="shared" si="26"/>
        <v>3389</v>
      </c>
      <c r="AE73" s="60">
        <f t="shared" si="26"/>
        <v>3670.5476923076922</v>
      </c>
      <c r="AF73" s="60">
        <f t="shared" si="26"/>
        <v>3952.0953846153852</v>
      </c>
      <c r="AG73" s="60">
        <f t="shared" si="26"/>
        <v>4233.6430769230765</v>
      </c>
      <c r="AH73" s="60">
        <f t="shared" si="26"/>
        <v>4515.1907692307695</v>
      </c>
      <c r="AI73" s="60">
        <f t="shared" si="26"/>
        <v>4796.7384615384617</v>
      </c>
      <c r="AJ73" s="60">
        <f t="shared" si="26"/>
        <v>5078.2861538461539</v>
      </c>
      <c r="AK73" s="60">
        <f t="shared" si="26"/>
        <v>5359.8338461538469</v>
      </c>
      <c r="AL73" s="60">
        <f t="shared" si="26"/>
        <v>5641.3815384615382</v>
      </c>
      <c r="AM73" s="60">
        <f t="shared" si="26"/>
        <v>5922.9292307692303</v>
      </c>
      <c r="AN73" s="60">
        <f t="shared" si="27"/>
        <v>6204.4769230769234</v>
      </c>
      <c r="AO73" s="60">
        <f t="shared" si="27"/>
        <v>6486.0246153846156</v>
      </c>
      <c r="AP73" s="60">
        <f t="shared" si="27"/>
        <v>6767.5723076923068</v>
      </c>
      <c r="AQ73" s="60">
        <f t="shared" si="27"/>
        <v>7049.1200000000008</v>
      </c>
      <c r="AR73" s="60">
        <f t="shared" si="27"/>
        <v>7330.6676923076921</v>
      </c>
      <c r="AS73" s="60">
        <f t="shared" si="27"/>
        <v>7612.2153846153842</v>
      </c>
      <c r="AT73" s="60">
        <f t="shared" si="27"/>
        <v>7893.7630769230773</v>
      </c>
      <c r="AU73" s="60">
        <f t="shared" si="27"/>
        <v>8175.3107692307685</v>
      </c>
      <c r="AV73" s="60">
        <f t="shared" si="27"/>
        <v>8456.8584615384625</v>
      </c>
      <c r="AW73" s="60">
        <f t="shared" si="27"/>
        <v>8738.4061538461538</v>
      </c>
      <c r="AX73" s="60">
        <f t="shared" si="27"/>
        <v>9019.9538461538468</v>
      </c>
    </row>
    <row r="74" spans="1:50">
      <c r="A74" s="25">
        <f>IFERROR(ndashboard!I12," ")</f>
        <v>1386260</v>
      </c>
      <c r="B74" s="87" t="str">
        <f>IFERROR(ndashboard!B12," ")</f>
        <v>ABINSK</v>
      </c>
      <c r="C74" s="87" t="str">
        <f>IFERROR(ndashboard!C12,"")</f>
        <v>M10</v>
      </c>
      <c r="D74" s="80">
        <f>IFERROR(ndashboard!M12," ")</f>
        <v>44025</v>
      </c>
      <c r="E74" s="114">
        <f>IFERROR(ndashboard!O12,"")</f>
        <v>3333</v>
      </c>
      <c r="F74" s="87">
        <f>IFERROR(ndashboard!H12,"")</f>
        <v>24</v>
      </c>
      <c r="G74" s="88">
        <f>IFERROR(ndashboard!R12,"")</f>
        <v>19.95808383233533</v>
      </c>
      <c r="H74" s="87">
        <f>IFERROR(ndashboard!F12,"")</f>
        <v>624</v>
      </c>
      <c r="I74" s="87" t="str">
        <f>IFERROR(ndashboard!G12,"")</f>
        <v>H01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99.790419161676652</v>
      </c>
      <c r="U74" s="60">
        <f t="shared" si="25"/>
        <v>423.11137724550935</v>
      </c>
      <c r="V74" s="60">
        <f t="shared" si="25"/>
        <v>746.43233532934153</v>
      </c>
      <c r="W74" s="60">
        <f t="shared" si="25"/>
        <v>1069.7532934131737</v>
      </c>
      <c r="X74" s="60">
        <f t="shared" si="25"/>
        <v>1393.0742514970057</v>
      </c>
      <c r="Y74" s="60">
        <f t="shared" si="25"/>
        <v>1716.3952095808384</v>
      </c>
      <c r="Z74" s="60">
        <f t="shared" si="26"/>
        <v>2039.7161676646706</v>
      </c>
      <c r="AA74" s="60">
        <f t="shared" si="26"/>
        <v>2363.0371257485021</v>
      </c>
      <c r="AB74" s="60">
        <f t="shared" si="26"/>
        <v>2686.358083832336</v>
      </c>
      <c r="AC74" s="60">
        <f t="shared" si="26"/>
        <v>3009.679041916168</v>
      </c>
      <c r="AD74" s="61">
        <f t="shared" si="26"/>
        <v>3333</v>
      </c>
      <c r="AE74" s="60">
        <f t="shared" si="26"/>
        <v>3656.320958083832</v>
      </c>
      <c r="AF74" s="60">
        <f t="shared" si="26"/>
        <v>3979.6419161676649</v>
      </c>
      <c r="AG74" s="60">
        <f t="shared" si="26"/>
        <v>4302.9628742514969</v>
      </c>
      <c r="AH74" s="60">
        <f t="shared" si="26"/>
        <v>4626.2838323353299</v>
      </c>
      <c r="AI74" s="60">
        <f t="shared" si="26"/>
        <v>4949.6047904191619</v>
      </c>
      <c r="AJ74" s="60">
        <f t="shared" si="26"/>
        <v>5272.9257485029939</v>
      </c>
      <c r="AK74" s="60">
        <f t="shared" si="26"/>
        <v>5596.2467065868268</v>
      </c>
      <c r="AL74" s="60">
        <f t="shared" si="26"/>
        <v>5919.5676646706579</v>
      </c>
      <c r="AM74" s="60">
        <f t="shared" si="26"/>
        <v>6242.8886227544908</v>
      </c>
      <c r="AN74" s="60">
        <f t="shared" si="27"/>
        <v>6566.2095808383237</v>
      </c>
      <c r="AO74" s="60">
        <f t="shared" si="27"/>
        <v>6889.5305389221548</v>
      </c>
      <c r="AP74" s="60">
        <f t="shared" si="27"/>
        <v>7212.8514970059878</v>
      </c>
      <c r="AQ74" s="60">
        <f t="shared" si="27"/>
        <v>7536.1724550898207</v>
      </c>
      <c r="AR74" s="60">
        <f t="shared" si="27"/>
        <v>7859.4934131736518</v>
      </c>
      <c r="AS74" s="60">
        <f t="shared" si="27"/>
        <v>8182.8143712574847</v>
      </c>
      <c r="AT74" s="60">
        <f t="shared" si="27"/>
        <v>8506.1353293413176</v>
      </c>
      <c r="AU74" s="60">
        <f t="shared" si="27"/>
        <v>8829.4562874251496</v>
      </c>
      <c r="AV74" s="60">
        <f t="shared" si="27"/>
        <v>9152.7772455089817</v>
      </c>
      <c r="AW74" s="60">
        <f t="shared" si="27"/>
        <v>9476.0982035928137</v>
      </c>
      <c r="AX74" s="60">
        <f t="shared" si="27"/>
        <v>9799.4191616766475</v>
      </c>
    </row>
    <row r="75" spans="1:50">
      <c r="A75" s="25">
        <f>IFERROR(ndashboard!I13," ")</f>
        <v>1320114</v>
      </c>
      <c r="B75" s="87" t="str">
        <f>IFERROR(ndashboard!B13," ")</f>
        <v>BMW LANDSHUT 4.10</v>
      </c>
      <c r="C75" s="87" t="str">
        <f>IFERROR(ndashboard!C13,"")</f>
        <v>M03</v>
      </c>
      <c r="D75" s="80">
        <f>IFERROR(ndashboard!M13," ")</f>
        <v>43885</v>
      </c>
      <c r="E75" s="114">
        <f>IFERROR(ndashboard!O13,"")</f>
        <v>2987</v>
      </c>
      <c r="F75" s="87">
        <f>IFERROR(ndashboard!H13,"")</f>
        <v>24</v>
      </c>
      <c r="G75" s="88">
        <f>IFERROR(ndashboard!R13,"")</f>
        <v>9.7296416938110752</v>
      </c>
      <c r="H75" s="87">
        <f>IFERROR(ndashboard!F13,"")</f>
        <v>624</v>
      </c>
      <c r="I75" s="87" t="str">
        <f>IFERROR(ndashboard!G13,"")</f>
        <v>H01</v>
      </c>
      <c r="J75" s="60">
        <f t="shared" si="25"/>
        <v>0</v>
      </c>
      <c r="K75" s="60">
        <f t="shared" si="25"/>
        <v>0</v>
      </c>
      <c r="L75" s="60">
        <f t="shared" si="25"/>
        <v>86.788403908794805</v>
      </c>
      <c r="M75" s="60">
        <f t="shared" si="25"/>
        <v>307.45667752442995</v>
      </c>
      <c r="N75" s="60">
        <f t="shared" si="25"/>
        <v>465.07687296416941</v>
      </c>
      <c r="O75" s="60">
        <f t="shared" si="25"/>
        <v>622.69706840390882</v>
      </c>
      <c r="P75" s="60">
        <f t="shared" si="25"/>
        <v>780.31726384364822</v>
      </c>
      <c r="Q75" s="60">
        <f t="shared" si="25"/>
        <v>937.93745928338762</v>
      </c>
      <c r="R75" s="60">
        <f t="shared" si="25"/>
        <v>1095.5576547231271</v>
      </c>
      <c r="S75" s="60">
        <f t="shared" si="25"/>
        <v>1253.1778501628667</v>
      </c>
      <c r="T75" s="60">
        <f t="shared" si="25"/>
        <v>1410.798045602606</v>
      </c>
      <c r="U75" s="60">
        <f t="shared" si="25"/>
        <v>1568.4182410423452</v>
      </c>
      <c r="V75" s="60">
        <f t="shared" si="25"/>
        <v>1726.0384364820848</v>
      </c>
      <c r="W75" s="60">
        <f t="shared" si="25"/>
        <v>1883.6586319218241</v>
      </c>
      <c r="X75" s="60">
        <f t="shared" si="25"/>
        <v>2041.2788273615633</v>
      </c>
      <c r="Y75" s="60">
        <f t="shared" si="25"/>
        <v>2198.8990228013031</v>
      </c>
      <c r="Z75" s="60">
        <f t="shared" si="26"/>
        <v>2356.5192182410424</v>
      </c>
      <c r="AA75" s="60">
        <f t="shared" si="26"/>
        <v>2514.1394136807817</v>
      </c>
      <c r="AB75" s="60">
        <f t="shared" si="26"/>
        <v>2671.7596091205214</v>
      </c>
      <c r="AC75" s="60">
        <f t="shared" si="26"/>
        <v>2829.3798045602607</v>
      </c>
      <c r="AD75" s="61">
        <f t="shared" si="26"/>
        <v>2987</v>
      </c>
      <c r="AE75" s="60">
        <f t="shared" si="26"/>
        <v>3144.6201954397393</v>
      </c>
      <c r="AF75" s="60">
        <f t="shared" si="26"/>
        <v>3302.240390879479</v>
      </c>
      <c r="AG75" s="60">
        <f t="shared" si="26"/>
        <v>3459.8605863192179</v>
      </c>
      <c r="AH75" s="60">
        <f t="shared" si="26"/>
        <v>3617.4807817589581</v>
      </c>
      <c r="AI75" s="60">
        <f t="shared" si="26"/>
        <v>3775.1009771986969</v>
      </c>
      <c r="AJ75" s="60">
        <f t="shared" si="26"/>
        <v>3932.7211726384362</v>
      </c>
      <c r="AK75" s="60">
        <f t="shared" si="26"/>
        <v>4090.3413680781759</v>
      </c>
      <c r="AL75" s="60">
        <f t="shared" si="26"/>
        <v>4247.9615635179152</v>
      </c>
      <c r="AM75" s="60">
        <f t="shared" si="26"/>
        <v>4405.5817589576554</v>
      </c>
      <c r="AN75" s="60">
        <f t="shared" si="27"/>
        <v>4563.2019543973938</v>
      </c>
      <c r="AO75" s="60">
        <f t="shared" si="27"/>
        <v>4720.8221498371331</v>
      </c>
      <c r="AP75" s="60">
        <f t="shared" si="27"/>
        <v>4878.4423452768733</v>
      </c>
      <c r="AQ75" s="60">
        <f t="shared" si="27"/>
        <v>5036.0625407166126</v>
      </c>
      <c r="AR75" s="60">
        <f t="shared" si="27"/>
        <v>5193.682736156351</v>
      </c>
      <c r="AS75" s="60">
        <f t="shared" si="27"/>
        <v>5351.3029315960912</v>
      </c>
      <c r="AT75" s="60">
        <f t="shared" si="27"/>
        <v>5508.9231270358314</v>
      </c>
      <c r="AU75" s="60">
        <f t="shared" si="27"/>
        <v>5666.5433224755698</v>
      </c>
      <c r="AV75" s="60">
        <f t="shared" si="27"/>
        <v>5824.1635179153091</v>
      </c>
      <c r="AW75" s="60">
        <f t="shared" si="27"/>
        <v>5981.7837133550483</v>
      </c>
      <c r="AX75" s="60">
        <f t="shared" si="27"/>
        <v>6139.4039087947885</v>
      </c>
    </row>
    <row r="76" spans="1:50">
      <c r="A76" s="25">
        <f>IFERROR(ndashboard!I14," ")</f>
        <v>1352323</v>
      </c>
      <c r="B76" s="87" t="str">
        <f>IFERROR(ndashboard!B14," ")</f>
        <v>BMW DINGOLFING 2.4</v>
      </c>
      <c r="C76" s="87" t="str">
        <f>IFERROR(ndashboard!C14,"")</f>
        <v>M07</v>
      </c>
      <c r="D76" s="80">
        <f>IFERROR(ndashboard!M14," ")</f>
        <v>44004</v>
      </c>
      <c r="E76" s="114">
        <f>IFERROR(ndashboard!O14,"")</f>
        <v>3046</v>
      </c>
      <c r="F76" s="87">
        <f>IFERROR(ndashboard!H14,"")</f>
        <v>24</v>
      </c>
      <c r="G76" s="88">
        <f>IFERROR(ndashboard!R14,"")</f>
        <v>16.202127659574469</v>
      </c>
      <c r="H76" s="87">
        <f>IFERROR(ndashboard!F14,"")</f>
        <v>624</v>
      </c>
      <c r="I76" s="87" t="str">
        <f>IFERROR(ndashboard!G14,"")</f>
        <v>H01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158.78085106382997</v>
      </c>
      <c r="T76" s="60">
        <f t="shared" si="25"/>
        <v>421.25531914893617</v>
      </c>
      <c r="U76" s="60">
        <f t="shared" si="25"/>
        <v>683.72978723404287</v>
      </c>
      <c r="V76" s="60">
        <f t="shared" si="25"/>
        <v>946.20425531914907</v>
      </c>
      <c r="W76" s="60">
        <f t="shared" si="25"/>
        <v>1208.6787234042552</v>
      </c>
      <c r="X76" s="60">
        <f t="shared" si="25"/>
        <v>1471.1531914893612</v>
      </c>
      <c r="Y76" s="60">
        <f t="shared" si="25"/>
        <v>1733.627659574468</v>
      </c>
      <c r="Z76" s="60">
        <f t="shared" si="26"/>
        <v>1996.1021276595743</v>
      </c>
      <c r="AA76" s="60">
        <f t="shared" si="26"/>
        <v>2258.5765957446802</v>
      </c>
      <c r="AB76" s="60">
        <f t="shared" si="26"/>
        <v>2521.0510638297878</v>
      </c>
      <c r="AC76" s="60">
        <f t="shared" si="26"/>
        <v>2783.5255319148937</v>
      </c>
      <c r="AD76" s="61">
        <f t="shared" si="26"/>
        <v>3046</v>
      </c>
      <c r="AE76" s="60">
        <f t="shared" si="26"/>
        <v>3308.4744680851063</v>
      </c>
      <c r="AF76" s="60">
        <f t="shared" si="26"/>
        <v>3570.9489361702135</v>
      </c>
      <c r="AG76" s="60">
        <f t="shared" si="26"/>
        <v>3833.4234042553185</v>
      </c>
      <c r="AH76" s="60">
        <f t="shared" si="26"/>
        <v>4095.8978723404257</v>
      </c>
      <c r="AI76" s="60">
        <f t="shared" si="26"/>
        <v>4358.3723404255315</v>
      </c>
      <c r="AJ76" s="60">
        <f t="shared" si="26"/>
        <v>4620.8468085106379</v>
      </c>
      <c r="AK76" s="60">
        <f t="shared" si="26"/>
        <v>4883.3212765957451</v>
      </c>
      <c r="AL76" s="60">
        <f t="shared" si="26"/>
        <v>5145.7957446808505</v>
      </c>
      <c r="AM76" s="60">
        <f t="shared" si="26"/>
        <v>5408.2702127659577</v>
      </c>
      <c r="AN76" s="60">
        <f t="shared" si="27"/>
        <v>5670.744680851064</v>
      </c>
      <c r="AO76" s="60">
        <f t="shared" si="27"/>
        <v>5933.2191489361703</v>
      </c>
      <c r="AP76" s="60">
        <f t="shared" si="27"/>
        <v>6195.6936170212757</v>
      </c>
      <c r="AQ76" s="60">
        <f t="shared" si="27"/>
        <v>6458.1680851063838</v>
      </c>
      <c r="AR76" s="60">
        <f t="shared" si="27"/>
        <v>6720.6425531914883</v>
      </c>
      <c r="AS76" s="60">
        <f t="shared" si="27"/>
        <v>6983.1170212765956</v>
      </c>
      <c r="AT76" s="60">
        <f t="shared" si="27"/>
        <v>7245.5914893617028</v>
      </c>
      <c r="AU76" s="60">
        <f t="shared" si="27"/>
        <v>7508.0659574468082</v>
      </c>
      <c r="AV76" s="60">
        <f t="shared" si="27"/>
        <v>7770.5404255319154</v>
      </c>
      <c r="AW76" s="60">
        <f t="shared" si="27"/>
        <v>8033.0148936170199</v>
      </c>
      <c r="AX76" s="60">
        <f t="shared" si="27"/>
        <v>8295.489361702128</v>
      </c>
    </row>
    <row r="77" spans="1:50">
      <c r="A77" s="25">
        <f>IFERROR(ndashboard!I15," ")</f>
        <v>1243360</v>
      </c>
      <c r="B77" s="87" t="str">
        <f>IFERROR(ndashboard!B15," ")</f>
        <v>BMW REGENSBURG M3</v>
      </c>
      <c r="C77" s="87" t="str">
        <f>IFERROR(ndashboard!C15,"")</f>
        <v>M03</v>
      </c>
      <c r="D77" s="80">
        <f>IFERROR(ndashboard!M15," ")</f>
        <v>44060</v>
      </c>
      <c r="E77" s="114">
        <f>IFERROR(ndashboard!O15,"")</f>
        <v>2577</v>
      </c>
      <c r="F77" s="87">
        <f>IFERROR(ndashboard!H15,"")</f>
        <v>16</v>
      </c>
      <c r="G77" s="88">
        <f>IFERROR(ndashboard!R15,"")</f>
        <v>19.522727272727273</v>
      </c>
      <c r="H77" s="87">
        <f>IFERROR(ndashboard!F15,"")</f>
        <v>616</v>
      </c>
      <c r="I77" s="87" t="str">
        <f>IFERROR(ndashboard!G15,"")</f>
        <v>J01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46.854545454545566</v>
      </c>
      <c r="W77" s="60">
        <f t="shared" si="25"/>
        <v>363.12272727272716</v>
      </c>
      <c r="X77" s="60">
        <f t="shared" si="25"/>
        <v>679.39090909090885</v>
      </c>
      <c r="Y77" s="60">
        <f t="shared" si="25"/>
        <v>995.65909090909088</v>
      </c>
      <c r="Z77" s="60">
        <f t="shared" si="26"/>
        <v>1311.9272727272726</v>
      </c>
      <c r="AA77" s="60">
        <f t="shared" si="26"/>
        <v>1628.1954545454539</v>
      </c>
      <c r="AB77" s="60">
        <f t="shared" si="26"/>
        <v>1944.4636363636369</v>
      </c>
      <c r="AC77" s="60">
        <f t="shared" si="26"/>
        <v>2260.7318181818187</v>
      </c>
      <c r="AD77" s="61">
        <f t="shared" si="26"/>
        <v>2577</v>
      </c>
      <c r="AE77" s="60">
        <f t="shared" si="26"/>
        <v>2893.2681818181813</v>
      </c>
      <c r="AF77" s="60">
        <f t="shared" si="26"/>
        <v>3209.5363636363645</v>
      </c>
      <c r="AG77" s="60">
        <f t="shared" si="26"/>
        <v>3525.8045454545445</v>
      </c>
      <c r="AH77" s="60">
        <f t="shared" si="26"/>
        <v>3842.0727272727277</v>
      </c>
      <c r="AI77" s="60">
        <f t="shared" si="26"/>
        <v>4158.340909090909</v>
      </c>
      <c r="AJ77" s="60">
        <f t="shared" si="26"/>
        <v>4474.6090909090908</v>
      </c>
      <c r="AK77" s="60">
        <f t="shared" si="26"/>
        <v>4790.8772727272735</v>
      </c>
      <c r="AL77" s="60">
        <f t="shared" si="26"/>
        <v>5107.1454545454544</v>
      </c>
      <c r="AM77" s="60">
        <f t="shared" si="26"/>
        <v>5423.4136363636362</v>
      </c>
      <c r="AN77" s="60">
        <f t="shared" si="27"/>
        <v>5739.681818181818</v>
      </c>
      <c r="AO77" s="60">
        <f t="shared" si="27"/>
        <v>6055.95</v>
      </c>
      <c r="AP77" s="60">
        <f t="shared" si="27"/>
        <v>6372.2181818181816</v>
      </c>
      <c r="AQ77" s="60">
        <f t="shared" si="27"/>
        <v>6688.4863636363643</v>
      </c>
      <c r="AR77" s="60">
        <f t="shared" si="27"/>
        <v>7004.7545454545443</v>
      </c>
      <c r="AS77" s="60">
        <f t="shared" si="27"/>
        <v>7321.022727272727</v>
      </c>
      <c r="AT77" s="60">
        <f t="shared" si="27"/>
        <v>7637.2909090909097</v>
      </c>
      <c r="AU77" s="60">
        <f t="shared" si="27"/>
        <v>7953.5590909090915</v>
      </c>
      <c r="AV77" s="60">
        <f t="shared" si="27"/>
        <v>8269.8272727272724</v>
      </c>
      <c r="AW77" s="60">
        <f t="shared" si="27"/>
        <v>8586.0954545454533</v>
      </c>
      <c r="AX77" s="60">
        <f t="shared" si="27"/>
        <v>8902.363636363636</v>
      </c>
    </row>
    <row r="78" spans="1:50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44067</v>
      </c>
      <c r="E78" s="114">
        <f>IFERROR(ndashboard!O16,"")</f>
        <v>2532</v>
      </c>
      <c r="F78" s="87">
        <f>IFERROR(ndashboard!H16,"")</f>
        <v>24</v>
      </c>
      <c r="G78" s="88">
        <f>IFERROR(ndashboard!R16,"")</f>
        <v>20.256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234.9695999999999</v>
      </c>
      <c r="X78" s="60">
        <f t="shared" si="25"/>
        <v>563.11679999999967</v>
      </c>
      <c r="Y78" s="60">
        <f t="shared" si="25"/>
        <v>891.26400000000001</v>
      </c>
      <c r="Z78" s="60">
        <f t="shared" si="26"/>
        <v>1219.4111999999998</v>
      </c>
      <c r="AA78" s="60">
        <f t="shared" si="26"/>
        <v>1547.5583999999994</v>
      </c>
      <c r="AB78" s="60">
        <f t="shared" si="26"/>
        <v>1875.7056000000005</v>
      </c>
      <c r="AC78" s="60">
        <f t="shared" si="26"/>
        <v>2203.8528000000001</v>
      </c>
      <c r="AD78" s="61">
        <f t="shared" si="26"/>
        <v>2532</v>
      </c>
      <c r="AE78" s="60">
        <f t="shared" si="26"/>
        <v>2860.1471999999999</v>
      </c>
      <c r="AF78" s="60">
        <f t="shared" si="26"/>
        <v>3188.2944000000007</v>
      </c>
      <c r="AG78" s="60">
        <f t="shared" si="26"/>
        <v>3516.4415999999992</v>
      </c>
      <c r="AH78" s="60">
        <f t="shared" si="26"/>
        <v>3844.5888000000004</v>
      </c>
      <c r="AI78" s="60">
        <f t="shared" si="26"/>
        <v>4172.7359999999999</v>
      </c>
      <c r="AJ78" s="60">
        <f t="shared" si="26"/>
        <v>4500.8832000000002</v>
      </c>
      <c r="AK78" s="60">
        <f t="shared" si="26"/>
        <v>4829.0304000000006</v>
      </c>
      <c r="AL78" s="60">
        <f t="shared" si="26"/>
        <v>5157.1776</v>
      </c>
      <c r="AM78" s="60">
        <f t="shared" si="26"/>
        <v>5485.3247999999994</v>
      </c>
      <c r="AN78" s="60">
        <f t="shared" si="27"/>
        <v>5813.4719999999998</v>
      </c>
      <c r="AO78" s="60">
        <f t="shared" si="27"/>
        <v>6141.6192000000001</v>
      </c>
      <c r="AP78" s="60">
        <f t="shared" si="27"/>
        <v>6469.7663999999995</v>
      </c>
      <c r="AQ78" s="60">
        <f t="shared" si="27"/>
        <v>6797.9136000000008</v>
      </c>
      <c r="AR78" s="60">
        <f t="shared" si="27"/>
        <v>7126.0607999999993</v>
      </c>
      <c r="AS78" s="60">
        <f t="shared" si="27"/>
        <v>7454.2079999999996</v>
      </c>
      <c r="AT78" s="60">
        <f t="shared" si="27"/>
        <v>7782.3552000000009</v>
      </c>
      <c r="AU78" s="60">
        <f t="shared" si="27"/>
        <v>8110.5023999999994</v>
      </c>
      <c r="AV78" s="60">
        <f t="shared" si="27"/>
        <v>8438.6495999999988</v>
      </c>
      <c r="AW78" s="60">
        <f t="shared" si="27"/>
        <v>8766.7967999999983</v>
      </c>
      <c r="AX78" s="60">
        <f t="shared" si="27"/>
        <v>9094.9439999999995</v>
      </c>
    </row>
    <row r="79" spans="1:50">
      <c r="A79" s="25">
        <f>IFERROR(ndashboard!I17," ")</f>
        <v>1319151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44018</v>
      </c>
      <c r="E79" s="114">
        <f>IFERROR(ndashboard!O17,"")</f>
        <v>2319</v>
      </c>
      <c r="F79" s="87">
        <f>IFERROR(ndashboard!H17,"")</f>
        <v>20</v>
      </c>
      <c r="G79" s="88">
        <f>IFERROR(ndashboard!R17,"")</f>
        <v>13.327586206896552</v>
      </c>
      <c r="H79" s="87">
        <f>IFERROR(ndashboard!F17,"")</f>
        <v>620</v>
      </c>
      <c r="I79" s="87" t="str">
        <f>IFERROR(ndashboard!G17,"")</f>
        <v>F01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159.93103448275863</v>
      </c>
      <c r="U79" s="60">
        <f t="shared" si="25"/>
        <v>375.83793103448301</v>
      </c>
      <c r="V79" s="60">
        <f t="shared" si="25"/>
        <v>591.74482758620707</v>
      </c>
      <c r="W79" s="60">
        <f t="shared" si="25"/>
        <v>807.65172413793096</v>
      </c>
      <c r="X79" s="60">
        <f t="shared" si="25"/>
        <v>1023.558620689655</v>
      </c>
      <c r="Y79" s="60">
        <f t="shared" si="25"/>
        <v>1239.4655172413793</v>
      </c>
      <c r="Z79" s="60">
        <f t="shared" si="26"/>
        <v>1455.3724137931033</v>
      </c>
      <c r="AA79" s="60">
        <f t="shared" si="26"/>
        <v>1671.2793103448271</v>
      </c>
      <c r="AB79" s="60">
        <f t="shared" si="26"/>
        <v>1887.1862068965522</v>
      </c>
      <c r="AC79" s="60">
        <f t="shared" si="26"/>
        <v>2103.093103448276</v>
      </c>
      <c r="AD79" s="61">
        <f t="shared" si="26"/>
        <v>2319</v>
      </c>
      <c r="AE79" s="60">
        <f t="shared" si="26"/>
        <v>2534.906896551724</v>
      </c>
      <c r="AF79" s="60">
        <f t="shared" si="26"/>
        <v>2750.8137931034489</v>
      </c>
      <c r="AG79" s="60">
        <f t="shared" si="26"/>
        <v>2966.720689655172</v>
      </c>
      <c r="AH79" s="60">
        <f t="shared" si="26"/>
        <v>3182.6275862068969</v>
      </c>
      <c r="AI79" s="60">
        <f t="shared" si="26"/>
        <v>3398.5344827586205</v>
      </c>
      <c r="AJ79" s="60">
        <f t="shared" si="26"/>
        <v>3614.4413793103445</v>
      </c>
      <c r="AK79" s="60">
        <f t="shared" si="26"/>
        <v>3830.3482758620694</v>
      </c>
      <c r="AL79" s="60">
        <f t="shared" si="26"/>
        <v>4046.2551724137925</v>
      </c>
      <c r="AM79" s="60">
        <f t="shared" si="26"/>
        <v>4262.1620689655174</v>
      </c>
      <c r="AN79" s="60">
        <f t="shared" si="27"/>
        <v>4478.0689655172409</v>
      </c>
      <c r="AO79" s="60">
        <f t="shared" si="27"/>
        <v>4693.9758620689654</v>
      </c>
      <c r="AP79" s="60">
        <f t="shared" si="27"/>
        <v>4909.8827586206899</v>
      </c>
      <c r="AQ79" s="60">
        <f t="shared" si="27"/>
        <v>5125.7896551724143</v>
      </c>
      <c r="AR79" s="60">
        <f t="shared" si="27"/>
        <v>5341.696551724137</v>
      </c>
      <c r="AS79" s="60">
        <f t="shared" si="27"/>
        <v>5557.6034482758623</v>
      </c>
      <c r="AT79" s="60">
        <f t="shared" si="27"/>
        <v>5773.5103448275868</v>
      </c>
      <c r="AU79" s="60">
        <f t="shared" si="27"/>
        <v>5989.4172413793103</v>
      </c>
      <c r="AV79" s="60">
        <f t="shared" si="27"/>
        <v>6205.3241379310357</v>
      </c>
      <c r="AW79" s="60">
        <f t="shared" si="27"/>
        <v>6421.2310344827583</v>
      </c>
      <c r="AX79" s="60">
        <f t="shared" si="27"/>
        <v>6637.1379310344828</v>
      </c>
    </row>
    <row r="80" spans="1:50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44046</v>
      </c>
      <c r="E80" s="114">
        <f>IFERROR(ndashboard!O18,"")</f>
        <v>2163</v>
      </c>
      <c r="F80" s="87">
        <f>IFERROR(ndashboard!H18,"")</f>
        <v>24</v>
      </c>
      <c r="G80" s="88">
        <f>IFERROR(ndashboard!R18,"")</f>
        <v>14.815068493150685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2.9630136986303892</v>
      </c>
      <c r="V80" s="60">
        <f t="shared" si="25"/>
        <v>242.96712328767131</v>
      </c>
      <c r="W80" s="60">
        <f t="shared" si="25"/>
        <v>482.97123287671224</v>
      </c>
      <c r="X80" s="60">
        <f t="shared" si="25"/>
        <v>722.97534246575322</v>
      </c>
      <c r="Y80" s="60">
        <f t="shared" si="25"/>
        <v>962.97945205479448</v>
      </c>
      <c r="Z80" s="60">
        <f t="shared" si="26"/>
        <v>1202.9835616438354</v>
      </c>
      <c r="AA80" s="60">
        <f t="shared" si="26"/>
        <v>1442.9876712328764</v>
      </c>
      <c r="AB80" s="60">
        <f t="shared" si="26"/>
        <v>1682.9917808219182</v>
      </c>
      <c r="AC80" s="60">
        <f t="shared" si="26"/>
        <v>1922.995890410959</v>
      </c>
      <c r="AD80" s="61">
        <f t="shared" si="26"/>
        <v>2163</v>
      </c>
      <c r="AE80" s="60">
        <f t="shared" si="26"/>
        <v>2403.004109589041</v>
      </c>
      <c r="AF80" s="60">
        <f t="shared" si="26"/>
        <v>2643.0082191780825</v>
      </c>
      <c r="AG80" s="60">
        <f t="shared" si="26"/>
        <v>2883.0123287671227</v>
      </c>
      <c r="AH80" s="60">
        <f t="shared" si="26"/>
        <v>3123.0164383561646</v>
      </c>
      <c r="AI80" s="60">
        <f t="shared" si="26"/>
        <v>3363.0205479452056</v>
      </c>
      <c r="AJ80" s="60">
        <f t="shared" si="26"/>
        <v>3603.0246575342462</v>
      </c>
      <c r="AK80" s="60">
        <f t="shared" si="26"/>
        <v>3843.0287671232882</v>
      </c>
      <c r="AL80" s="60">
        <f t="shared" si="26"/>
        <v>4083.0328767123283</v>
      </c>
      <c r="AM80" s="60">
        <f t="shared" si="26"/>
        <v>4323.0369863013702</v>
      </c>
      <c r="AN80" s="60">
        <f t="shared" si="27"/>
        <v>4563.0410958904113</v>
      </c>
      <c r="AO80" s="60">
        <f t="shared" si="27"/>
        <v>4803.0452054794523</v>
      </c>
      <c r="AP80" s="60">
        <f t="shared" si="27"/>
        <v>5043.0493150684924</v>
      </c>
      <c r="AQ80" s="60">
        <f t="shared" si="27"/>
        <v>5283.0534246575344</v>
      </c>
      <c r="AR80" s="60">
        <f t="shared" si="27"/>
        <v>5523.0575342465745</v>
      </c>
      <c r="AS80" s="60">
        <f t="shared" si="27"/>
        <v>5763.0616438356165</v>
      </c>
      <c r="AT80" s="60">
        <f t="shared" si="27"/>
        <v>6003.0657534246584</v>
      </c>
      <c r="AU80" s="60">
        <f t="shared" si="27"/>
        <v>6243.0698630136985</v>
      </c>
      <c r="AV80" s="60">
        <f t="shared" si="27"/>
        <v>6483.0739726027405</v>
      </c>
      <c r="AW80" s="60">
        <f t="shared" si="27"/>
        <v>6723.0780821917806</v>
      </c>
      <c r="AX80" s="60">
        <f t="shared" si="27"/>
        <v>6963.0821917808216</v>
      </c>
    </row>
    <row r="81" spans="1:50">
      <c r="A81" s="25">
        <f>IFERROR(ndashboard!I19," ")</f>
        <v>1319138</v>
      </c>
      <c r="B81" s="87" t="str">
        <f>IFERROR(ndashboard!B19," ")</f>
        <v>BMW MÜNCHEN</v>
      </c>
      <c r="C81" s="87" t="str">
        <f>IFERROR(ndashboard!C19,"")</f>
        <v>M02</v>
      </c>
      <c r="D81" s="80">
        <f>IFERROR(ndashboard!M19," ")</f>
        <v>44032</v>
      </c>
      <c r="E81" s="114">
        <f>IFERROR(ndashboard!O19,"")</f>
        <v>2135</v>
      </c>
      <c r="F81" s="87">
        <f>IFERROR(ndashboard!H19,"")</f>
        <v>20</v>
      </c>
      <c r="G81" s="88">
        <f>IFERROR(ndashboard!R19,"")</f>
        <v>13.34375</v>
      </c>
      <c r="H81" s="87">
        <f>IFERROR(ndashboard!F19,"")</f>
        <v>620</v>
      </c>
      <c r="I81" s="87" t="str">
        <f>IFERROR(ndashboard!G19,"")</f>
        <v>F01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189.48125000000022</v>
      </c>
      <c r="V81" s="60">
        <f t="shared" si="25"/>
        <v>405.65000000000009</v>
      </c>
      <c r="W81" s="60">
        <f t="shared" si="25"/>
        <v>621.81874999999991</v>
      </c>
      <c r="X81" s="60">
        <f t="shared" si="25"/>
        <v>837.98749999999984</v>
      </c>
      <c r="Y81" s="60">
        <f t="shared" si="25"/>
        <v>1054.15625</v>
      </c>
      <c r="Z81" s="60">
        <f t="shared" si="26"/>
        <v>1270.3249999999998</v>
      </c>
      <c r="AA81" s="60">
        <f t="shared" si="26"/>
        <v>1486.4937499999996</v>
      </c>
      <c r="AB81" s="60">
        <f t="shared" si="26"/>
        <v>1702.6625000000004</v>
      </c>
      <c r="AC81" s="60">
        <f t="shared" si="26"/>
        <v>1918.83125</v>
      </c>
      <c r="AD81" s="61">
        <f t="shared" si="26"/>
        <v>2135</v>
      </c>
      <c r="AE81" s="60">
        <f t="shared" si="26"/>
        <v>2351.1687499999998</v>
      </c>
      <c r="AF81" s="60">
        <f t="shared" si="26"/>
        <v>2567.3375000000005</v>
      </c>
      <c r="AG81" s="60">
        <f t="shared" si="26"/>
        <v>2783.5062499999995</v>
      </c>
      <c r="AH81" s="60">
        <f t="shared" si="26"/>
        <v>2999.6750000000002</v>
      </c>
      <c r="AI81" s="60">
        <f t="shared" si="26"/>
        <v>3215.84375</v>
      </c>
      <c r="AJ81" s="60">
        <f t="shared" si="26"/>
        <v>3432.0124999999998</v>
      </c>
      <c r="AK81" s="60">
        <f t="shared" si="26"/>
        <v>3648.1812500000005</v>
      </c>
      <c r="AL81" s="60">
        <f t="shared" si="26"/>
        <v>3864.3499999999995</v>
      </c>
      <c r="AM81" s="60">
        <f t="shared" si="26"/>
        <v>4080.5187500000002</v>
      </c>
      <c r="AN81" s="60">
        <f t="shared" si="27"/>
        <v>4296.6875</v>
      </c>
      <c r="AO81" s="60">
        <f t="shared" si="27"/>
        <v>4512.8562499999998</v>
      </c>
      <c r="AP81" s="60">
        <f t="shared" si="27"/>
        <v>4729.0249999999996</v>
      </c>
      <c r="AQ81" s="60">
        <f t="shared" si="27"/>
        <v>4945.1937500000004</v>
      </c>
      <c r="AR81" s="60">
        <f t="shared" si="27"/>
        <v>5161.3624999999993</v>
      </c>
      <c r="AS81" s="60">
        <f t="shared" si="27"/>
        <v>5377.53125</v>
      </c>
      <c r="AT81" s="60">
        <f t="shared" si="27"/>
        <v>5593.7000000000007</v>
      </c>
      <c r="AU81" s="60">
        <f t="shared" si="27"/>
        <v>5809.8687499999996</v>
      </c>
      <c r="AV81" s="60">
        <f t="shared" si="27"/>
        <v>6026.0375000000004</v>
      </c>
      <c r="AW81" s="60">
        <f t="shared" si="27"/>
        <v>6242.2062499999993</v>
      </c>
      <c r="AX81" s="60">
        <f t="shared" si="27"/>
        <v>6458.375</v>
      </c>
    </row>
    <row r="82" spans="1:50">
      <c r="A82" s="25">
        <f>IFERROR(ndashboard!I20," ")</f>
        <v>1319157</v>
      </c>
      <c r="B82" s="87" t="str">
        <f>IFERROR(ndashboard!B20," ")</f>
        <v>BMW MÜNCHEN</v>
      </c>
      <c r="C82" s="87" t="str">
        <f>IFERROR(ndashboard!C20,"")</f>
        <v>M03</v>
      </c>
      <c r="D82" s="80">
        <f>IFERROR(ndashboard!M20," ")</f>
        <v>44060</v>
      </c>
      <c r="E82" s="114">
        <f>IFERROR(ndashboard!O20,"")</f>
        <v>2059</v>
      </c>
      <c r="F82" s="87">
        <f>IFERROR(ndashboard!H20,"")</f>
        <v>20</v>
      </c>
      <c r="G82" s="88">
        <f>IFERROR(ndashboard!R20,"")</f>
        <v>15.598484848484848</v>
      </c>
      <c r="H82" s="87">
        <f>IFERROR(ndashboard!F20,"")</f>
        <v>620</v>
      </c>
      <c r="I82" s="87" t="str">
        <f>IFERROR(ndashboard!G20,"")</f>
        <v>F01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37.436363636363723</v>
      </c>
      <c r="W82" s="60">
        <f t="shared" si="25"/>
        <v>290.13181818181806</v>
      </c>
      <c r="X82" s="60">
        <f t="shared" si="25"/>
        <v>542.82727272727243</v>
      </c>
      <c r="Y82" s="60">
        <f t="shared" ref="Y82:AN97" si="28">IF($C$2+Y$48 &gt;=$D82,$E82*(Y$48-_xlfn.DAYS($D82,$C$2))/_xlfn.DAYS($C$1,$D82),0)</f>
        <v>795.52272727272725</v>
      </c>
      <c r="Z82" s="60">
        <f t="shared" si="28"/>
        <v>1048.2181818181816</v>
      </c>
      <c r="AA82" s="60">
        <f t="shared" si="28"/>
        <v>1300.913636363636</v>
      </c>
      <c r="AB82" s="60">
        <f t="shared" si="28"/>
        <v>1553.6090909090913</v>
      </c>
      <c r="AC82" s="60">
        <f t="shared" si="28"/>
        <v>1806.3045454545456</v>
      </c>
      <c r="AD82" s="61">
        <f t="shared" si="26"/>
        <v>2059</v>
      </c>
      <c r="AE82" s="60">
        <f t="shared" si="26"/>
        <v>2311.6954545454546</v>
      </c>
      <c r="AF82" s="60">
        <f t="shared" si="26"/>
        <v>2564.3909090909096</v>
      </c>
      <c r="AG82" s="60">
        <f t="shared" si="26"/>
        <v>2817.0863636363629</v>
      </c>
      <c r="AH82" s="60">
        <f t="shared" si="26"/>
        <v>3069.7818181818184</v>
      </c>
      <c r="AI82" s="60">
        <f t="shared" si="26"/>
        <v>3322.4772727272725</v>
      </c>
      <c r="AJ82" s="60">
        <f t="shared" si="26"/>
        <v>3575.1727272727271</v>
      </c>
      <c r="AK82" s="60">
        <f t="shared" si="26"/>
        <v>3827.8681818181826</v>
      </c>
      <c r="AL82" s="60">
        <f t="shared" si="26"/>
        <v>4080.5636363636359</v>
      </c>
      <c r="AM82" s="60">
        <f t="shared" si="26"/>
        <v>4333.2590909090914</v>
      </c>
      <c r="AN82" s="60">
        <f t="shared" si="27"/>
        <v>4585.954545454545</v>
      </c>
      <c r="AO82" s="60">
        <f t="shared" si="27"/>
        <v>4838.6499999999996</v>
      </c>
      <c r="AP82" s="60">
        <f t="shared" si="27"/>
        <v>5091.3454545454542</v>
      </c>
      <c r="AQ82" s="60">
        <f t="shared" si="27"/>
        <v>5344.0409090909088</v>
      </c>
      <c r="AR82" s="60">
        <f t="shared" si="27"/>
        <v>5596.7363636363634</v>
      </c>
      <c r="AS82" s="60">
        <f t="shared" si="27"/>
        <v>5849.431818181818</v>
      </c>
      <c r="AT82" s="60">
        <f t="shared" si="27"/>
        <v>6102.1272727272735</v>
      </c>
      <c r="AU82" s="60">
        <f t="shared" si="27"/>
        <v>6354.8227272727272</v>
      </c>
      <c r="AV82" s="60">
        <f t="shared" si="27"/>
        <v>6607.5181818181818</v>
      </c>
      <c r="AW82" s="60">
        <f t="shared" si="27"/>
        <v>6860.2136363636364</v>
      </c>
      <c r="AX82" s="60">
        <f t="shared" si="27"/>
        <v>7112.909090909091</v>
      </c>
    </row>
    <row r="83" spans="1:50">
      <c r="A83" s="25">
        <f>IFERROR(ndashboard!I21," ")</f>
        <v>1319133</v>
      </c>
      <c r="B83" s="87" t="str">
        <f>IFERROR(ndashboard!B21," ")</f>
        <v>BMW MÜNCHEN</v>
      </c>
      <c r="C83" s="87" t="str">
        <f>IFERROR(ndashboard!C21,"")</f>
        <v>M04</v>
      </c>
      <c r="D83" s="80">
        <f>IFERROR(ndashboard!M21," ")</f>
        <v>44074</v>
      </c>
      <c r="E83" s="114">
        <f>IFERROR(ndashboard!O21,"")</f>
        <v>1896</v>
      </c>
      <c r="F83" s="87">
        <f>IFERROR(ndashboard!H21,"")</f>
        <v>20</v>
      </c>
      <c r="G83" s="88">
        <f>IFERROR(ndashboard!R21,"")</f>
        <v>16.067796610169491</v>
      </c>
      <c r="H83" s="87">
        <f>IFERROR(ndashboard!F21,"")</f>
        <v>620</v>
      </c>
      <c r="I83" s="87" t="str">
        <f>IFERROR(ndashboard!G21,"")</f>
        <v>F01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73.911864406779571</v>
      </c>
      <c r="X83" s="60">
        <f t="shared" si="29"/>
        <v>334.21016949152516</v>
      </c>
      <c r="Y83" s="60">
        <f t="shared" si="29"/>
        <v>594.50847457627117</v>
      </c>
      <c r="Z83" s="60">
        <f t="shared" si="28"/>
        <v>854.80677966101678</v>
      </c>
      <c r="AA83" s="60">
        <f t="shared" si="28"/>
        <v>1115.1050847457625</v>
      </c>
      <c r="AB83" s="60">
        <f t="shared" si="28"/>
        <v>1375.4033898305088</v>
      </c>
      <c r="AC83" s="60">
        <f t="shared" si="28"/>
        <v>1635.7016949152544</v>
      </c>
      <c r="AD83" s="61">
        <f t="shared" si="28"/>
        <v>1896</v>
      </c>
      <c r="AE83" s="60">
        <f t="shared" si="28"/>
        <v>2156.2983050847456</v>
      </c>
      <c r="AF83" s="60">
        <f t="shared" si="28"/>
        <v>2416.5966101694921</v>
      </c>
      <c r="AG83" s="60">
        <f t="shared" si="28"/>
        <v>2676.8949152542368</v>
      </c>
      <c r="AH83" s="60">
        <f t="shared" si="28"/>
        <v>2937.1932203389833</v>
      </c>
      <c r="AI83" s="60">
        <f t="shared" si="28"/>
        <v>3197.4915254237289</v>
      </c>
      <c r="AJ83" s="60">
        <f t="shared" si="28"/>
        <v>3457.7898305084741</v>
      </c>
      <c r="AK83" s="60">
        <f t="shared" si="28"/>
        <v>3718.0881355932211</v>
      </c>
      <c r="AL83" s="60">
        <f t="shared" si="28"/>
        <v>3978.3864406779653</v>
      </c>
      <c r="AM83" s="60">
        <f t="shared" si="28"/>
        <v>4238.6847457627118</v>
      </c>
      <c r="AN83" s="60">
        <f t="shared" si="28"/>
        <v>4498.9830508474579</v>
      </c>
      <c r="AO83" s="60">
        <f t="shared" ref="AN83:AX98" si="30">IF($C$2+AO$48 &gt;=$D83,$E83*(AO$48-_xlfn.DAYS($D83,$C$2))/_xlfn.DAYS($C$1,$D83),0)</f>
        <v>4759.281355932203</v>
      </c>
      <c r="AP83" s="60">
        <f t="shared" si="30"/>
        <v>5019.5796610169482</v>
      </c>
      <c r="AQ83" s="60">
        <f t="shared" si="30"/>
        <v>5279.8779661016961</v>
      </c>
      <c r="AR83" s="60">
        <f t="shared" si="30"/>
        <v>5540.1762711864403</v>
      </c>
      <c r="AS83" s="60">
        <f t="shared" si="30"/>
        <v>5800.4745762711864</v>
      </c>
      <c r="AT83" s="60">
        <f t="shared" si="30"/>
        <v>6060.7728813559324</v>
      </c>
      <c r="AU83" s="60">
        <f t="shared" si="30"/>
        <v>6321.0711864406776</v>
      </c>
      <c r="AV83" s="60">
        <f t="shared" si="30"/>
        <v>6581.3694915254246</v>
      </c>
      <c r="AW83" s="60">
        <f t="shared" si="30"/>
        <v>6841.6677966101688</v>
      </c>
      <c r="AX83" s="60">
        <f t="shared" si="30"/>
        <v>7101.9661016949149</v>
      </c>
    </row>
    <row r="84" spans="1:50">
      <c r="A84" s="25">
        <f>IFERROR(ndashboard!I22," ")</f>
        <v>1243362</v>
      </c>
      <c r="B84" s="87" t="str">
        <f>IFERROR(ndashboard!B22," ")</f>
        <v>REGENSBURG</v>
      </c>
      <c r="C84" s="87" t="str">
        <f>IFERROR(ndashboard!C22,"")</f>
        <v>M02</v>
      </c>
      <c r="D84" s="80">
        <f>IFERROR(ndashboard!M22," ")</f>
        <v>44081</v>
      </c>
      <c r="E84" s="114">
        <f>IFERROR(ndashboard!O22,"")</f>
        <v>1961</v>
      </c>
      <c r="F84" s="87">
        <f>IFERROR(ndashboard!H22,"")</f>
        <v>16</v>
      </c>
      <c r="G84" s="88">
        <f>IFERROR(ndashboard!R22,"")</f>
        <v>17.666666666666668</v>
      </c>
      <c r="H84" s="87">
        <f>IFERROR(ndashboard!F22,"")</f>
        <v>616</v>
      </c>
      <c r="I84" s="87" t="str">
        <f>IFERROR(ndashboard!G22,"")</f>
        <v>J01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243.7999999999997</v>
      </c>
      <c r="Y84" s="60">
        <f t="shared" si="29"/>
        <v>530</v>
      </c>
      <c r="Z84" s="60">
        <f t="shared" si="28"/>
        <v>816.19999999999982</v>
      </c>
      <c r="AA84" s="60">
        <f t="shared" si="28"/>
        <v>1102.3999999999996</v>
      </c>
      <c r="AB84" s="60">
        <f t="shared" si="28"/>
        <v>1388.6000000000004</v>
      </c>
      <c r="AC84" s="60">
        <f t="shared" si="28"/>
        <v>1674.8000000000002</v>
      </c>
      <c r="AD84" s="61">
        <f t="shared" si="28"/>
        <v>1961</v>
      </c>
      <c r="AE84" s="60">
        <f t="shared" si="28"/>
        <v>2247.1999999999998</v>
      </c>
      <c r="AF84" s="60">
        <f t="shared" si="28"/>
        <v>2533.4000000000005</v>
      </c>
      <c r="AG84" s="60">
        <f t="shared" si="28"/>
        <v>2819.5999999999995</v>
      </c>
      <c r="AH84" s="60">
        <f t="shared" si="28"/>
        <v>3105.8000000000006</v>
      </c>
      <c r="AI84" s="60">
        <f t="shared" si="28"/>
        <v>3392</v>
      </c>
      <c r="AJ84" s="60">
        <f t="shared" si="28"/>
        <v>3678.1999999999994</v>
      </c>
      <c r="AK84" s="60">
        <f t="shared" si="28"/>
        <v>3964.4000000000005</v>
      </c>
      <c r="AL84" s="60">
        <f t="shared" si="28"/>
        <v>4250.5999999999995</v>
      </c>
      <c r="AM84" s="60">
        <f t="shared" si="28"/>
        <v>4536.8</v>
      </c>
      <c r="AN84" s="60">
        <f t="shared" si="28"/>
        <v>4823</v>
      </c>
      <c r="AO84" s="60">
        <f t="shared" si="30"/>
        <v>5109.2</v>
      </c>
      <c r="AP84" s="60">
        <f t="shared" si="30"/>
        <v>5395.3999999999987</v>
      </c>
      <c r="AQ84" s="60">
        <f t="shared" si="30"/>
        <v>5681.6000000000013</v>
      </c>
      <c r="AR84" s="60">
        <f t="shared" si="30"/>
        <v>5967.7999999999993</v>
      </c>
      <c r="AS84" s="60">
        <f t="shared" si="30"/>
        <v>6254</v>
      </c>
      <c r="AT84" s="60">
        <f t="shared" si="30"/>
        <v>6540.2000000000007</v>
      </c>
      <c r="AU84" s="60">
        <f t="shared" si="30"/>
        <v>6826.3999999999987</v>
      </c>
      <c r="AV84" s="60">
        <f t="shared" si="30"/>
        <v>7112.6000000000013</v>
      </c>
      <c r="AW84" s="60">
        <f t="shared" si="30"/>
        <v>7398.7999999999993</v>
      </c>
      <c r="AX84" s="60">
        <f t="shared" si="30"/>
        <v>7685</v>
      </c>
    </row>
    <row r="85" spans="1:50">
      <c r="A85" s="25">
        <f>IFERROR(ndashboard!I23," ")</f>
        <v>1175579</v>
      </c>
      <c r="B85" s="87" t="str">
        <f>IFERROR(ndashboard!B23," ")</f>
        <v>REGENSBURG</v>
      </c>
      <c r="C85" s="87" t="str">
        <f>IFERROR(ndashboard!C23,"")</f>
        <v>M05</v>
      </c>
      <c r="D85" s="80">
        <f>IFERROR(ndashboard!M23," ")</f>
        <v>44088</v>
      </c>
      <c r="E85" s="114">
        <f>IFERROR(ndashboard!O23,"")</f>
        <v>1899</v>
      </c>
      <c r="F85" s="87">
        <f>IFERROR(ndashboard!H23,"")</f>
        <v>16</v>
      </c>
      <c r="G85" s="88">
        <f>IFERROR(ndashboard!R23,"")</f>
        <v>18.259615384615383</v>
      </c>
      <c r="H85" s="87">
        <f>IFERROR(ndashboard!F23,"")</f>
        <v>616</v>
      </c>
      <c r="I85" s="87" t="str">
        <f>IFERROR(ndashboard!G23,"")</f>
        <v>F01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124.16538461538431</v>
      </c>
      <c r="Y85" s="60">
        <f t="shared" si="29"/>
        <v>419.97115384615387</v>
      </c>
      <c r="Z85" s="60">
        <f t="shared" si="28"/>
        <v>715.7769230769228</v>
      </c>
      <c r="AA85" s="60">
        <f t="shared" si="28"/>
        <v>1011.5826923076919</v>
      </c>
      <c r="AB85" s="60">
        <f t="shared" si="28"/>
        <v>1307.388461538462</v>
      </c>
      <c r="AC85" s="60">
        <f t="shared" si="28"/>
        <v>1603.1942307692309</v>
      </c>
      <c r="AD85" s="61">
        <f t="shared" si="28"/>
        <v>1899</v>
      </c>
      <c r="AE85" s="60">
        <f t="shared" si="28"/>
        <v>2194.8057692307693</v>
      </c>
      <c r="AF85" s="60">
        <f t="shared" si="28"/>
        <v>2490.6115384615391</v>
      </c>
      <c r="AG85" s="60">
        <f t="shared" si="28"/>
        <v>2786.4173076923066</v>
      </c>
      <c r="AH85" s="60">
        <f t="shared" si="28"/>
        <v>3082.2230769230769</v>
      </c>
      <c r="AI85" s="60">
        <f t="shared" si="28"/>
        <v>3378.0288461538462</v>
      </c>
      <c r="AJ85" s="60">
        <f t="shared" si="28"/>
        <v>3673.8346153846151</v>
      </c>
      <c r="AK85" s="60">
        <f t="shared" si="28"/>
        <v>3969.6403846153853</v>
      </c>
      <c r="AL85" s="60">
        <f t="shared" si="28"/>
        <v>4265.4461538461528</v>
      </c>
      <c r="AM85" s="60">
        <f t="shared" si="28"/>
        <v>4561.251923076923</v>
      </c>
      <c r="AN85" s="60">
        <f t="shared" si="28"/>
        <v>4857.0576923076924</v>
      </c>
      <c r="AO85" s="60">
        <f t="shared" si="30"/>
        <v>5152.8634615384608</v>
      </c>
      <c r="AP85" s="60">
        <f t="shared" si="30"/>
        <v>5448.6692307692301</v>
      </c>
      <c r="AQ85" s="60">
        <f t="shared" si="30"/>
        <v>5744.4750000000004</v>
      </c>
      <c r="AR85" s="60">
        <f t="shared" si="30"/>
        <v>6040.2807692307688</v>
      </c>
      <c r="AS85" s="60">
        <f t="shared" si="30"/>
        <v>6336.0865384615381</v>
      </c>
      <c r="AT85" s="60">
        <f t="shared" si="30"/>
        <v>6631.8923076923083</v>
      </c>
      <c r="AU85" s="60">
        <f t="shared" si="30"/>
        <v>6927.6980769230768</v>
      </c>
      <c r="AV85" s="60">
        <f t="shared" si="30"/>
        <v>7223.5038461538461</v>
      </c>
      <c r="AW85" s="60">
        <f t="shared" si="30"/>
        <v>7519.3096153846145</v>
      </c>
      <c r="AX85" s="60">
        <f t="shared" si="30"/>
        <v>7815.1153846153848</v>
      </c>
    </row>
    <row r="86" spans="1:50">
      <c r="A86" s="25">
        <f>IFERROR(ndashboard!I24," ")</f>
        <v>1415410</v>
      </c>
      <c r="B86" s="87" t="str">
        <f>IFERROR(ndashboard!B24," ")</f>
        <v>Salmmeir 2</v>
      </c>
      <c r="C86" s="87" t="str">
        <f>IFERROR(ndashboard!C24,"")</f>
        <v>M02</v>
      </c>
      <c r="D86" s="80">
        <f>IFERROR(ndashboard!M24," ")</f>
        <v>44106</v>
      </c>
      <c r="E86" s="114">
        <f>IFERROR(ndashboard!O24,"")</f>
        <v>1839</v>
      </c>
      <c r="F86" s="87">
        <f>IFERROR(ndashboard!H24,"")</f>
        <v>24</v>
      </c>
      <c r="G86" s="88">
        <f>IFERROR(ndashboard!R24,"")</f>
        <v>21.38372093023256</v>
      </c>
      <c r="H86" s="87">
        <f>IFERROR(ndashboard!F24,"")</f>
        <v>624</v>
      </c>
      <c r="I86" s="87" t="str">
        <f>IFERROR(ndashboard!G24,"")</f>
        <v>K01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106.91860465116279</v>
      </c>
      <c r="Z86" s="60">
        <f t="shared" si="28"/>
        <v>453.33488372093001</v>
      </c>
      <c r="AA86" s="60">
        <f t="shared" si="28"/>
        <v>799.75116279069721</v>
      </c>
      <c r="AB86" s="60">
        <f t="shared" si="28"/>
        <v>1146.1674418604655</v>
      </c>
      <c r="AC86" s="60">
        <f t="shared" si="28"/>
        <v>1492.5837209302329</v>
      </c>
      <c r="AD86" s="61">
        <f t="shared" si="28"/>
        <v>1839</v>
      </c>
      <c r="AE86" s="60">
        <f t="shared" si="28"/>
        <v>2185.4162790697674</v>
      </c>
      <c r="AF86" s="60">
        <f t="shared" si="28"/>
        <v>2531.8325581395356</v>
      </c>
      <c r="AG86" s="60">
        <f t="shared" si="28"/>
        <v>2878.2488372093017</v>
      </c>
      <c r="AH86" s="60">
        <f t="shared" si="28"/>
        <v>3224.6651162790699</v>
      </c>
      <c r="AI86" s="60">
        <f t="shared" si="28"/>
        <v>3571.0813953488373</v>
      </c>
      <c r="AJ86" s="60">
        <f t="shared" si="28"/>
        <v>3917.4976744186047</v>
      </c>
      <c r="AK86" s="60">
        <f t="shared" si="28"/>
        <v>4263.9139534883725</v>
      </c>
      <c r="AL86" s="60">
        <f t="shared" si="28"/>
        <v>4610.330232558139</v>
      </c>
      <c r="AM86" s="60">
        <f t="shared" si="28"/>
        <v>4956.7465116279072</v>
      </c>
      <c r="AN86" s="60">
        <f t="shared" si="28"/>
        <v>5303.1627906976746</v>
      </c>
      <c r="AO86" s="60">
        <f t="shared" si="30"/>
        <v>5649.579069767442</v>
      </c>
      <c r="AP86" s="60">
        <f t="shared" si="30"/>
        <v>5995.9953488372093</v>
      </c>
      <c r="AQ86" s="60">
        <f t="shared" si="30"/>
        <v>6342.4116279069767</v>
      </c>
      <c r="AR86" s="60">
        <f t="shared" si="30"/>
        <v>6688.8279069767441</v>
      </c>
      <c r="AS86" s="60">
        <f t="shared" si="30"/>
        <v>7035.2441860465115</v>
      </c>
      <c r="AT86" s="60">
        <f t="shared" si="30"/>
        <v>7381.6604651162797</v>
      </c>
      <c r="AU86" s="60">
        <f t="shared" si="30"/>
        <v>7728.0767441860462</v>
      </c>
      <c r="AV86" s="60">
        <f t="shared" si="30"/>
        <v>8074.4930232558145</v>
      </c>
      <c r="AW86" s="60">
        <f t="shared" si="30"/>
        <v>8420.9093023255809</v>
      </c>
      <c r="AX86" s="60">
        <f t="shared" si="30"/>
        <v>8767.3255813953492</v>
      </c>
    </row>
    <row r="87" spans="1:50">
      <c r="A87" s="25">
        <f>IFERROR(ndashboard!I25," ")</f>
        <v>1145166</v>
      </c>
      <c r="B87" s="87" t="str">
        <f>IFERROR(ndashboard!B25," ")</f>
        <v>POLYNT - 2 (1145166-T241) --&gt; Sept</v>
      </c>
      <c r="C87" s="87" t="str">
        <f>IFERROR(ndashboard!C25,"")</f>
        <v>M02</v>
      </c>
      <c r="D87" s="80">
        <f>IFERROR(ndashboard!M25," ")</f>
        <v>44116</v>
      </c>
      <c r="E87" s="114">
        <f>IFERROR(ndashboard!O25,"")</f>
        <v>1752</v>
      </c>
      <c r="F87" s="87">
        <f>IFERROR(ndashboard!H25,"")</f>
        <v>24</v>
      </c>
      <c r="G87" s="88">
        <f>IFERROR(ndashboard!R25,"")</f>
        <v>23.05263157894737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258.18947368421027</v>
      </c>
      <c r="AA87" s="60">
        <f t="shared" si="28"/>
        <v>631.6421052631573</v>
      </c>
      <c r="AB87" s="60">
        <f t="shared" si="28"/>
        <v>1005.0947368421058</v>
      </c>
      <c r="AC87" s="60">
        <f t="shared" si="28"/>
        <v>1378.5473684210529</v>
      </c>
      <c r="AD87" s="61">
        <f t="shared" si="28"/>
        <v>1752</v>
      </c>
      <c r="AE87" s="60">
        <f t="shared" si="28"/>
        <v>2125.4526315789471</v>
      </c>
      <c r="AF87" s="60">
        <f t="shared" si="28"/>
        <v>2498.9052631578952</v>
      </c>
      <c r="AG87" s="60">
        <f t="shared" si="28"/>
        <v>2872.3578947368414</v>
      </c>
      <c r="AH87" s="60">
        <f t="shared" si="28"/>
        <v>3245.8105263157895</v>
      </c>
      <c r="AI87" s="60">
        <f t="shared" si="28"/>
        <v>3619.2631578947367</v>
      </c>
      <c r="AJ87" s="60">
        <f t="shared" si="28"/>
        <v>3992.7157894736838</v>
      </c>
      <c r="AK87" s="60">
        <f t="shared" si="28"/>
        <v>4366.1684210526319</v>
      </c>
      <c r="AL87" s="60">
        <f t="shared" si="28"/>
        <v>4739.6210526315781</v>
      </c>
      <c r="AM87" s="60">
        <f t="shared" si="28"/>
        <v>5113.0736842105271</v>
      </c>
      <c r="AN87" s="60">
        <f t="shared" si="28"/>
        <v>5486.5263157894733</v>
      </c>
      <c r="AO87" s="60">
        <f t="shared" si="30"/>
        <v>5859.9789473684204</v>
      </c>
      <c r="AP87" s="60">
        <f t="shared" si="30"/>
        <v>6233.4315789473685</v>
      </c>
      <c r="AQ87" s="60">
        <f t="shared" si="30"/>
        <v>6606.8842105263157</v>
      </c>
      <c r="AR87" s="60">
        <f t="shared" si="30"/>
        <v>6980.3368421052628</v>
      </c>
      <c r="AS87" s="60">
        <f t="shared" si="30"/>
        <v>7353.7894736842109</v>
      </c>
      <c r="AT87" s="60">
        <f t="shared" si="30"/>
        <v>7727.242105263158</v>
      </c>
      <c r="AU87" s="60">
        <f t="shared" si="30"/>
        <v>8100.6947368421042</v>
      </c>
      <c r="AV87" s="60">
        <f t="shared" si="30"/>
        <v>8474.1473684210541</v>
      </c>
      <c r="AW87" s="60">
        <f t="shared" si="30"/>
        <v>8847.6</v>
      </c>
      <c r="AX87" s="60">
        <f t="shared" si="30"/>
        <v>9221.0526315789466</v>
      </c>
    </row>
    <row r="88" spans="1:50">
      <c r="A88" s="25">
        <f>IFERROR(ndashboard!I26," ")</f>
        <v>1250578</v>
      </c>
      <c r="B88" s="87" t="str">
        <f>IFERROR(ndashboard!B26," ")</f>
        <v>PROSPERITY WEAVING MILLS LTD - 1 (1351388-X243)</v>
      </c>
      <c r="C88" s="87" t="str">
        <f>IFERROR(ndashboard!C26,"")</f>
        <v>M01</v>
      </c>
      <c r="D88" s="80">
        <f>IFERROR(ndashboard!M26," ")</f>
        <v>44116</v>
      </c>
      <c r="E88" s="114">
        <f>IFERROR(ndashboard!O26,"")</f>
        <v>1736</v>
      </c>
      <c r="F88" s="87">
        <f>IFERROR(ndashboard!H26,"")</f>
        <v>24</v>
      </c>
      <c r="G88" s="88">
        <f>IFERROR(ndashboard!R26,"")</f>
        <v>22.842105263157894</v>
      </c>
      <c r="H88" s="87">
        <f>IFERROR(ndashboard!F26,"")</f>
        <v>624</v>
      </c>
      <c r="I88" s="87" t="str">
        <f>IFERROR(ndashboard!G26,"")</f>
        <v>K505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255.83157894736814</v>
      </c>
      <c r="AA88" s="60">
        <f t="shared" si="28"/>
        <v>625.87368421052577</v>
      </c>
      <c r="AB88" s="60">
        <f t="shared" si="28"/>
        <v>995.91578947368464</v>
      </c>
      <c r="AC88" s="60">
        <f t="shared" si="28"/>
        <v>1365.9578947368423</v>
      </c>
      <c r="AD88" s="61">
        <f t="shared" si="28"/>
        <v>1736</v>
      </c>
      <c r="AE88" s="60">
        <f t="shared" si="28"/>
        <v>2106.0421052631577</v>
      </c>
      <c r="AF88" s="60">
        <f t="shared" si="28"/>
        <v>2476.0842105263164</v>
      </c>
      <c r="AG88" s="60">
        <f t="shared" si="28"/>
        <v>2846.1263157894732</v>
      </c>
      <c r="AH88" s="60">
        <f t="shared" si="28"/>
        <v>3216.1684210526319</v>
      </c>
      <c r="AI88" s="60">
        <f t="shared" si="28"/>
        <v>3586.2105263157896</v>
      </c>
      <c r="AJ88" s="60">
        <f t="shared" si="28"/>
        <v>3956.2526315789469</v>
      </c>
      <c r="AK88" s="60">
        <f t="shared" si="28"/>
        <v>4326.2947368421064</v>
      </c>
      <c r="AL88" s="60">
        <f t="shared" si="28"/>
        <v>4696.3368421052619</v>
      </c>
      <c r="AM88" s="60">
        <f t="shared" si="28"/>
        <v>5066.3789473684219</v>
      </c>
      <c r="AN88" s="60">
        <f t="shared" si="28"/>
        <v>5436.4210526315792</v>
      </c>
      <c r="AO88" s="60">
        <f t="shared" si="30"/>
        <v>5806.4631578947365</v>
      </c>
      <c r="AP88" s="60">
        <f t="shared" si="30"/>
        <v>6176.5052631578947</v>
      </c>
      <c r="AQ88" s="60">
        <f t="shared" si="30"/>
        <v>6546.5473684210529</v>
      </c>
      <c r="AR88" s="60">
        <f t="shared" si="30"/>
        <v>6916.5894736842092</v>
      </c>
      <c r="AS88" s="60">
        <f t="shared" si="30"/>
        <v>7286.6315789473683</v>
      </c>
      <c r="AT88" s="60">
        <f t="shared" si="30"/>
        <v>7656.6736842105274</v>
      </c>
      <c r="AU88" s="60">
        <f t="shared" si="30"/>
        <v>8026.7157894736829</v>
      </c>
      <c r="AV88" s="60">
        <f t="shared" si="30"/>
        <v>8396.7578947368438</v>
      </c>
      <c r="AW88" s="60">
        <f t="shared" si="30"/>
        <v>8766.7999999999993</v>
      </c>
      <c r="AX88" s="60">
        <f t="shared" si="30"/>
        <v>9136.8421052631584</v>
      </c>
    </row>
    <row r="89" spans="1:50">
      <c r="A89" s="25">
        <f>IFERROR(ndashboard!I27," ")</f>
        <v>1198719</v>
      </c>
      <c r="B89" s="87" t="str">
        <f>IFERROR(ndashboard!B27," ")</f>
        <v>ECOGEN ENERGY SYSTEMS BVBA</v>
      </c>
      <c r="C89" s="87" t="str">
        <f>IFERROR(ndashboard!C27,"")</f>
        <v>M02</v>
      </c>
      <c r="D89" s="80">
        <f>IFERROR(ndashboard!M27," ")</f>
        <v>44119</v>
      </c>
      <c r="E89" s="114">
        <f>IFERROR(ndashboard!O27,"")</f>
        <v>1671</v>
      </c>
      <c r="F89" s="87">
        <f>IFERROR(ndashboard!H27,"")</f>
        <v>16</v>
      </c>
      <c r="G89" s="88">
        <f>IFERROR(ndashboard!R27,"")</f>
        <v>22.890410958904109</v>
      </c>
      <c r="H89" s="87">
        <f>IFERROR(ndashboard!F27,"")</f>
        <v>616</v>
      </c>
      <c r="I89" s="87" t="str">
        <f>IFERROR(ndashboard!G27,"")</f>
        <v>F12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187.70136986301344</v>
      </c>
      <c r="AA89" s="60">
        <f t="shared" si="28"/>
        <v>558.52602739725978</v>
      </c>
      <c r="AB89" s="60">
        <f t="shared" si="28"/>
        <v>929.35068493150732</v>
      </c>
      <c r="AC89" s="60">
        <f t="shared" si="28"/>
        <v>1300.1753424657536</v>
      </c>
      <c r="AD89" s="61">
        <f t="shared" si="28"/>
        <v>1671</v>
      </c>
      <c r="AE89" s="60">
        <f t="shared" si="28"/>
        <v>2041.8246575342464</v>
      </c>
      <c r="AF89" s="60">
        <f t="shared" si="28"/>
        <v>2412.6493150684937</v>
      </c>
      <c r="AG89" s="60">
        <f t="shared" si="28"/>
        <v>2783.4739726027392</v>
      </c>
      <c r="AH89" s="60">
        <f t="shared" si="28"/>
        <v>3154.2986301369865</v>
      </c>
      <c r="AI89" s="60">
        <f t="shared" si="28"/>
        <v>3525.1232876712329</v>
      </c>
      <c r="AJ89" s="60">
        <f t="shared" si="28"/>
        <v>3895.9479452054788</v>
      </c>
      <c r="AK89" s="60">
        <f t="shared" si="28"/>
        <v>4266.7726027397275</v>
      </c>
      <c r="AL89" s="60">
        <f t="shared" si="28"/>
        <v>4637.5972602739712</v>
      </c>
      <c r="AM89" s="60">
        <f t="shared" si="28"/>
        <v>5008.4219178082194</v>
      </c>
      <c r="AN89" s="60">
        <f t="shared" si="28"/>
        <v>5379.2465753424658</v>
      </c>
      <c r="AO89" s="60">
        <f t="shared" si="30"/>
        <v>5750.0712328767113</v>
      </c>
      <c r="AP89" s="60">
        <f t="shared" si="30"/>
        <v>6120.8958904109586</v>
      </c>
      <c r="AQ89" s="60">
        <f t="shared" si="30"/>
        <v>6491.7205479452059</v>
      </c>
      <c r="AR89" s="60">
        <f t="shared" si="30"/>
        <v>6862.5452054794514</v>
      </c>
      <c r="AS89" s="60">
        <f t="shared" si="30"/>
        <v>7233.3698630136987</v>
      </c>
      <c r="AT89" s="60">
        <f t="shared" si="30"/>
        <v>7604.194520547946</v>
      </c>
      <c r="AU89" s="60">
        <f t="shared" si="30"/>
        <v>7975.0191780821906</v>
      </c>
      <c r="AV89" s="60">
        <f t="shared" si="30"/>
        <v>8345.8438356164388</v>
      </c>
      <c r="AW89" s="60">
        <f t="shared" si="30"/>
        <v>8716.6684931506843</v>
      </c>
      <c r="AX89" s="60">
        <f t="shared" si="30"/>
        <v>9087.4931506849316</v>
      </c>
    </row>
    <row r="90" spans="1:50">
      <c r="A90" s="25">
        <f>IFERROR(ndashboard!I28," ")</f>
        <v>1345851</v>
      </c>
      <c r="B90" s="87" t="str">
        <f>IFERROR(ndashboard!B28," ")</f>
        <v>GAZ DE LACQ</v>
      </c>
      <c r="C90" s="87" t="str">
        <f>IFERROR(ndashboard!C28,"")</f>
        <v>M03</v>
      </c>
      <c r="D90" s="80">
        <f>IFERROR(ndashboard!M28," ")</f>
        <v>44126</v>
      </c>
      <c r="E90" s="114">
        <f>IFERROR(ndashboard!O28,"")</f>
        <v>1553</v>
      </c>
      <c r="F90" s="87">
        <f>IFERROR(ndashboard!H28,"")</f>
        <v>16</v>
      </c>
      <c r="G90" s="88">
        <f>IFERROR(ndashboard!R28,"")</f>
        <v>23.530303030303031</v>
      </c>
      <c r="H90" s="87">
        <f>IFERROR(ndashboard!F28,"")</f>
        <v>616</v>
      </c>
      <c r="I90" s="87" t="str">
        <f>IFERROR(ndashboard!G28,"")</f>
        <v>J12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28.236363636363368</v>
      </c>
      <c r="AA90" s="60">
        <f t="shared" si="28"/>
        <v>409.42727272727217</v>
      </c>
      <c r="AB90" s="60">
        <f t="shared" si="28"/>
        <v>790.61818181818228</v>
      </c>
      <c r="AC90" s="60">
        <f t="shared" si="28"/>
        <v>1171.8090909090913</v>
      </c>
      <c r="AD90" s="61">
        <f t="shared" si="28"/>
        <v>1553</v>
      </c>
      <c r="AE90" s="60">
        <f t="shared" si="28"/>
        <v>1934.1909090909087</v>
      </c>
      <c r="AF90" s="60">
        <f t="shared" si="28"/>
        <v>2315.3818181818187</v>
      </c>
      <c r="AG90" s="60">
        <f t="shared" si="28"/>
        <v>2696.5727272727268</v>
      </c>
      <c r="AH90" s="60">
        <f t="shared" si="28"/>
        <v>3077.7636363636366</v>
      </c>
      <c r="AI90" s="60">
        <f t="shared" si="28"/>
        <v>3458.9545454545455</v>
      </c>
      <c r="AJ90" s="60">
        <f t="shared" si="28"/>
        <v>3840.1454545454544</v>
      </c>
      <c r="AK90" s="60">
        <f t="shared" si="28"/>
        <v>4221.3363636363647</v>
      </c>
      <c r="AL90" s="60">
        <f t="shared" si="28"/>
        <v>4602.5272727272713</v>
      </c>
      <c r="AM90" s="60">
        <f t="shared" si="28"/>
        <v>4983.7181818181825</v>
      </c>
      <c r="AN90" s="60">
        <f t="shared" si="28"/>
        <v>5364.909090909091</v>
      </c>
      <c r="AO90" s="60">
        <f t="shared" si="30"/>
        <v>5746.0999999999995</v>
      </c>
      <c r="AP90" s="60">
        <f t="shared" si="30"/>
        <v>6127.2909090909088</v>
      </c>
      <c r="AQ90" s="60">
        <f t="shared" si="30"/>
        <v>6508.4818181818191</v>
      </c>
      <c r="AR90" s="60">
        <f t="shared" si="30"/>
        <v>6889.6727272727258</v>
      </c>
      <c r="AS90" s="60">
        <f t="shared" si="30"/>
        <v>7270.863636363636</v>
      </c>
      <c r="AT90" s="60">
        <f t="shared" si="30"/>
        <v>7652.0545454545472</v>
      </c>
      <c r="AU90" s="60">
        <f t="shared" si="30"/>
        <v>8033.2454545454539</v>
      </c>
      <c r="AV90" s="60">
        <f t="shared" si="30"/>
        <v>8414.4363636363651</v>
      </c>
      <c r="AW90" s="60">
        <f t="shared" si="30"/>
        <v>8795.6272727272717</v>
      </c>
      <c r="AX90" s="60">
        <f t="shared" si="30"/>
        <v>9176.818181818182</v>
      </c>
    </row>
    <row r="91" spans="1:50">
      <c r="A91" s="25">
        <f>IFERROR(ndashboard!I29," ")</f>
        <v>1415409</v>
      </c>
      <c r="B91" s="87" t="str">
        <f>IFERROR(ndashboard!B29," ")</f>
        <v>Salmmeir 1</v>
      </c>
      <c r="C91" s="87" t="str">
        <f>IFERROR(ndashboard!C29,"")</f>
        <v>M01</v>
      </c>
      <c r="D91" s="80">
        <f>IFERROR(ndashboard!M29," ")</f>
        <v>44125</v>
      </c>
      <c r="E91" s="114">
        <f>IFERROR(ndashboard!O29,"")</f>
        <v>1448</v>
      </c>
      <c r="F91" s="87">
        <f>IFERROR(ndashboard!H29,"")</f>
        <v>24</v>
      </c>
      <c r="G91" s="88">
        <f>IFERROR(ndashboard!R29,"")</f>
        <v>21.611940298507463</v>
      </c>
      <c r="H91" s="87">
        <f>IFERROR(ndashboard!F29,"")</f>
        <v>624</v>
      </c>
      <c r="I91" s="87" t="str">
        <f>IFERROR(ndashboard!G29,"")</f>
        <v>K01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47.546268656716173</v>
      </c>
      <c r="AA91" s="60">
        <f t="shared" si="28"/>
        <v>397.65970149253684</v>
      </c>
      <c r="AB91" s="60">
        <f t="shared" si="28"/>
        <v>747.77313432835865</v>
      </c>
      <c r="AC91" s="60">
        <f t="shared" si="28"/>
        <v>1097.8865671641795</v>
      </c>
      <c r="AD91" s="61">
        <f t="shared" si="28"/>
        <v>1448</v>
      </c>
      <c r="AE91" s="60">
        <f t="shared" si="28"/>
        <v>1798.1134328358205</v>
      </c>
      <c r="AF91" s="60">
        <f t="shared" si="28"/>
        <v>2148.2268656716424</v>
      </c>
      <c r="AG91" s="60">
        <f t="shared" si="28"/>
        <v>2498.3402985074622</v>
      </c>
      <c r="AH91" s="60">
        <f t="shared" si="28"/>
        <v>2848.4537313432838</v>
      </c>
      <c r="AI91" s="60">
        <f t="shared" si="28"/>
        <v>3198.5671641791046</v>
      </c>
      <c r="AJ91" s="60">
        <f t="shared" si="28"/>
        <v>3548.6805970149248</v>
      </c>
      <c r="AK91" s="60">
        <f t="shared" si="28"/>
        <v>3898.7940298507469</v>
      </c>
      <c r="AL91" s="60">
        <f t="shared" si="28"/>
        <v>4248.9074626865659</v>
      </c>
      <c r="AM91" s="60">
        <f t="shared" si="28"/>
        <v>4599.0208955223889</v>
      </c>
      <c r="AN91" s="60">
        <f t="shared" si="28"/>
        <v>4949.1343283582091</v>
      </c>
      <c r="AO91" s="60">
        <f t="shared" si="30"/>
        <v>5299.2477611940294</v>
      </c>
      <c r="AP91" s="60">
        <f t="shared" si="30"/>
        <v>5649.3611940298497</v>
      </c>
      <c r="AQ91" s="60">
        <f t="shared" si="30"/>
        <v>5999.4746268656727</v>
      </c>
      <c r="AR91" s="60">
        <f t="shared" si="30"/>
        <v>6349.5880597014911</v>
      </c>
      <c r="AS91" s="60">
        <f t="shared" si="30"/>
        <v>6699.7014925373132</v>
      </c>
      <c r="AT91" s="60">
        <f t="shared" si="30"/>
        <v>7049.8149253731353</v>
      </c>
      <c r="AU91" s="60">
        <f t="shared" si="30"/>
        <v>7399.9283582089547</v>
      </c>
      <c r="AV91" s="60">
        <f t="shared" si="30"/>
        <v>7750.0417910447768</v>
      </c>
      <c r="AW91" s="60">
        <f t="shared" si="30"/>
        <v>8100.1552238805953</v>
      </c>
      <c r="AX91" s="60">
        <f t="shared" si="30"/>
        <v>8450.2686567164183</v>
      </c>
    </row>
    <row r="92" spans="1:50">
      <c r="A92" s="25">
        <f>IFERROR(ndashboard!I30," ")</f>
        <v>1310773</v>
      </c>
      <c r="B92" s="87" t="str">
        <f>IFERROR(ndashboard!B30," ")</f>
        <v>SOTERNIX RENOVE</v>
      </c>
      <c r="C92" s="87" t="str">
        <f>IFERROR(ndashboard!C30,"")</f>
        <v>M01</v>
      </c>
      <c r="D92" s="80">
        <f>IFERROR(ndashboard!M30," ")</f>
        <v>44099</v>
      </c>
      <c r="E92" s="114">
        <f>IFERROR(ndashboard!O30,"")</f>
        <v>1292</v>
      </c>
      <c r="F92" s="87">
        <f>IFERROR(ndashboard!H30,"")</f>
        <v>16</v>
      </c>
      <c r="G92" s="88">
        <f>IFERROR(ndashboard!R30,"")</f>
        <v>13.89247311827957</v>
      </c>
      <c r="H92" s="87">
        <f>IFERROR(ndashboard!F30,"")</f>
        <v>616</v>
      </c>
      <c r="I92" s="87" t="str">
        <f>IFERROR(ndashboard!G30,"")</f>
        <v>F11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166.70967741935485</v>
      </c>
      <c r="Z92" s="60">
        <f t="shared" si="28"/>
        <v>391.76774193548374</v>
      </c>
      <c r="AA92" s="60">
        <f t="shared" si="28"/>
        <v>616.82580645161261</v>
      </c>
      <c r="AB92" s="60">
        <f t="shared" si="28"/>
        <v>841.88387096774227</v>
      </c>
      <c r="AC92" s="60">
        <f t="shared" si="28"/>
        <v>1066.9419354838712</v>
      </c>
      <c r="AD92" s="61">
        <f t="shared" si="28"/>
        <v>1292</v>
      </c>
      <c r="AE92" s="60">
        <f t="shared" si="28"/>
        <v>1517.058064516129</v>
      </c>
      <c r="AF92" s="60">
        <f t="shared" si="28"/>
        <v>1742.1161290322586</v>
      </c>
      <c r="AG92" s="60">
        <f t="shared" si="28"/>
        <v>1967.1741935483865</v>
      </c>
      <c r="AH92" s="60">
        <f t="shared" si="28"/>
        <v>2192.2322580645164</v>
      </c>
      <c r="AI92" s="60">
        <f t="shared" si="28"/>
        <v>2417.2903225806454</v>
      </c>
      <c r="AJ92" s="60">
        <f t="shared" si="28"/>
        <v>2642.3483870967743</v>
      </c>
      <c r="AK92" s="60">
        <f t="shared" si="28"/>
        <v>2867.4064516129038</v>
      </c>
      <c r="AL92" s="60">
        <f t="shared" si="28"/>
        <v>3092.4645161290318</v>
      </c>
      <c r="AM92" s="60">
        <f t="shared" si="28"/>
        <v>3317.5225806451617</v>
      </c>
      <c r="AN92" s="60">
        <f t="shared" si="28"/>
        <v>3542.5806451612902</v>
      </c>
      <c r="AO92" s="60">
        <f t="shared" si="30"/>
        <v>3767.6387096774188</v>
      </c>
      <c r="AP92" s="60">
        <f t="shared" si="30"/>
        <v>3992.6967741935482</v>
      </c>
      <c r="AQ92" s="60">
        <f t="shared" si="30"/>
        <v>4217.7548387096776</v>
      </c>
      <c r="AR92" s="60">
        <f t="shared" si="30"/>
        <v>4442.8129032258057</v>
      </c>
      <c r="AS92" s="60">
        <f t="shared" si="30"/>
        <v>4667.8709677419356</v>
      </c>
      <c r="AT92" s="60">
        <f t="shared" si="30"/>
        <v>4892.9290322580655</v>
      </c>
      <c r="AU92" s="60">
        <f t="shared" si="30"/>
        <v>5117.9870967741936</v>
      </c>
      <c r="AV92" s="60">
        <f t="shared" si="30"/>
        <v>5343.0451612903225</v>
      </c>
      <c r="AW92" s="60">
        <f t="shared" si="30"/>
        <v>5568.1032258064506</v>
      </c>
      <c r="AX92" s="60">
        <f t="shared" si="30"/>
        <v>5793.1612903225805</v>
      </c>
    </row>
    <row r="93" spans="1:50">
      <c r="A93" s="25">
        <f>IFERROR(ndashboard!I31," ")</f>
        <v>1325927</v>
      </c>
      <c r="B93" s="87" t="str">
        <f>IFERROR(ndashboard!B31," ")</f>
        <v>LES COURONNERIES</v>
      </c>
      <c r="C93" s="87" t="str">
        <f>IFERROR(ndashboard!C31,"")</f>
        <v>M01</v>
      </c>
      <c r="D93" s="80">
        <f>IFERROR(ndashboard!M31," ")</f>
        <v>44083</v>
      </c>
      <c r="E93" s="114">
        <f>IFERROR(ndashboard!O31,"")</f>
        <v>1374</v>
      </c>
      <c r="F93" s="87">
        <f>IFERROR(ndashboard!H31,"")</f>
        <v>24</v>
      </c>
      <c r="G93" s="88">
        <f>IFERROR(ndashboard!R31,"")</f>
        <v>12.605504587155963</v>
      </c>
      <c r="H93" s="87">
        <f>IFERROR(ndashboard!F31,"")</f>
        <v>624</v>
      </c>
      <c r="I93" s="87" t="str">
        <f>IFERROR(ndashboard!G31,"")</f>
        <v>H12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148.74495412844016</v>
      </c>
      <c r="Y93" s="60">
        <f t="shared" si="29"/>
        <v>352.95412844036696</v>
      </c>
      <c r="Z93" s="60">
        <f t="shared" si="28"/>
        <v>557.16330275229336</v>
      </c>
      <c r="AA93" s="60">
        <f t="shared" si="28"/>
        <v>761.37247706421988</v>
      </c>
      <c r="AB93" s="60">
        <f t="shared" si="28"/>
        <v>965.58165137614719</v>
      </c>
      <c r="AC93" s="60">
        <f t="shared" si="28"/>
        <v>1169.7908256880735</v>
      </c>
      <c r="AD93" s="61">
        <f t="shared" si="28"/>
        <v>1374</v>
      </c>
      <c r="AE93" s="60">
        <f t="shared" si="28"/>
        <v>1578.2091743119265</v>
      </c>
      <c r="AF93" s="60">
        <f t="shared" si="28"/>
        <v>1782.4183486238535</v>
      </c>
      <c r="AG93" s="60">
        <f t="shared" si="28"/>
        <v>1986.6275229357796</v>
      </c>
      <c r="AH93" s="60">
        <f t="shared" si="28"/>
        <v>2190.8366972477065</v>
      </c>
      <c r="AI93" s="60">
        <f t="shared" si="28"/>
        <v>2395.0458715596328</v>
      </c>
      <c r="AJ93" s="60">
        <f t="shared" si="28"/>
        <v>2599.2550458715596</v>
      </c>
      <c r="AK93" s="60">
        <f t="shared" si="28"/>
        <v>2803.4642201834868</v>
      </c>
      <c r="AL93" s="60">
        <f t="shared" si="28"/>
        <v>3007.6733944954126</v>
      </c>
      <c r="AM93" s="60">
        <f t="shared" si="28"/>
        <v>3211.8825688073393</v>
      </c>
      <c r="AN93" s="60">
        <f t="shared" si="28"/>
        <v>3416.0917431192661</v>
      </c>
      <c r="AO93" s="60">
        <f t="shared" si="30"/>
        <v>3620.3009174311924</v>
      </c>
      <c r="AP93" s="60">
        <f t="shared" si="30"/>
        <v>3824.5100917431191</v>
      </c>
      <c r="AQ93" s="60">
        <f t="shared" si="30"/>
        <v>4028.7192660550459</v>
      </c>
      <c r="AR93" s="60">
        <f t="shared" si="30"/>
        <v>4232.9284403669717</v>
      </c>
      <c r="AS93" s="60">
        <f t="shared" si="30"/>
        <v>4437.1376146788989</v>
      </c>
      <c r="AT93" s="60">
        <f t="shared" si="30"/>
        <v>4641.3467889908261</v>
      </c>
      <c r="AU93" s="60">
        <f t="shared" si="30"/>
        <v>4845.5559633027524</v>
      </c>
      <c r="AV93" s="60">
        <f t="shared" si="30"/>
        <v>5049.7651376146787</v>
      </c>
      <c r="AW93" s="60">
        <f t="shared" si="30"/>
        <v>5253.974311926605</v>
      </c>
      <c r="AX93" s="60">
        <f t="shared" si="30"/>
        <v>5458.1834862385322</v>
      </c>
    </row>
    <row r="94" spans="1:50">
      <c r="A94" s="25">
        <f>IFERROR(ndashboard!I32," ")</f>
        <v>1320090</v>
      </c>
      <c r="B94" s="87" t="str">
        <f>IFERROR(ndashboard!B32," ")</f>
        <v>BMW LANDSHUT M1</v>
      </c>
      <c r="C94" s="87" t="str">
        <f>IFERROR(ndashboard!C32,"")</f>
        <v>M01</v>
      </c>
      <c r="D94" s="80">
        <f>IFERROR(ndashboard!M32," ")</f>
        <v>44116</v>
      </c>
      <c r="E94" s="114">
        <f>IFERROR(ndashboard!O32,"")</f>
        <v>1148</v>
      </c>
      <c r="F94" s="87">
        <f>IFERROR(ndashboard!H32,"")</f>
        <v>24</v>
      </c>
      <c r="G94" s="88">
        <f>IFERROR(ndashboard!R32,"")</f>
        <v>15.105263157894736</v>
      </c>
      <c r="H94" s="87">
        <f>IFERROR(ndashboard!F32,"")</f>
        <v>624</v>
      </c>
      <c r="I94" s="87" t="str">
        <f>IFERROR(ndashboard!G32,"")</f>
        <v>H01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169.17894736842089</v>
      </c>
      <c r="AA94" s="60">
        <f t="shared" si="28"/>
        <v>413.88421052631548</v>
      </c>
      <c r="AB94" s="60">
        <f t="shared" si="28"/>
        <v>658.58947368421082</v>
      </c>
      <c r="AC94" s="60">
        <f t="shared" si="28"/>
        <v>903.29473684210541</v>
      </c>
      <c r="AD94" s="61">
        <f t="shared" si="28"/>
        <v>1148</v>
      </c>
      <c r="AE94" s="60">
        <f t="shared" si="28"/>
        <v>1392.7052631578947</v>
      </c>
      <c r="AF94" s="60">
        <f t="shared" si="28"/>
        <v>1637.4105263157901</v>
      </c>
      <c r="AG94" s="60">
        <f t="shared" si="28"/>
        <v>1882.1157894736837</v>
      </c>
      <c r="AH94" s="60">
        <f t="shared" si="28"/>
        <v>2126.8210526315793</v>
      </c>
      <c r="AI94" s="60">
        <f t="shared" si="28"/>
        <v>2371.5263157894738</v>
      </c>
      <c r="AJ94" s="60">
        <f t="shared" si="28"/>
        <v>2616.2315789473682</v>
      </c>
      <c r="AK94" s="60">
        <f t="shared" si="28"/>
        <v>2860.9368421052636</v>
      </c>
      <c r="AL94" s="60">
        <f t="shared" si="28"/>
        <v>3105.6421052631572</v>
      </c>
      <c r="AM94" s="60">
        <f t="shared" si="28"/>
        <v>3350.347368421053</v>
      </c>
      <c r="AN94" s="60">
        <f t="shared" si="28"/>
        <v>3595.0526315789475</v>
      </c>
      <c r="AO94" s="60">
        <f t="shared" si="30"/>
        <v>3839.757894736842</v>
      </c>
      <c r="AP94" s="60">
        <f t="shared" si="30"/>
        <v>4084.463157894736</v>
      </c>
      <c r="AQ94" s="60">
        <f t="shared" si="30"/>
        <v>4329.1684210526319</v>
      </c>
      <c r="AR94" s="60">
        <f t="shared" si="30"/>
        <v>4573.8736842105254</v>
      </c>
      <c r="AS94" s="60">
        <f t="shared" si="30"/>
        <v>4818.5789473684208</v>
      </c>
      <c r="AT94" s="60">
        <f t="shared" si="30"/>
        <v>5063.2842105263162</v>
      </c>
      <c r="AU94" s="60">
        <f t="shared" si="30"/>
        <v>5307.9894736842098</v>
      </c>
      <c r="AV94" s="60">
        <f t="shared" si="30"/>
        <v>5552.6947368421061</v>
      </c>
      <c r="AW94" s="60">
        <f t="shared" si="30"/>
        <v>5797.4</v>
      </c>
      <c r="AX94" s="60">
        <f t="shared" si="30"/>
        <v>6042.105263157895</v>
      </c>
    </row>
    <row r="95" spans="1:50">
      <c r="A95" s="25">
        <f>IFERROR(ndashboard!I33," ")</f>
        <v>1364066</v>
      </c>
      <c r="B95" s="87" t="str">
        <f>IFERROR(ndashboard!B33," ")</f>
        <v>TOM VILLE</v>
      </c>
      <c r="C95" s="87" t="str">
        <f>IFERROR(ndashboard!C33,"")</f>
        <v>M01</v>
      </c>
      <c r="D95" s="80">
        <f>IFERROR(ndashboard!M33," ")</f>
        <v>44099</v>
      </c>
      <c r="E95" s="114">
        <f>IFERROR(ndashboard!O33,"")</f>
        <v>780</v>
      </c>
      <c r="F95" s="87">
        <f>IFERROR(ndashboard!H33,"")</f>
        <v>20</v>
      </c>
      <c r="G95" s="88">
        <f>IFERROR(ndashboard!R33,"")</f>
        <v>8.387096774193548</v>
      </c>
      <c r="H95" s="87">
        <f>IFERROR(ndashboard!F33,"")</f>
        <v>620</v>
      </c>
      <c r="I95" s="87" t="str">
        <f>IFERROR(ndashboard!G33,"")</f>
        <v>J12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100.64516129032258</v>
      </c>
      <c r="Z95" s="60">
        <f t="shared" si="28"/>
        <v>236.51612903225799</v>
      </c>
      <c r="AA95" s="60">
        <f t="shared" si="28"/>
        <v>372.38709677419337</v>
      </c>
      <c r="AB95" s="60">
        <f t="shared" si="28"/>
        <v>508.2580645161292</v>
      </c>
      <c r="AC95" s="60">
        <f t="shared" si="28"/>
        <v>644.12903225806463</v>
      </c>
      <c r="AD95" s="61">
        <f t="shared" si="28"/>
        <v>780</v>
      </c>
      <c r="AE95" s="60">
        <f t="shared" si="28"/>
        <v>915.87096774193537</v>
      </c>
      <c r="AF95" s="60">
        <f t="shared" si="28"/>
        <v>1051.7419354838712</v>
      </c>
      <c r="AG95" s="60">
        <f t="shared" si="28"/>
        <v>1187.6129032258061</v>
      </c>
      <c r="AH95" s="60">
        <f t="shared" si="28"/>
        <v>1323.4838709677422</v>
      </c>
      <c r="AI95" s="60">
        <f t="shared" si="28"/>
        <v>1459.3548387096773</v>
      </c>
      <c r="AJ95" s="60">
        <f t="shared" si="28"/>
        <v>1595.2258064516129</v>
      </c>
      <c r="AK95" s="60">
        <f t="shared" si="28"/>
        <v>1731.0967741935488</v>
      </c>
      <c r="AL95" s="60">
        <f t="shared" si="28"/>
        <v>1866.9677419354834</v>
      </c>
      <c r="AM95" s="60">
        <f t="shared" si="28"/>
        <v>2002.8387096774193</v>
      </c>
      <c r="AN95" s="60">
        <f t="shared" si="28"/>
        <v>2138.7096774193546</v>
      </c>
      <c r="AO95" s="60">
        <f t="shared" si="30"/>
        <v>2274.5806451612902</v>
      </c>
      <c r="AP95" s="60">
        <f t="shared" si="30"/>
        <v>2410.4516129032254</v>
      </c>
      <c r="AQ95" s="60">
        <f t="shared" si="30"/>
        <v>2546.3225806451615</v>
      </c>
      <c r="AR95" s="60">
        <f t="shared" si="30"/>
        <v>2682.1935483870966</v>
      </c>
      <c r="AS95" s="60">
        <f t="shared" si="30"/>
        <v>2818.0645161290322</v>
      </c>
      <c r="AT95" s="60">
        <f t="shared" si="30"/>
        <v>2953.9354838709683</v>
      </c>
      <c r="AU95" s="60">
        <f t="shared" si="30"/>
        <v>3089.8064516129034</v>
      </c>
      <c r="AV95" s="60">
        <f t="shared" si="30"/>
        <v>3225.6774193548385</v>
      </c>
      <c r="AW95" s="60">
        <f t="shared" si="30"/>
        <v>3361.5483870967737</v>
      </c>
      <c r="AX95" s="60">
        <f t="shared" si="30"/>
        <v>3497.4193548387098</v>
      </c>
    </row>
    <row r="96" spans="1:50">
      <c r="A96" s="25">
        <f>IFERROR(ndashboard!I34," ")</f>
        <v>1361965</v>
      </c>
      <c r="B96" s="87" t="str">
        <f>IFERROR(ndashboard!B34," ")</f>
        <v>FRONERI - FERENTINO</v>
      </c>
      <c r="C96" s="87" t="str">
        <f>IFERROR(ndashboard!C34,"")</f>
        <v>M01</v>
      </c>
      <c r="D96" s="80">
        <f>IFERROR(ndashboard!M34," ")</f>
        <v>44153.041666666657</v>
      </c>
      <c r="E96" s="114">
        <f>IFERROR(ndashboard!O34,"")</f>
        <v>774</v>
      </c>
      <c r="F96" s="87">
        <f>IFERROR(ndashboard!H34,"")</f>
        <v>16</v>
      </c>
      <c r="G96" s="88">
        <f>IFERROR(ndashboard!R34,"")</f>
        <v>19.846153846153847</v>
      </c>
      <c r="H96" s="87">
        <f>IFERROR(ndashboard!F34,"")</f>
        <v>616</v>
      </c>
      <c r="I96" s="87" t="str">
        <f>IFERROR(ndashboard!G34,"")</f>
        <v>J11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130.98461538461584</v>
      </c>
      <c r="AC96" s="60">
        <f t="shared" si="28"/>
        <v>452.49230769230792</v>
      </c>
      <c r="AD96" s="61">
        <f t="shared" si="28"/>
        <v>774</v>
      </c>
      <c r="AE96" s="60">
        <f t="shared" si="28"/>
        <v>1095.507692307692</v>
      </c>
      <c r="AF96" s="60">
        <f t="shared" si="28"/>
        <v>1417.0153846153853</v>
      </c>
      <c r="AG96" s="60">
        <f t="shared" si="28"/>
        <v>1738.5230769230764</v>
      </c>
      <c r="AH96" s="60">
        <f t="shared" si="28"/>
        <v>2060.0307692307697</v>
      </c>
      <c r="AI96" s="60">
        <f t="shared" si="28"/>
        <v>2381.5384615384614</v>
      </c>
      <c r="AJ96" s="60">
        <f t="shared" si="28"/>
        <v>2703.0461538461536</v>
      </c>
      <c r="AK96" s="60">
        <f t="shared" si="28"/>
        <v>3024.5538461538467</v>
      </c>
      <c r="AL96" s="60">
        <f t="shared" si="28"/>
        <v>3346.061538461538</v>
      </c>
      <c r="AM96" s="60">
        <f t="shared" si="28"/>
        <v>3667.5692307692311</v>
      </c>
      <c r="AN96" s="60">
        <f t="shared" si="28"/>
        <v>3989.0769230769229</v>
      </c>
      <c r="AO96" s="60">
        <f t="shared" si="30"/>
        <v>4310.5846153846151</v>
      </c>
      <c r="AP96" s="60">
        <f t="shared" si="30"/>
        <v>4632.0923076923073</v>
      </c>
      <c r="AQ96" s="60">
        <f t="shared" si="30"/>
        <v>4953.6000000000004</v>
      </c>
      <c r="AR96" s="60">
        <f t="shared" si="30"/>
        <v>5275.1076923076907</v>
      </c>
      <c r="AS96" s="60">
        <f t="shared" si="30"/>
        <v>5596.6153846153848</v>
      </c>
      <c r="AT96" s="60">
        <f t="shared" si="30"/>
        <v>5918.1230769230779</v>
      </c>
      <c r="AU96" s="60">
        <f t="shared" si="30"/>
        <v>6239.6307692307682</v>
      </c>
      <c r="AV96" s="60">
        <f t="shared" si="30"/>
        <v>6561.1384615384623</v>
      </c>
      <c r="AW96" s="60">
        <f t="shared" si="30"/>
        <v>6882.6461538461526</v>
      </c>
      <c r="AX96" s="60">
        <f t="shared" si="30"/>
        <v>7204.1538461538457</v>
      </c>
    </row>
    <row r="97" spans="1:50">
      <c r="A97" s="25">
        <f>IFERROR(ndashboard!I35," ")</f>
        <v>1339812</v>
      </c>
      <c r="B97" s="87" t="str">
        <f>IFERROR(ndashboard!B35," ")</f>
        <v>DALOMA</v>
      </c>
      <c r="C97" s="87" t="str">
        <f>IFERROR(ndashboard!C35,"")</f>
        <v>M01</v>
      </c>
      <c r="D97" s="80">
        <f>IFERROR(ndashboard!M35," ")</f>
        <v>44137</v>
      </c>
      <c r="E97" s="114">
        <f>IFERROR(ndashboard!O35,"")</f>
        <v>643</v>
      </c>
      <c r="F97" s="87">
        <f>IFERROR(ndashboard!H35,"")</f>
        <v>12</v>
      </c>
      <c r="G97" s="88">
        <f>IFERROR(ndashboard!R35,"")</f>
        <v>11.690909090909091</v>
      </c>
      <c r="H97" s="87">
        <f>IFERROR(ndashboard!F35,"")</f>
        <v>612</v>
      </c>
      <c r="I97" s="87" t="str">
        <f>IFERROR(ndashboard!G35,"")</f>
        <v>J12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74.821818181817918</v>
      </c>
      <c r="AB97" s="60">
        <f t="shared" si="28"/>
        <v>264.21454545454571</v>
      </c>
      <c r="AC97" s="60">
        <f t="shared" si="28"/>
        <v>453.60727272727291</v>
      </c>
      <c r="AD97" s="61">
        <f t="shared" si="28"/>
        <v>643</v>
      </c>
      <c r="AE97" s="60">
        <f t="shared" si="28"/>
        <v>832.39272727272714</v>
      </c>
      <c r="AF97" s="60">
        <f t="shared" si="28"/>
        <v>1021.7854545454549</v>
      </c>
      <c r="AG97" s="60">
        <f t="shared" si="28"/>
        <v>1211.1781818181814</v>
      </c>
      <c r="AH97" s="60">
        <f t="shared" si="28"/>
        <v>1400.5709090909093</v>
      </c>
      <c r="AI97" s="60">
        <f t="shared" si="28"/>
        <v>1589.9636363636364</v>
      </c>
      <c r="AJ97" s="60">
        <f t="shared" si="28"/>
        <v>1779.3563636363635</v>
      </c>
      <c r="AK97" s="60">
        <f t="shared" si="28"/>
        <v>1968.7490909090914</v>
      </c>
      <c r="AL97" s="60">
        <f t="shared" si="28"/>
        <v>2158.1418181818176</v>
      </c>
      <c r="AM97" s="60">
        <f t="shared" si="28"/>
        <v>2347.5345454545454</v>
      </c>
      <c r="AN97" s="60">
        <f t="shared" si="28"/>
        <v>2536.9272727272728</v>
      </c>
      <c r="AO97" s="60">
        <f t="shared" si="30"/>
        <v>2726.32</v>
      </c>
      <c r="AP97" s="60">
        <f t="shared" si="30"/>
        <v>2915.7127272727271</v>
      </c>
      <c r="AQ97" s="60">
        <f t="shared" si="30"/>
        <v>3105.1054545454549</v>
      </c>
      <c r="AR97" s="60">
        <f t="shared" si="30"/>
        <v>3294.4981818181814</v>
      </c>
      <c r="AS97" s="60">
        <f t="shared" si="30"/>
        <v>3483.8909090909092</v>
      </c>
      <c r="AT97" s="60">
        <f t="shared" si="30"/>
        <v>3673.283636363637</v>
      </c>
      <c r="AU97" s="60">
        <f t="shared" si="30"/>
        <v>3862.6763636363635</v>
      </c>
      <c r="AV97" s="60">
        <f t="shared" si="30"/>
        <v>4052.0690909090913</v>
      </c>
      <c r="AW97" s="60">
        <f t="shared" si="30"/>
        <v>4241.4618181818178</v>
      </c>
      <c r="AX97" s="60">
        <f t="shared" si="30"/>
        <v>4430.8545454545456</v>
      </c>
    </row>
    <row r="98" spans="1:50">
      <c r="A98" s="25">
        <f>IFERROR(ndashboard!I36," ")</f>
        <v>1386147</v>
      </c>
      <c r="B98" s="87" t="str">
        <f>IFERROR(ndashboard!B36," ")</f>
        <v>ABINSK</v>
      </c>
      <c r="C98" s="87" t="str">
        <f>IFERROR(ndashboard!C36,"")</f>
        <v>M06</v>
      </c>
      <c r="D98" s="80">
        <f>IFERROR(ndashboard!M36," ")</f>
        <v>44176</v>
      </c>
      <c r="E98" s="114">
        <f>IFERROR(ndashboard!O36,"")</f>
        <v>366</v>
      </c>
      <c r="F98" s="87">
        <f>IFERROR(ndashboard!H36,"")</f>
        <v>24</v>
      </c>
      <c r="G98" s="88">
        <f>IFERROR(ndashboard!R36,"")</f>
        <v>22.875</v>
      </c>
      <c r="H98" s="87">
        <f>IFERROR(ndashboard!F36,"")</f>
        <v>624</v>
      </c>
      <c r="I98" s="87" t="str">
        <f>IFERROR(ndashboard!G36,"")</f>
        <v>H01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366</v>
      </c>
      <c r="AE98" s="60">
        <f t="shared" si="31"/>
        <v>736.5749999999997</v>
      </c>
      <c r="AF98" s="60">
        <f t="shared" si="31"/>
        <v>1107.1500000000008</v>
      </c>
      <c r="AG98" s="60">
        <f t="shared" si="31"/>
        <v>1477.7249999999992</v>
      </c>
      <c r="AH98" s="60">
        <f t="shared" si="31"/>
        <v>1848.3000000000002</v>
      </c>
      <c r="AI98" s="60">
        <f t="shared" si="31"/>
        <v>2218.875</v>
      </c>
      <c r="AJ98" s="60">
        <f t="shared" si="31"/>
        <v>2589.4499999999998</v>
      </c>
      <c r="AK98" s="60">
        <f t="shared" si="31"/>
        <v>2960.025000000001</v>
      </c>
      <c r="AL98" s="60">
        <f t="shared" si="31"/>
        <v>3330.599999999999</v>
      </c>
      <c r="AM98" s="60">
        <f t="shared" si="31"/>
        <v>3701.1750000000002</v>
      </c>
      <c r="AN98" s="60">
        <f t="shared" si="30"/>
        <v>4071.75</v>
      </c>
      <c r="AO98" s="60">
        <f t="shared" si="30"/>
        <v>4442.3249999999998</v>
      </c>
      <c r="AP98" s="60">
        <f t="shared" si="30"/>
        <v>4812.8999999999996</v>
      </c>
      <c r="AQ98" s="60">
        <f t="shared" si="30"/>
        <v>5183.4750000000004</v>
      </c>
      <c r="AR98" s="60">
        <f t="shared" si="30"/>
        <v>5554.0499999999993</v>
      </c>
      <c r="AS98" s="60">
        <f t="shared" si="30"/>
        <v>5924.625</v>
      </c>
      <c r="AT98" s="60">
        <f t="shared" si="30"/>
        <v>6295.2000000000007</v>
      </c>
      <c r="AU98" s="60">
        <f t="shared" si="30"/>
        <v>6665.7749999999996</v>
      </c>
      <c r="AV98" s="60">
        <f t="shared" si="30"/>
        <v>7036.35</v>
      </c>
      <c r="AW98" s="60">
        <f t="shared" si="30"/>
        <v>7406.9249999999993</v>
      </c>
      <c r="AX98" s="60">
        <f t="shared" si="30"/>
        <v>7777.5</v>
      </c>
    </row>
    <row r="99" spans="1:50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workbookViewId="0">
      <pane ySplit="2" topLeftCell="A129" activePane="bottomLeft" state="frozen"/>
      <selection activeCell="L43" sqref="L43"/>
      <selection pane="bottomLeft" activeCell="B149" sqref="B149"/>
    </sheetView>
  </sheetViews>
  <sheetFormatPr baseColWidth="10" defaultColWidth="11.42578125" defaultRowHeight="15"/>
  <cols>
    <col min="1" max="1" width="38.85546875" bestFit="1" customWidth="1"/>
    <col min="2" max="2" width="19.42578125" customWidth="1"/>
    <col min="3" max="3" width="0.7109375" style="120" customWidth="1"/>
    <col min="4" max="4" width="8.140625" style="43" bestFit="1" customWidth="1"/>
    <col min="5" max="6" width="31.85546875" bestFit="1" customWidth="1"/>
    <col min="7" max="7" width="2.7109375" customWidth="1"/>
    <col min="8" max="8" width="3.140625" bestFit="1" customWidth="1"/>
    <col min="9" max="9" width="31.85546875" bestFit="1" customWidth="1"/>
    <col min="10" max="10" width="5.140625" style="43" bestFit="1" customWidth="1"/>
    <col min="11" max="11" width="0.85546875" style="120" customWidth="1"/>
    <col min="12" max="12" width="9.140625" bestFit="1" customWidth="1"/>
    <col min="13" max="13" width="26.7109375" customWidth="1"/>
    <col min="14" max="14" width="26.7109375" style="25" customWidth="1"/>
    <col min="15" max="15" width="2" style="25" customWidth="1"/>
    <col min="16" max="16" width="5.140625" bestFit="1" customWidth="1"/>
    <col min="17" max="17" width="34.140625" customWidth="1"/>
    <col min="18" max="18" width="12.42578125" customWidth="1"/>
    <col min="19" max="19" width="9.85546875" style="111" customWidth="1"/>
  </cols>
  <sheetData>
    <row r="1" spans="1:19">
      <c r="A1" s="246" t="s">
        <v>7852</v>
      </c>
      <c r="B1" s="246"/>
      <c r="D1" s="244" t="s">
        <v>7850</v>
      </c>
      <c r="E1" s="244"/>
      <c r="F1" s="244"/>
      <c r="H1" s="244" t="s">
        <v>7851</v>
      </c>
      <c r="I1" s="244"/>
      <c r="J1" s="244"/>
      <c r="L1" s="247" t="s">
        <v>7854</v>
      </c>
      <c r="M1" s="247"/>
      <c r="N1" s="247"/>
      <c r="P1" s="245" t="s">
        <v>7853</v>
      </c>
      <c r="Q1" s="245"/>
      <c r="R1" s="245"/>
      <c r="S1" s="245"/>
    </row>
    <row r="2" spans="1:19">
      <c r="A2" t="s">
        <v>0</v>
      </c>
      <c r="B2" t="s">
        <v>143</v>
      </c>
      <c r="D2" s="43" t="s">
        <v>2</v>
      </c>
      <c r="E2" t="s">
        <v>0</v>
      </c>
      <c r="F2" t="s">
        <v>143</v>
      </c>
      <c r="H2" s="244"/>
      <c r="I2" s="244"/>
      <c r="J2" s="244"/>
      <c r="L2" s="43" t="s">
        <v>2</v>
      </c>
      <c r="M2" t="s">
        <v>0</v>
      </c>
      <c r="N2" s="25" t="s">
        <v>143</v>
      </c>
      <c r="P2" s="125"/>
      <c r="Q2" s="125"/>
      <c r="R2" s="126"/>
      <c r="S2" s="130"/>
    </row>
    <row r="3" spans="1:19">
      <c r="A3" t="s">
        <v>208</v>
      </c>
      <c r="B3" t="s">
        <v>7861</v>
      </c>
      <c r="D3" s="43" t="str">
        <f>J3</f>
        <v>id</v>
      </c>
      <c r="E3" t="s">
        <v>163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7867</v>
      </c>
      <c r="S3" s="111" t="s">
        <v>2</v>
      </c>
    </row>
    <row r="4" spans="1:19">
      <c r="A4" s="81" t="s">
        <v>149</v>
      </c>
      <c r="B4" s="81" t="s">
        <v>152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167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573</v>
      </c>
      <c r="R4" t="s">
        <v>7881</v>
      </c>
      <c r="S4" s="111">
        <v>13051</v>
      </c>
    </row>
    <row r="5" spans="1:19" ht="30">
      <c r="A5" s="81" t="s">
        <v>150</v>
      </c>
      <c r="B5" s="81" t="s">
        <v>7838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168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574</v>
      </c>
      <c r="R5" t="s">
        <v>7868</v>
      </c>
      <c r="S5" s="111">
        <v>1040109</v>
      </c>
    </row>
    <row r="6" spans="1:19" ht="30">
      <c r="A6" s="81" t="s">
        <v>144</v>
      </c>
      <c r="B6" s="81" t="s">
        <v>151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169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575</v>
      </c>
      <c r="R6" t="s">
        <v>7868</v>
      </c>
      <c r="S6" s="111">
        <v>1040110</v>
      </c>
    </row>
    <row r="7" spans="1:19">
      <c r="A7" s="81" t="s">
        <v>7837</v>
      </c>
      <c r="B7" s="81" t="s">
        <v>7841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170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576</v>
      </c>
      <c r="R7" t="s">
        <v>7868</v>
      </c>
      <c r="S7" s="111">
        <v>1040111</v>
      </c>
    </row>
    <row r="8" spans="1:19">
      <c r="A8" s="81" t="s">
        <v>153</v>
      </c>
      <c r="B8" s="81" t="s">
        <v>166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171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577</v>
      </c>
      <c r="S8" s="111">
        <v>19884</v>
      </c>
    </row>
    <row r="9" spans="1:19">
      <c r="A9" s="81" t="s">
        <v>7836</v>
      </c>
      <c r="B9" s="81" t="s">
        <v>7840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172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578</v>
      </c>
      <c r="S9" s="111">
        <v>10009029</v>
      </c>
    </row>
    <row r="10" spans="1:19">
      <c r="A10" s="81" t="s">
        <v>160</v>
      </c>
      <c r="B10" s="81" t="s">
        <v>7959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173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579</v>
      </c>
      <c r="S10" s="111">
        <v>10009028</v>
      </c>
    </row>
    <row r="11" spans="1:19">
      <c r="A11" s="81" t="s">
        <v>749</v>
      </c>
      <c r="B11" s="81" t="s">
        <v>7839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174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580</v>
      </c>
      <c r="R11" t="s">
        <v>7868</v>
      </c>
      <c r="S11" s="111">
        <v>127</v>
      </c>
    </row>
    <row r="12" spans="1:19">
      <c r="A12" s="25" t="s">
        <v>5134</v>
      </c>
      <c r="B12" s="81" t="s">
        <v>7855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175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581</v>
      </c>
      <c r="R12" t="s">
        <v>7869</v>
      </c>
      <c r="S12" s="111">
        <v>111</v>
      </c>
    </row>
    <row r="13" spans="1:19">
      <c r="A13" s="25" t="s">
        <v>7649</v>
      </c>
      <c r="B13" s="81" t="s">
        <v>7958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176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582</v>
      </c>
      <c r="S13" s="111">
        <v>20287</v>
      </c>
    </row>
    <row r="14" spans="1:19">
      <c r="A14" s="25" t="s">
        <v>7651</v>
      </c>
      <c r="B14" s="81" t="s">
        <v>7856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177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583</v>
      </c>
      <c r="S14" s="111">
        <v>20284</v>
      </c>
    </row>
    <row r="15" spans="1:19">
      <c r="A15" s="25" t="s">
        <v>7632</v>
      </c>
      <c r="B15" s="81" t="s">
        <v>7857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178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584</v>
      </c>
      <c r="S15" s="111">
        <v>20286</v>
      </c>
    </row>
    <row r="16" spans="1:19">
      <c r="A16" s="25" t="s">
        <v>7360</v>
      </c>
      <c r="B16" s="81" t="s">
        <v>7858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179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585</v>
      </c>
      <c r="S16" s="111">
        <v>20285</v>
      </c>
    </row>
    <row r="17" spans="1:19">
      <c r="A17" s="25" t="s">
        <v>7356</v>
      </c>
      <c r="B17" s="81" t="s">
        <v>7970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180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586</v>
      </c>
      <c r="R17" t="s">
        <v>243</v>
      </c>
      <c r="S17" s="111">
        <v>199</v>
      </c>
    </row>
    <row r="18" spans="1:19">
      <c r="A18" s="25" t="s">
        <v>7352</v>
      </c>
      <c r="B18" s="81" t="s">
        <v>7971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181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587</v>
      </c>
      <c r="R18" t="s">
        <v>7870</v>
      </c>
      <c r="S18" s="111">
        <v>197</v>
      </c>
    </row>
    <row r="19" spans="1:19">
      <c r="A19" s="25" t="s">
        <v>7348</v>
      </c>
      <c r="B19" s="81" t="s">
        <v>7972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182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588</v>
      </c>
      <c r="R19" t="s">
        <v>7868</v>
      </c>
      <c r="S19" s="111">
        <v>213</v>
      </c>
    </row>
    <row r="20" spans="1:19">
      <c r="A20" t="s">
        <v>7364</v>
      </c>
      <c r="B20" s="81" t="s">
        <v>7967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183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589</v>
      </c>
      <c r="R20" t="s">
        <v>7869</v>
      </c>
      <c r="S20" s="111">
        <v>112</v>
      </c>
    </row>
    <row r="21" spans="1:19">
      <c r="A21" t="s">
        <v>7344</v>
      </c>
      <c r="B21" s="81" t="s">
        <v>7969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184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590</v>
      </c>
      <c r="S21" s="111">
        <v>20290</v>
      </c>
    </row>
    <row r="22" spans="1:19">
      <c r="A22" s="25" t="s">
        <v>7161</v>
      </c>
      <c r="B22" s="81" t="s">
        <v>7859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156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591</v>
      </c>
      <c r="S22" s="111">
        <v>20291</v>
      </c>
    </row>
    <row r="23" spans="1:19">
      <c r="A23" s="25" t="s">
        <v>7155</v>
      </c>
      <c r="B23" s="81" t="s">
        <v>7860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185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592</v>
      </c>
      <c r="S23" s="111">
        <v>20288</v>
      </c>
    </row>
    <row r="24" spans="1:19">
      <c r="A24" s="25" t="s">
        <v>1788</v>
      </c>
      <c r="B24" s="81" t="s">
        <v>7862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155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593</v>
      </c>
      <c r="R24" t="s">
        <v>7871</v>
      </c>
      <c r="S24" s="111">
        <v>20289</v>
      </c>
    </row>
    <row r="25" spans="1:19">
      <c r="A25" s="25" t="s">
        <v>6856</v>
      </c>
      <c r="B25" s="81" t="s">
        <v>7957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186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594</v>
      </c>
      <c r="R25" t="s">
        <v>7871</v>
      </c>
      <c r="S25" s="111">
        <v>202</v>
      </c>
    </row>
    <row r="26" spans="1:19">
      <c r="A26" s="25" t="s">
        <v>7625</v>
      </c>
      <c r="B26" s="81" t="s">
        <v>7961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157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595</v>
      </c>
      <c r="R26" t="s">
        <v>7872</v>
      </c>
      <c r="S26" s="111">
        <v>21</v>
      </c>
    </row>
    <row r="27" spans="1:19">
      <c r="A27" t="s">
        <v>7620</v>
      </c>
      <c r="B27" s="81" t="s">
        <v>7962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158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596</v>
      </c>
      <c r="R27" t="s">
        <v>7871</v>
      </c>
      <c r="S27" s="111">
        <v>20292</v>
      </c>
    </row>
    <row r="28" spans="1:19">
      <c r="A28" t="s">
        <v>7618</v>
      </c>
      <c r="B28" s="81" t="s">
        <v>7963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187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597</v>
      </c>
      <c r="R28" t="s">
        <v>7871</v>
      </c>
      <c r="S28" s="111">
        <v>19284</v>
      </c>
    </row>
    <row r="29" spans="1:19">
      <c r="A29" t="s">
        <v>7617</v>
      </c>
      <c r="B29" s="81" t="s">
        <v>7964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188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598</v>
      </c>
      <c r="R29" t="s">
        <v>7871</v>
      </c>
      <c r="S29" s="111">
        <v>19285</v>
      </c>
    </row>
    <row r="30" spans="1:19">
      <c r="A30" t="s">
        <v>7616</v>
      </c>
      <c r="B30" s="81" t="s">
        <v>8036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189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599</v>
      </c>
      <c r="R30" t="s">
        <v>7917</v>
      </c>
      <c r="S30" s="111">
        <v>19286</v>
      </c>
    </row>
    <row r="31" spans="1:19">
      <c r="A31" t="s">
        <v>7325</v>
      </c>
      <c r="B31" s="81" t="s">
        <v>8037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190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600</v>
      </c>
      <c r="R31" t="s">
        <v>7869</v>
      </c>
      <c r="S31" s="111">
        <v>219</v>
      </c>
    </row>
    <row r="32" spans="1:19">
      <c r="A32" t="s">
        <v>7615</v>
      </c>
      <c r="B32" s="81" t="s">
        <v>7965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191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601</v>
      </c>
      <c r="R32" t="s">
        <v>7872</v>
      </c>
      <c r="S32" s="111">
        <v>16587</v>
      </c>
    </row>
    <row r="33" spans="1:19">
      <c r="A33" t="s">
        <v>7614</v>
      </c>
      <c r="B33" s="81" t="s">
        <v>7966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192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602</v>
      </c>
      <c r="S33" s="111">
        <v>10049859</v>
      </c>
    </row>
    <row r="34" spans="1:19">
      <c r="A34" t="s">
        <v>7337</v>
      </c>
      <c r="B34" s="81" t="s">
        <v>8038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193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603</v>
      </c>
      <c r="S34" s="111">
        <v>10049862</v>
      </c>
    </row>
    <row r="35" spans="1:19">
      <c r="A35" s="25" t="s">
        <v>7338</v>
      </c>
      <c r="B35" s="81" t="s">
        <v>8039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194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604</v>
      </c>
      <c r="S35" s="111">
        <v>10049863</v>
      </c>
    </row>
    <row r="36" spans="1:19">
      <c r="A36" s="25" t="s">
        <v>7165</v>
      </c>
      <c r="B36" s="81" t="s">
        <v>8040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195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605</v>
      </c>
      <c r="R36" t="s">
        <v>7871</v>
      </c>
      <c r="S36" s="111">
        <v>10049864</v>
      </c>
    </row>
    <row r="37" spans="1:19">
      <c r="A37" s="25" t="s">
        <v>7166</v>
      </c>
      <c r="B37" s="81" t="s">
        <v>8041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196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606</v>
      </c>
      <c r="S37" s="111">
        <v>10049865</v>
      </c>
    </row>
    <row r="38" spans="1:19">
      <c r="A38" t="s">
        <v>7279</v>
      </c>
      <c r="B38" s="81" t="s">
        <v>7973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197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607</v>
      </c>
      <c r="S38" s="111">
        <v>10049860</v>
      </c>
    </row>
    <row r="39" spans="1:19">
      <c r="A39" t="s">
        <v>7228</v>
      </c>
      <c r="B39" s="81" t="s">
        <v>7999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198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608</v>
      </c>
      <c r="S39" s="111">
        <v>10049861</v>
      </c>
    </row>
    <row r="40" spans="1:19">
      <c r="A40" s="25" t="s">
        <v>7239</v>
      </c>
      <c r="B40" s="81" t="s">
        <v>8000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199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609</v>
      </c>
      <c r="S40" s="111">
        <v>10049858</v>
      </c>
    </row>
    <row r="41" spans="1:19">
      <c r="A41" s="25" t="s">
        <v>7245</v>
      </c>
      <c r="B41" s="81" t="s">
        <v>8001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200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610</v>
      </c>
      <c r="R41" t="s">
        <v>7873</v>
      </c>
      <c r="S41" s="111">
        <v>20643</v>
      </c>
    </row>
    <row r="42" spans="1:19">
      <c r="A42" s="25" t="s">
        <v>7246</v>
      </c>
      <c r="B42" s="81" t="s">
        <v>8002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201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611</v>
      </c>
      <c r="R42" t="s">
        <v>166</v>
      </c>
      <c r="S42" s="111">
        <v>1000081</v>
      </c>
    </row>
    <row r="43" spans="1:19">
      <c r="A43" s="25" t="s">
        <v>7247</v>
      </c>
      <c r="B43" s="81" t="s">
        <v>8003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202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612</v>
      </c>
      <c r="R43" t="s">
        <v>7872</v>
      </c>
      <c r="S43" s="111">
        <v>19109</v>
      </c>
    </row>
    <row r="44" spans="1:19">
      <c r="A44" s="25" t="s">
        <v>7248</v>
      </c>
      <c r="B44" s="81" t="s">
        <v>8004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8147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613</v>
      </c>
      <c r="R44" t="s">
        <v>7872</v>
      </c>
      <c r="S44" s="111">
        <v>19110</v>
      </c>
    </row>
    <row r="45" spans="1:19">
      <c r="A45" s="25" t="s">
        <v>7249</v>
      </c>
      <c r="B45" s="81" t="s">
        <v>8005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203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614</v>
      </c>
      <c r="R45" t="s">
        <v>7872</v>
      </c>
      <c r="S45" s="111">
        <v>19111</v>
      </c>
    </row>
    <row r="46" spans="1:19">
      <c r="A46" s="25" t="s">
        <v>7250</v>
      </c>
      <c r="B46" s="81" t="s">
        <v>8006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204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615</v>
      </c>
      <c r="R46" t="s">
        <v>7872</v>
      </c>
      <c r="S46" s="111">
        <v>19112</v>
      </c>
    </row>
    <row r="47" spans="1:19">
      <c r="A47" s="25" t="s">
        <v>7251</v>
      </c>
      <c r="B47" s="81" t="s">
        <v>8007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205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616</v>
      </c>
      <c r="R47" t="s">
        <v>7872</v>
      </c>
      <c r="S47" s="111">
        <v>19113</v>
      </c>
    </row>
    <row r="48" spans="1:19">
      <c r="A48" s="25" t="s">
        <v>7229</v>
      </c>
      <c r="B48" s="81" t="s">
        <v>8008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206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617</v>
      </c>
      <c r="R48" t="s">
        <v>7872</v>
      </c>
      <c r="S48" s="111">
        <v>19114</v>
      </c>
    </row>
    <row r="49" spans="1:19">
      <c r="A49" s="25" t="s">
        <v>7230</v>
      </c>
      <c r="B49" s="81" t="s">
        <v>8009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207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618</v>
      </c>
      <c r="R49" t="s">
        <v>7872</v>
      </c>
      <c r="S49" s="111">
        <v>19115</v>
      </c>
    </row>
    <row r="50" spans="1:19">
      <c r="A50" s="25" t="s">
        <v>7231</v>
      </c>
      <c r="B50" s="81" t="s">
        <v>8010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208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619</v>
      </c>
      <c r="R50" t="s">
        <v>7872</v>
      </c>
      <c r="S50" s="111">
        <v>19116</v>
      </c>
    </row>
    <row r="51" spans="1:19">
      <c r="A51" s="25" t="s">
        <v>7232</v>
      </c>
      <c r="B51" s="81" t="s">
        <v>8011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209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620</v>
      </c>
      <c r="R51" t="s">
        <v>7872</v>
      </c>
      <c r="S51" s="111">
        <v>19117</v>
      </c>
    </row>
    <row r="52" spans="1:19">
      <c r="A52" s="25" t="s">
        <v>7233</v>
      </c>
      <c r="B52" s="81" t="s">
        <v>8012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210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621</v>
      </c>
      <c r="R52" t="s">
        <v>7872</v>
      </c>
      <c r="S52" s="111">
        <v>19118</v>
      </c>
    </row>
    <row r="53" spans="1:19">
      <c r="A53" s="25" t="s">
        <v>7234</v>
      </c>
      <c r="B53" s="81" t="s">
        <v>8013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211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622</v>
      </c>
      <c r="R53" t="s">
        <v>7872</v>
      </c>
      <c r="S53" s="111">
        <v>19119</v>
      </c>
    </row>
    <row r="54" spans="1:19">
      <c r="A54" s="25" t="s">
        <v>7235</v>
      </c>
      <c r="B54" s="81" t="s">
        <v>8014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212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623</v>
      </c>
      <c r="R54" t="s">
        <v>7872</v>
      </c>
      <c r="S54" s="111">
        <v>19120</v>
      </c>
    </row>
    <row r="55" spans="1:19">
      <c r="A55" s="25" t="s">
        <v>7236</v>
      </c>
      <c r="B55" s="81" t="s">
        <v>8015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213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624</v>
      </c>
      <c r="R55" t="s">
        <v>7872</v>
      </c>
      <c r="S55" s="111">
        <v>19121</v>
      </c>
    </row>
    <row r="56" spans="1:19">
      <c r="A56" s="25" t="s">
        <v>7237</v>
      </c>
      <c r="B56" s="81" t="s">
        <v>8016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214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625</v>
      </c>
      <c r="R56" t="s">
        <v>7872</v>
      </c>
      <c r="S56" s="111">
        <v>19122</v>
      </c>
    </row>
    <row r="57" spans="1:19">
      <c r="A57" s="25" t="s">
        <v>7238</v>
      </c>
      <c r="B57" s="81" t="s">
        <v>8017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215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626</v>
      </c>
      <c r="R57" t="s">
        <v>7872</v>
      </c>
      <c r="S57" s="111">
        <v>19123</v>
      </c>
    </row>
    <row r="58" spans="1:19">
      <c r="A58" s="25" t="s">
        <v>7240</v>
      </c>
      <c r="B58" s="81" t="s">
        <v>8018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216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627</v>
      </c>
      <c r="R58" t="s">
        <v>7872</v>
      </c>
      <c r="S58" s="111">
        <v>19124</v>
      </c>
    </row>
    <row r="59" spans="1:19">
      <c r="A59" s="25" t="s">
        <v>7241</v>
      </c>
      <c r="B59" s="81" t="s">
        <v>8019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217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628</v>
      </c>
      <c r="R59" t="s">
        <v>7872</v>
      </c>
      <c r="S59" s="111">
        <v>19125</v>
      </c>
    </row>
    <row r="60" spans="1:19">
      <c r="A60" s="25" t="s">
        <v>7242</v>
      </c>
      <c r="B60" s="81" t="s">
        <v>8020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218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629</v>
      </c>
      <c r="R60" t="s">
        <v>7872</v>
      </c>
      <c r="S60" s="111">
        <v>19126</v>
      </c>
    </row>
    <row r="61" spans="1:19">
      <c r="A61" s="25" t="s">
        <v>7243</v>
      </c>
      <c r="B61" s="81" t="s">
        <v>8021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219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630</v>
      </c>
      <c r="R61" t="s">
        <v>7872</v>
      </c>
      <c r="S61" s="111">
        <v>19127</v>
      </c>
    </row>
    <row r="62" spans="1:19">
      <c r="A62" s="25" t="s">
        <v>7244</v>
      </c>
      <c r="B62" s="81" t="s">
        <v>8022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220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631</v>
      </c>
      <c r="R62" t="s">
        <v>7872</v>
      </c>
      <c r="S62" s="111">
        <v>19128</v>
      </c>
    </row>
    <row r="63" spans="1:19">
      <c r="A63" s="25" t="s">
        <v>7252</v>
      </c>
      <c r="B63" s="81" t="s">
        <v>7975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221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632</v>
      </c>
      <c r="R63" t="s">
        <v>7872</v>
      </c>
      <c r="S63" s="111">
        <v>19129</v>
      </c>
    </row>
    <row r="64" spans="1:19">
      <c r="A64" s="25" t="s">
        <v>7263</v>
      </c>
      <c r="B64" s="81" t="s">
        <v>7976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222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633</v>
      </c>
      <c r="R64" t="s">
        <v>7872</v>
      </c>
      <c r="S64" s="111">
        <v>19130</v>
      </c>
    </row>
    <row r="65" spans="1:19">
      <c r="A65" s="25" t="s">
        <v>7269</v>
      </c>
      <c r="B65" s="81" t="s">
        <v>7977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223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634</v>
      </c>
      <c r="R65" t="s">
        <v>7872</v>
      </c>
      <c r="S65" s="111">
        <v>19131</v>
      </c>
    </row>
    <row r="66" spans="1:19">
      <c r="A66" s="25" t="s">
        <v>7270</v>
      </c>
      <c r="B66" s="81" t="s">
        <v>7978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224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635</v>
      </c>
      <c r="R66" t="s">
        <v>7872</v>
      </c>
      <c r="S66" s="111">
        <v>19132</v>
      </c>
    </row>
    <row r="67" spans="1:19">
      <c r="A67" s="25" t="s">
        <v>7271</v>
      </c>
      <c r="B67" s="81" t="s">
        <v>7979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225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636</v>
      </c>
      <c r="R67" t="s">
        <v>7872</v>
      </c>
      <c r="S67" s="111">
        <v>19944</v>
      </c>
    </row>
    <row r="68" spans="1:19">
      <c r="A68" s="25" t="s">
        <v>7272</v>
      </c>
      <c r="B68" s="81" t="s">
        <v>7980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226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637</v>
      </c>
      <c r="R68" t="s">
        <v>7872</v>
      </c>
      <c r="S68" s="111">
        <v>19287</v>
      </c>
    </row>
    <row r="69" spans="1:19">
      <c r="A69" s="25" t="s">
        <v>7273</v>
      </c>
      <c r="B69" s="81" t="s">
        <v>7981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227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638</v>
      </c>
      <c r="R69" t="s">
        <v>7872</v>
      </c>
      <c r="S69" s="111">
        <v>19288</v>
      </c>
    </row>
    <row r="70" spans="1:19">
      <c r="A70" s="25" t="s">
        <v>7274</v>
      </c>
      <c r="B70" s="81" t="s">
        <v>7982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228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639</v>
      </c>
      <c r="R70" t="s">
        <v>7872</v>
      </c>
      <c r="S70" s="111">
        <v>19289</v>
      </c>
    </row>
    <row r="71" spans="1:19">
      <c r="A71" s="25" t="s">
        <v>7275</v>
      </c>
      <c r="B71" s="81" t="s">
        <v>7983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229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640</v>
      </c>
      <c r="R71" t="s">
        <v>7872</v>
      </c>
      <c r="S71" s="111">
        <v>19290</v>
      </c>
    </row>
    <row r="72" spans="1:19">
      <c r="A72" s="25" t="s">
        <v>7253</v>
      </c>
      <c r="B72" s="81" t="s">
        <v>7984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230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641</v>
      </c>
      <c r="R72" t="s">
        <v>7872</v>
      </c>
      <c r="S72" s="111">
        <v>19291</v>
      </c>
    </row>
    <row r="73" spans="1:19">
      <c r="A73" s="25" t="s">
        <v>7254</v>
      </c>
      <c r="B73" s="81" t="s">
        <v>7985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231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642</v>
      </c>
      <c r="R73" t="s">
        <v>7872</v>
      </c>
      <c r="S73" s="111">
        <v>19092</v>
      </c>
    </row>
    <row r="74" spans="1:19">
      <c r="A74" s="25" t="s">
        <v>7255</v>
      </c>
      <c r="B74" s="81" t="s">
        <v>7986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232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643</v>
      </c>
      <c r="R74" t="s">
        <v>7872</v>
      </c>
      <c r="S74" s="111">
        <v>19292</v>
      </c>
    </row>
    <row r="75" spans="1:19">
      <c r="A75" s="25" t="s">
        <v>7256</v>
      </c>
      <c r="B75" s="81" t="s">
        <v>7987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233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644</v>
      </c>
      <c r="R75" t="s">
        <v>7872</v>
      </c>
      <c r="S75" s="111">
        <v>19293</v>
      </c>
    </row>
    <row r="76" spans="1:19">
      <c r="A76" s="25" t="s">
        <v>7257</v>
      </c>
      <c r="B76" s="81" t="s">
        <v>7988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234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645</v>
      </c>
      <c r="R76" t="s">
        <v>7872</v>
      </c>
      <c r="S76" s="111">
        <v>19294</v>
      </c>
    </row>
    <row r="77" spans="1:19">
      <c r="A77" s="25" t="s">
        <v>7258</v>
      </c>
      <c r="B77" s="81" t="s">
        <v>7989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235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646</v>
      </c>
      <c r="R77" t="s">
        <v>7872</v>
      </c>
      <c r="S77" s="111">
        <v>19295</v>
      </c>
    </row>
    <row r="78" spans="1:19">
      <c r="A78" s="25" t="s">
        <v>7259</v>
      </c>
      <c r="B78" s="81" t="s">
        <v>7990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236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647</v>
      </c>
      <c r="R78" t="s">
        <v>7872</v>
      </c>
      <c r="S78" s="111">
        <v>19296</v>
      </c>
    </row>
    <row r="79" spans="1:19">
      <c r="A79" s="25" t="s">
        <v>7260</v>
      </c>
      <c r="B79" s="81" t="s">
        <v>7991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237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648</v>
      </c>
      <c r="R79" t="s">
        <v>7872</v>
      </c>
      <c r="S79" s="111">
        <v>19297</v>
      </c>
    </row>
    <row r="80" spans="1:19">
      <c r="A80" s="25" t="s">
        <v>7261</v>
      </c>
      <c r="B80" s="81" t="s">
        <v>7992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238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649</v>
      </c>
      <c r="S80" s="111">
        <v>10009048</v>
      </c>
    </row>
    <row r="81" spans="1:19">
      <c r="A81" s="25" t="s">
        <v>7262</v>
      </c>
      <c r="B81" s="81" t="s">
        <v>7993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239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650</v>
      </c>
      <c r="S81" s="111">
        <v>10008983</v>
      </c>
    </row>
    <row r="82" spans="1:19">
      <c r="A82" s="25" t="s">
        <v>7264</v>
      </c>
      <c r="B82" s="81" t="s">
        <v>7994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240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651</v>
      </c>
      <c r="S82" s="111">
        <v>10049326</v>
      </c>
    </row>
    <row r="83" spans="1:19">
      <c r="A83" s="25" t="s">
        <v>7265</v>
      </c>
      <c r="B83" s="81" t="s">
        <v>7995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652</v>
      </c>
      <c r="S83" s="111">
        <v>10009024</v>
      </c>
    </row>
    <row r="84" spans="1:19">
      <c r="A84" s="25" t="s">
        <v>7266</v>
      </c>
      <c r="B84" s="81" t="s">
        <v>7996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653</v>
      </c>
      <c r="S84" s="111">
        <v>10008981</v>
      </c>
    </row>
    <row r="85" spans="1:19">
      <c r="A85" s="25" t="s">
        <v>7267</v>
      </c>
      <c r="B85" s="81" t="s">
        <v>7997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654</v>
      </c>
      <c r="S85" s="111">
        <v>10009026</v>
      </c>
    </row>
    <row r="86" spans="1:19">
      <c r="A86" s="25" t="s">
        <v>7268</v>
      </c>
      <c r="B86" s="81" t="s">
        <v>7998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655</v>
      </c>
      <c r="S86" s="111">
        <v>10009025</v>
      </c>
    </row>
    <row r="87" spans="1:19">
      <c r="A87" s="25" t="s">
        <v>7203</v>
      </c>
      <c r="B87" s="81" t="s">
        <v>8023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656</v>
      </c>
      <c r="S87" s="111">
        <v>19317</v>
      </c>
    </row>
    <row r="88" spans="1:19">
      <c r="A88" s="25" t="s">
        <v>7177</v>
      </c>
      <c r="B88" s="81" t="s">
        <v>8024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657</v>
      </c>
      <c r="R88" t="s">
        <v>7874</v>
      </c>
      <c r="S88" s="111">
        <v>10044849</v>
      </c>
    </row>
    <row r="89" spans="1:19">
      <c r="A89" s="25" t="s">
        <v>7175</v>
      </c>
      <c r="B89" s="81" t="s">
        <v>8026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658</v>
      </c>
      <c r="S89" s="111">
        <v>10008980</v>
      </c>
    </row>
    <row r="90" spans="1:19">
      <c r="A90" s="25" t="s">
        <v>7174</v>
      </c>
      <c r="B90" s="81" t="s">
        <v>8034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659</v>
      </c>
      <c r="S90" s="111">
        <v>10008982</v>
      </c>
    </row>
    <row r="91" spans="1:19">
      <c r="A91" s="25" t="s">
        <v>7173</v>
      </c>
      <c r="B91" s="81" t="s">
        <v>8035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660</v>
      </c>
      <c r="S91" s="111">
        <v>10046604</v>
      </c>
    </row>
    <row r="92" spans="1:19">
      <c r="A92" t="s">
        <v>7156</v>
      </c>
      <c r="B92" s="81" t="s">
        <v>8042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661</v>
      </c>
      <c r="R92" t="s">
        <v>7869</v>
      </c>
      <c r="S92" s="111">
        <v>20068</v>
      </c>
    </row>
    <row r="93" spans="1:19">
      <c r="A93" t="s">
        <v>7157</v>
      </c>
      <c r="B93" s="81" t="s">
        <v>8088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662</v>
      </c>
      <c r="S93" s="111">
        <v>10008979</v>
      </c>
    </row>
    <row r="94" spans="1:19">
      <c r="A94" t="s">
        <v>7158</v>
      </c>
      <c r="B94" s="81" t="s">
        <v>8043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663</v>
      </c>
      <c r="S94" s="111">
        <v>10008976</v>
      </c>
    </row>
    <row r="95" spans="1:19">
      <c r="A95" s="25" t="s">
        <v>7159</v>
      </c>
      <c r="B95" s="81" t="s">
        <v>8044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664</v>
      </c>
      <c r="S95" s="111">
        <v>10008977</v>
      </c>
    </row>
    <row r="96" spans="1:19">
      <c r="A96" s="25" t="s">
        <v>7160</v>
      </c>
      <c r="B96" s="81" t="s">
        <v>8045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665</v>
      </c>
      <c r="S96" s="111">
        <v>10009076</v>
      </c>
    </row>
    <row r="97" spans="1:19">
      <c r="A97" s="25" t="s">
        <v>6919</v>
      </c>
      <c r="B97" s="81" t="s">
        <v>8046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666</v>
      </c>
      <c r="R97" t="s">
        <v>7869</v>
      </c>
      <c r="S97" s="111">
        <v>20066</v>
      </c>
    </row>
    <row r="98" spans="1:19">
      <c r="A98" s="25" t="s">
        <v>587</v>
      </c>
      <c r="B98" s="81" t="s">
        <v>8085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667</v>
      </c>
      <c r="R98" t="s">
        <v>7869</v>
      </c>
      <c r="S98" s="111">
        <v>20067</v>
      </c>
    </row>
    <row r="99" spans="1:19">
      <c r="A99" s="25" t="s">
        <v>581</v>
      </c>
      <c r="B99" s="81" t="s">
        <v>8086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668</v>
      </c>
      <c r="R99" t="s">
        <v>7871</v>
      </c>
      <c r="S99" s="111">
        <v>20070</v>
      </c>
    </row>
    <row r="100" spans="1:19">
      <c r="A100" s="25" t="s">
        <v>586</v>
      </c>
      <c r="B100" s="81" t="s">
        <v>8087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669</v>
      </c>
      <c r="R100" t="s">
        <v>7871</v>
      </c>
      <c r="S100" s="111">
        <v>20069</v>
      </c>
    </row>
    <row r="101" spans="1:19">
      <c r="A101" s="25" t="s">
        <v>1544</v>
      </c>
      <c r="B101" s="81" t="s">
        <v>8061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670</v>
      </c>
      <c r="R101" t="s">
        <v>7871</v>
      </c>
      <c r="S101" s="111">
        <v>20074</v>
      </c>
    </row>
    <row r="102" spans="1:19">
      <c r="A102" s="25" t="s">
        <v>1545</v>
      </c>
      <c r="B102" s="81" t="s">
        <v>8062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671</v>
      </c>
      <c r="S102" s="111">
        <v>10009075</v>
      </c>
    </row>
    <row r="103" spans="1:19">
      <c r="A103" s="25" t="s">
        <v>1546</v>
      </c>
      <c r="B103" s="81" t="s">
        <v>8063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672</v>
      </c>
      <c r="R103" t="s">
        <v>7869</v>
      </c>
      <c r="S103" s="111">
        <v>20064</v>
      </c>
    </row>
    <row r="104" spans="1:19">
      <c r="A104" s="25" t="s">
        <v>1547</v>
      </c>
      <c r="B104" s="81" t="s">
        <v>8064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673</v>
      </c>
      <c r="R104" t="s">
        <v>7869</v>
      </c>
      <c r="S104" s="111">
        <v>20065</v>
      </c>
    </row>
    <row r="105" spans="1:19">
      <c r="A105" s="25" t="s">
        <v>1548</v>
      </c>
      <c r="B105" s="81" t="s">
        <v>8065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674</v>
      </c>
      <c r="R105" t="s">
        <v>7868</v>
      </c>
      <c r="S105" s="111">
        <v>20399</v>
      </c>
    </row>
    <row r="106" spans="1:19">
      <c r="A106" s="25" t="s">
        <v>1549</v>
      </c>
      <c r="B106" s="81" t="s">
        <v>8066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675</v>
      </c>
      <c r="R106" t="s">
        <v>7868</v>
      </c>
      <c r="S106" s="111">
        <v>20400</v>
      </c>
    </row>
    <row r="107" spans="1:19">
      <c r="A107" s="25" t="s">
        <v>1550</v>
      </c>
      <c r="B107" s="81" t="s">
        <v>8067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676</v>
      </c>
      <c r="R107" t="s">
        <v>7868</v>
      </c>
      <c r="S107" s="111">
        <v>20401</v>
      </c>
    </row>
    <row r="108" spans="1:19">
      <c r="A108" s="25" t="s">
        <v>1551</v>
      </c>
      <c r="B108" s="81" t="s">
        <v>8068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677</v>
      </c>
      <c r="R108" t="s">
        <v>7868</v>
      </c>
      <c r="S108" s="111">
        <v>20402</v>
      </c>
    </row>
    <row r="109" spans="1:19">
      <c r="A109" s="25" t="s">
        <v>1552</v>
      </c>
      <c r="B109" s="81" t="s">
        <v>8069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678</v>
      </c>
      <c r="R109" t="s">
        <v>7868</v>
      </c>
      <c r="S109" s="111">
        <v>20403</v>
      </c>
    </row>
    <row r="110" spans="1:19">
      <c r="A110" s="25" t="s">
        <v>1553</v>
      </c>
      <c r="B110" s="81" t="s">
        <v>8070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679</v>
      </c>
      <c r="R110" t="s">
        <v>7868</v>
      </c>
      <c r="S110" s="111">
        <v>20404</v>
      </c>
    </row>
    <row r="111" spans="1:19">
      <c r="A111" s="25" t="s">
        <v>1554</v>
      </c>
      <c r="B111" s="81" t="s">
        <v>8071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680</v>
      </c>
      <c r="R111" t="s">
        <v>7868</v>
      </c>
      <c r="S111" s="111">
        <v>20405</v>
      </c>
    </row>
    <row r="112" spans="1:19">
      <c r="A112" s="25" t="s">
        <v>1555</v>
      </c>
      <c r="B112" s="81" t="s">
        <v>8072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681</v>
      </c>
      <c r="R112" t="s">
        <v>7868</v>
      </c>
      <c r="S112" s="111">
        <v>20406</v>
      </c>
    </row>
    <row r="113" spans="1:19">
      <c r="A113" s="25" t="s">
        <v>1556</v>
      </c>
      <c r="B113" s="81" t="s">
        <v>8073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682</v>
      </c>
      <c r="R113" t="s">
        <v>7868</v>
      </c>
      <c r="S113" s="111">
        <v>20407</v>
      </c>
    </row>
    <row r="114" spans="1:19">
      <c r="A114" s="25" t="s">
        <v>1557</v>
      </c>
      <c r="B114" s="81" t="s">
        <v>8074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683</v>
      </c>
      <c r="R114" t="s">
        <v>7868</v>
      </c>
      <c r="S114" s="111">
        <v>20408</v>
      </c>
    </row>
    <row r="115" spans="1:19">
      <c r="A115" s="25" t="s">
        <v>1558</v>
      </c>
      <c r="B115" s="81" t="s">
        <v>8075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684</v>
      </c>
      <c r="R115" t="s">
        <v>7868</v>
      </c>
      <c r="S115" s="111">
        <v>20409</v>
      </c>
    </row>
    <row r="116" spans="1:19">
      <c r="A116" s="25" t="s">
        <v>1559</v>
      </c>
      <c r="B116" s="81" t="s">
        <v>8076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685</v>
      </c>
      <c r="R116" t="s">
        <v>7868</v>
      </c>
      <c r="S116" s="111">
        <v>20410</v>
      </c>
    </row>
    <row r="117" spans="1:19">
      <c r="A117" s="25" t="s">
        <v>1560</v>
      </c>
      <c r="B117" s="81" t="s">
        <v>8077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686</v>
      </c>
      <c r="R117" t="s">
        <v>7868</v>
      </c>
      <c r="S117" s="111">
        <v>20411</v>
      </c>
    </row>
    <row r="118" spans="1:19">
      <c r="A118" s="25" t="s">
        <v>1561</v>
      </c>
      <c r="B118" s="81" t="s">
        <v>8078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687</v>
      </c>
      <c r="R118" t="s">
        <v>7868</v>
      </c>
      <c r="S118" s="111">
        <v>20412</v>
      </c>
    </row>
    <row r="119" spans="1:19">
      <c r="A119" s="25" t="s">
        <v>1562</v>
      </c>
      <c r="B119" s="81" t="s">
        <v>8079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688</v>
      </c>
      <c r="R119" t="s">
        <v>7868</v>
      </c>
      <c r="S119" s="111">
        <v>20413</v>
      </c>
    </row>
    <row r="120" spans="1:19">
      <c r="A120" s="25" t="s">
        <v>1563</v>
      </c>
      <c r="B120" s="81" t="s">
        <v>8080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689</v>
      </c>
      <c r="R120" t="s">
        <v>7868</v>
      </c>
      <c r="S120" s="111">
        <v>20414</v>
      </c>
    </row>
    <row r="121" spans="1:19">
      <c r="A121" s="25" t="s">
        <v>1564</v>
      </c>
      <c r="B121" s="81" t="s">
        <v>8081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690</v>
      </c>
      <c r="R121" t="s">
        <v>7868</v>
      </c>
      <c r="S121" s="111">
        <v>20415</v>
      </c>
    </row>
    <row r="122" spans="1:19">
      <c r="A122" s="25" t="s">
        <v>1565</v>
      </c>
      <c r="B122" s="81" t="s">
        <v>8082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691</v>
      </c>
      <c r="R122" t="s">
        <v>7868</v>
      </c>
      <c r="S122" s="111">
        <v>20416</v>
      </c>
    </row>
    <row r="123" spans="1:19">
      <c r="A123" s="25" t="s">
        <v>1566</v>
      </c>
      <c r="B123" s="81" t="s">
        <v>8083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692</v>
      </c>
      <c r="R123" t="s">
        <v>7868</v>
      </c>
      <c r="S123" s="111">
        <v>20417</v>
      </c>
    </row>
    <row r="124" spans="1:19">
      <c r="A124" s="25" t="s">
        <v>1567</v>
      </c>
      <c r="B124" s="81" t="s">
        <v>8084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693</v>
      </c>
      <c r="R124" t="s">
        <v>7868</v>
      </c>
      <c r="S124" s="111">
        <v>20418</v>
      </c>
    </row>
    <row r="125" spans="1:19">
      <c r="A125" s="25" t="s">
        <v>1465</v>
      </c>
      <c r="B125" s="81" t="s">
        <v>8090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694</v>
      </c>
      <c r="R125" t="s">
        <v>7868</v>
      </c>
      <c r="S125" s="111">
        <v>20419</v>
      </c>
    </row>
    <row r="126" spans="1:19">
      <c r="A126" s="25" t="s">
        <v>1466</v>
      </c>
      <c r="B126" s="81" t="s">
        <v>8091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695</v>
      </c>
      <c r="R126" t="s">
        <v>7868</v>
      </c>
      <c r="S126" s="111">
        <v>20420</v>
      </c>
    </row>
    <row r="127" spans="1:19">
      <c r="A127" s="25" t="s">
        <v>1467</v>
      </c>
      <c r="B127" s="81" t="s">
        <v>8092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696</v>
      </c>
      <c r="R127" t="s">
        <v>7868</v>
      </c>
      <c r="S127" s="111">
        <v>20421</v>
      </c>
    </row>
    <row r="128" spans="1:19">
      <c r="A128" s="25" t="s">
        <v>1468</v>
      </c>
      <c r="B128" s="81" t="s">
        <v>8093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697</v>
      </c>
      <c r="R128" t="s">
        <v>7868</v>
      </c>
      <c r="S128" s="111">
        <v>20422</v>
      </c>
    </row>
    <row r="129" spans="1:19">
      <c r="A129" s="25" t="s">
        <v>1469</v>
      </c>
      <c r="B129" s="81" t="s">
        <v>8094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698</v>
      </c>
      <c r="R129" t="s">
        <v>7868</v>
      </c>
      <c r="S129" s="111">
        <v>20375</v>
      </c>
    </row>
    <row r="130" spans="1:19">
      <c r="A130" s="25" t="s">
        <v>1470</v>
      </c>
      <c r="B130" s="81" t="s">
        <v>8095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699</v>
      </c>
      <c r="R130" t="s">
        <v>7868</v>
      </c>
      <c r="S130" s="111">
        <v>20376</v>
      </c>
    </row>
    <row r="131" spans="1:19">
      <c r="A131" s="25" t="s">
        <v>1471</v>
      </c>
      <c r="B131" s="81" t="s">
        <v>8096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700</v>
      </c>
      <c r="R131" t="s">
        <v>7868</v>
      </c>
      <c r="S131" s="111">
        <v>20377</v>
      </c>
    </row>
    <row r="132" spans="1:19">
      <c r="A132" s="25" t="s">
        <v>1472</v>
      </c>
      <c r="B132" s="81" t="s">
        <v>8097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701</v>
      </c>
      <c r="R132" t="s">
        <v>7868</v>
      </c>
      <c r="S132" s="111">
        <v>20378</v>
      </c>
    </row>
    <row r="133" spans="1:19">
      <c r="A133" s="25" t="s">
        <v>1473</v>
      </c>
      <c r="B133" s="81" t="s">
        <v>8098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702</v>
      </c>
      <c r="R133" t="s">
        <v>7868</v>
      </c>
      <c r="S133" s="111">
        <v>20379</v>
      </c>
    </row>
    <row r="134" spans="1:19">
      <c r="A134" s="25" t="s">
        <v>1474</v>
      </c>
      <c r="B134" s="81" t="s">
        <v>8099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703</v>
      </c>
      <c r="R134" t="s">
        <v>7868</v>
      </c>
      <c r="S134" s="111">
        <v>20380</v>
      </c>
    </row>
    <row r="135" spans="1:19">
      <c r="A135" s="25" t="s">
        <v>1475</v>
      </c>
      <c r="B135" s="81" t="s">
        <v>8100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704</v>
      </c>
      <c r="R135" t="s">
        <v>7868</v>
      </c>
      <c r="S135" s="111">
        <v>20381</v>
      </c>
    </row>
    <row r="136" spans="1:19">
      <c r="A136" s="25" t="s">
        <v>1476</v>
      </c>
      <c r="B136" s="81" t="s">
        <v>8101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705</v>
      </c>
      <c r="R136" t="s">
        <v>7868</v>
      </c>
      <c r="S136" s="111">
        <v>20382</v>
      </c>
    </row>
    <row r="137" spans="1:19">
      <c r="A137" s="25" t="s">
        <v>1477</v>
      </c>
      <c r="B137" s="81" t="s">
        <v>8102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706</v>
      </c>
      <c r="R137" t="s">
        <v>7868</v>
      </c>
      <c r="S137" s="111">
        <v>20383</v>
      </c>
    </row>
    <row r="138" spans="1:19">
      <c r="A138" s="25" t="s">
        <v>1478</v>
      </c>
      <c r="B138" s="81" t="s">
        <v>8103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707</v>
      </c>
      <c r="R138" t="s">
        <v>7868</v>
      </c>
      <c r="S138" s="111">
        <v>20384</v>
      </c>
    </row>
    <row r="139" spans="1:19">
      <c r="A139" s="25" t="s">
        <v>1479</v>
      </c>
      <c r="B139" s="81" t="s">
        <v>8104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708</v>
      </c>
      <c r="R139" t="s">
        <v>7868</v>
      </c>
      <c r="S139" s="111">
        <v>20385</v>
      </c>
    </row>
    <row r="140" spans="1:19">
      <c r="A140" s="25" t="s">
        <v>1480</v>
      </c>
      <c r="B140" s="81" t="s">
        <v>8105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709</v>
      </c>
      <c r="R140" t="s">
        <v>7868</v>
      </c>
      <c r="S140" s="111">
        <v>20386</v>
      </c>
    </row>
    <row r="141" spans="1:19">
      <c r="A141" s="25" t="s">
        <v>1481</v>
      </c>
      <c r="B141" s="81" t="s">
        <v>8106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710</v>
      </c>
      <c r="R141" t="s">
        <v>7868</v>
      </c>
      <c r="S141" s="111">
        <v>20387</v>
      </c>
    </row>
    <row r="142" spans="1:19">
      <c r="A142" s="25" t="s">
        <v>1482</v>
      </c>
      <c r="B142" s="81" t="s">
        <v>8107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711</v>
      </c>
      <c r="R142" t="s">
        <v>7868</v>
      </c>
      <c r="S142" s="111">
        <v>20388</v>
      </c>
    </row>
    <row r="143" spans="1:19">
      <c r="A143" s="25" t="s">
        <v>1483</v>
      </c>
      <c r="B143" s="81" t="s">
        <v>8108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712</v>
      </c>
      <c r="R143" t="s">
        <v>7868</v>
      </c>
      <c r="S143" s="111">
        <v>20389</v>
      </c>
    </row>
    <row r="144" spans="1:19">
      <c r="A144" s="25" t="s">
        <v>1484</v>
      </c>
      <c r="B144" s="81" t="s">
        <v>8109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713</v>
      </c>
      <c r="R144" t="s">
        <v>7868</v>
      </c>
      <c r="S144" s="111">
        <v>20390</v>
      </c>
    </row>
    <row r="145" spans="1:19">
      <c r="A145" s="25" t="s">
        <v>1485</v>
      </c>
      <c r="B145" s="81" t="s">
        <v>8110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714</v>
      </c>
      <c r="R145" t="s">
        <v>7868</v>
      </c>
      <c r="S145" s="111">
        <v>20391</v>
      </c>
    </row>
    <row r="146" spans="1:19">
      <c r="A146" s="25" t="s">
        <v>1486</v>
      </c>
      <c r="B146" s="81" t="s">
        <v>8111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715</v>
      </c>
      <c r="R146" t="s">
        <v>7868</v>
      </c>
      <c r="S146" s="111">
        <v>20392</v>
      </c>
    </row>
    <row r="147" spans="1:19">
      <c r="A147" s="25" t="s">
        <v>1487</v>
      </c>
      <c r="B147" s="81" t="s">
        <v>8112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716</v>
      </c>
      <c r="R147" t="s">
        <v>7868</v>
      </c>
      <c r="S147" s="111">
        <v>20393</v>
      </c>
    </row>
    <row r="148" spans="1:19">
      <c r="A148" s="25" t="s">
        <v>1488</v>
      </c>
      <c r="B148" s="81" t="s">
        <v>8113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717</v>
      </c>
      <c r="R148" t="s">
        <v>7868</v>
      </c>
      <c r="S148" s="111">
        <v>20394</v>
      </c>
    </row>
    <row r="149" spans="1:19">
      <c r="A149" s="25" t="s">
        <v>221</v>
      </c>
      <c r="B149" s="81" t="s">
        <v>8256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718</v>
      </c>
      <c r="R149" t="s">
        <v>7868</v>
      </c>
      <c r="S149" s="111">
        <v>20395</v>
      </c>
    </row>
    <row r="150" spans="1:19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719</v>
      </c>
      <c r="R150" t="s">
        <v>7868</v>
      </c>
      <c r="S150" s="111">
        <v>20396</v>
      </c>
    </row>
    <row r="151" spans="1:19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720</v>
      </c>
      <c r="R151" t="s">
        <v>7868</v>
      </c>
      <c r="S151" s="111">
        <v>20397</v>
      </c>
    </row>
    <row r="152" spans="1:19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721</v>
      </c>
      <c r="R152" t="s">
        <v>7868</v>
      </c>
      <c r="S152" s="111">
        <v>20398</v>
      </c>
    </row>
    <row r="153" spans="1:19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722</v>
      </c>
      <c r="R153" t="s">
        <v>7871</v>
      </c>
      <c r="S153" s="111">
        <v>1000644</v>
      </c>
    </row>
    <row r="154" spans="1:19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723</v>
      </c>
      <c r="R154" t="s">
        <v>7871</v>
      </c>
      <c r="S154" s="111">
        <v>1000645</v>
      </c>
    </row>
    <row r="155" spans="1:19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724</v>
      </c>
      <c r="R155" t="s">
        <v>7875</v>
      </c>
      <c r="S155" s="111">
        <v>132</v>
      </c>
    </row>
    <row r="156" spans="1:19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725</v>
      </c>
      <c r="S156" s="111">
        <v>150</v>
      </c>
    </row>
    <row r="157" spans="1:19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726</v>
      </c>
      <c r="R157" t="s">
        <v>7875</v>
      </c>
      <c r="S157" s="111">
        <v>144</v>
      </c>
    </row>
    <row r="158" spans="1:19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727</v>
      </c>
      <c r="R158" t="s">
        <v>7875</v>
      </c>
      <c r="S158" s="111">
        <v>149</v>
      </c>
    </row>
    <row r="159" spans="1:19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728</v>
      </c>
      <c r="S159" s="111">
        <v>19885</v>
      </c>
    </row>
    <row r="160" spans="1:19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729</v>
      </c>
      <c r="S160" s="111">
        <v>10046533</v>
      </c>
    </row>
    <row r="161" spans="12:19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730</v>
      </c>
      <c r="S161" s="111">
        <v>19886</v>
      </c>
    </row>
    <row r="162" spans="12:19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731</v>
      </c>
      <c r="S162" s="111">
        <v>19924</v>
      </c>
    </row>
    <row r="163" spans="12:19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732</v>
      </c>
      <c r="S163" s="111">
        <v>19925</v>
      </c>
    </row>
    <row r="164" spans="12:19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733</v>
      </c>
      <c r="S164" s="111">
        <v>10046532</v>
      </c>
    </row>
    <row r="165" spans="12:19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734</v>
      </c>
      <c r="S165" s="111">
        <v>10046531</v>
      </c>
    </row>
    <row r="166" spans="12:19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735</v>
      </c>
      <c r="S166" s="111">
        <v>10046529</v>
      </c>
    </row>
    <row r="167" spans="12:19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736</v>
      </c>
      <c r="S167" s="111">
        <v>10046530</v>
      </c>
    </row>
    <row r="168" spans="12:19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737</v>
      </c>
      <c r="S168" s="111">
        <v>10046528</v>
      </c>
    </row>
    <row r="169" spans="12:19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738</v>
      </c>
      <c r="R169" t="s">
        <v>7875</v>
      </c>
      <c r="S169" s="111">
        <v>157</v>
      </c>
    </row>
    <row r="170" spans="12:19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739</v>
      </c>
      <c r="R170" t="s">
        <v>7875</v>
      </c>
      <c r="S170" s="111">
        <v>158</v>
      </c>
    </row>
    <row r="171" spans="12:19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740</v>
      </c>
      <c r="R171" t="s">
        <v>7875</v>
      </c>
      <c r="S171" s="111">
        <v>159</v>
      </c>
    </row>
    <row r="172" spans="12:19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741</v>
      </c>
      <c r="R172" t="s">
        <v>7875</v>
      </c>
      <c r="S172" s="111">
        <v>160</v>
      </c>
    </row>
    <row r="173" spans="12:19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742</v>
      </c>
      <c r="S173" s="111">
        <v>10046363</v>
      </c>
    </row>
    <row r="174" spans="12:19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743</v>
      </c>
      <c r="S174" s="111">
        <v>10046364</v>
      </c>
    </row>
    <row r="175" spans="12:19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744</v>
      </c>
      <c r="S175" s="111">
        <v>10046365</v>
      </c>
    </row>
    <row r="176" spans="12:19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745</v>
      </c>
      <c r="S176" s="111">
        <v>10046366</v>
      </c>
    </row>
    <row r="177" spans="12:19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153</v>
      </c>
      <c r="R177" t="s">
        <v>7875</v>
      </c>
      <c r="S177" s="111">
        <v>161</v>
      </c>
    </row>
    <row r="178" spans="12:19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746</v>
      </c>
      <c r="R178" t="s">
        <v>7875</v>
      </c>
      <c r="S178" s="111">
        <v>16186</v>
      </c>
    </row>
    <row r="179" spans="12:19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747</v>
      </c>
      <c r="R179" t="s">
        <v>7875</v>
      </c>
      <c r="S179" s="111">
        <v>16043</v>
      </c>
    </row>
    <row r="180" spans="12:19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748</v>
      </c>
      <c r="R180" t="s">
        <v>7875</v>
      </c>
      <c r="S180" s="111">
        <v>12581</v>
      </c>
    </row>
    <row r="181" spans="12:19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749</v>
      </c>
      <c r="S181" s="111">
        <v>179</v>
      </c>
    </row>
    <row r="182" spans="12:19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750</v>
      </c>
      <c r="R182" t="s">
        <v>243</v>
      </c>
      <c r="S182" s="111">
        <v>210</v>
      </c>
    </row>
    <row r="183" spans="12:19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751</v>
      </c>
      <c r="R183" t="s">
        <v>243</v>
      </c>
      <c r="S183" s="111">
        <v>47</v>
      </c>
    </row>
    <row r="184" spans="12:19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752</v>
      </c>
      <c r="R184" t="s">
        <v>7868</v>
      </c>
      <c r="S184" s="111">
        <v>108</v>
      </c>
    </row>
    <row r="185" spans="12:19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753</v>
      </c>
      <c r="S185" s="111">
        <v>223</v>
      </c>
    </row>
    <row r="186" spans="12:19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754</v>
      </c>
      <c r="S186" s="111">
        <v>113</v>
      </c>
    </row>
    <row r="187" spans="12:19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755</v>
      </c>
      <c r="R187" t="s">
        <v>7868</v>
      </c>
      <c r="S187" s="111">
        <v>114</v>
      </c>
    </row>
    <row r="188" spans="12:19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756</v>
      </c>
      <c r="S188" s="111">
        <v>224</v>
      </c>
    </row>
    <row r="189" spans="12:19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757</v>
      </c>
      <c r="S189" s="111">
        <v>154</v>
      </c>
    </row>
    <row r="190" spans="12:19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758</v>
      </c>
      <c r="R190" t="s">
        <v>7868</v>
      </c>
      <c r="S190" s="111">
        <v>155</v>
      </c>
    </row>
    <row r="191" spans="12:19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759</v>
      </c>
      <c r="S191" s="111">
        <v>177</v>
      </c>
    </row>
    <row r="192" spans="12:19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760</v>
      </c>
      <c r="S192" s="111">
        <v>115</v>
      </c>
    </row>
    <row r="193" spans="12:19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761</v>
      </c>
      <c r="R193" t="s">
        <v>7868</v>
      </c>
      <c r="S193" s="111">
        <v>116</v>
      </c>
    </row>
    <row r="194" spans="12:19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762</v>
      </c>
      <c r="S194" s="111">
        <v>188</v>
      </c>
    </row>
    <row r="195" spans="12:19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763</v>
      </c>
      <c r="S195" s="111">
        <v>186</v>
      </c>
    </row>
    <row r="196" spans="12:19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764</v>
      </c>
      <c r="R196" t="s">
        <v>7868</v>
      </c>
      <c r="S196" s="111">
        <v>187</v>
      </c>
    </row>
    <row r="197" spans="12:19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765</v>
      </c>
      <c r="S197" s="111">
        <v>19100</v>
      </c>
    </row>
    <row r="198" spans="12:19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766</v>
      </c>
      <c r="S198" s="111">
        <v>19101</v>
      </c>
    </row>
    <row r="199" spans="12:19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767</v>
      </c>
      <c r="S199" s="111">
        <v>19102</v>
      </c>
    </row>
    <row r="200" spans="12:19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768</v>
      </c>
      <c r="S200" s="111">
        <v>19103</v>
      </c>
    </row>
    <row r="201" spans="12:19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769</v>
      </c>
      <c r="S201" s="111">
        <v>19104</v>
      </c>
    </row>
    <row r="202" spans="12:19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770</v>
      </c>
      <c r="S202" s="111">
        <v>19105</v>
      </c>
    </row>
    <row r="203" spans="12:19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771</v>
      </c>
      <c r="S203" s="111">
        <v>19106</v>
      </c>
    </row>
    <row r="204" spans="12:19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772</v>
      </c>
      <c r="S204" s="111">
        <v>19107</v>
      </c>
    </row>
    <row r="205" spans="12:19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773</v>
      </c>
      <c r="S205" s="111">
        <v>19108</v>
      </c>
    </row>
    <row r="206" spans="12:19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774</v>
      </c>
      <c r="S206" s="111">
        <v>222</v>
      </c>
    </row>
    <row r="207" spans="12:19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775</v>
      </c>
      <c r="S207" s="111">
        <v>22</v>
      </c>
    </row>
    <row r="208" spans="12:19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776</v>
      </c>
      <c r="R208" t="s">
        <v>7868</v>
      </c>
      <c r="S208" s="111">
        <v>23</v>
      </c>
    </row>
    <row r="209" spans="12:19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777</v>
      </c>
      <c r="S209" s="111">
        <v>201</v>
      </c>
    </row>
    <row r="210" spans="12:19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778</v>
      </c>
      <c r="S210" s="111">
        <v>24</v>
      </c>
    </row>
    <row r="211" spans="12:19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779</v>
      </c>
      <c r="R211" t="s">
        <v>7868</v>
      </c>
      <c r="S211" s="111">
        <v>109</v>
      </c>
    </row>
    <row r="212" spans="12:19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780</v>
      </c>
      <c r="S212" s="111">
        <v>215</v>
      </c>
    </row>
    <row r="213" spans="12:19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781</v>
      </c>
      <c r="S213" s="111">
        <v>49</v>
      </c>
    </row>
    <row r="214" spans="12:19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782</v>
      </c>
      <c r="R214" t="s">
        <v>7868</v>
      </c>
      <c r="S214" s="111">
        <v>51</v>
      </c>
    </row>
    <row r="215" spans="12:19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783</v>
      </c>
      <c r="S215" s="111">
        <v>229</v>
      </c>
    </row>
    <row r="216" spans="12:19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784</v>
      </c>
      <c r="S216" s="111">
        <v>53</v>
      </c>
    </row>
    <row r="217" spans="12:19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785</v>
      </c>
      <c r="R217" t="s">
        <v>7868</v>
      </c>
      <c r="S217" s="111">
        <v>128</v>
      </c>
    </row>
    <row r="218" spans="12:19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786</v>
      </c>
      <c r="S218" s="111">
        <v>230</v>
      </c>
    </row>
    <row r="219" spans="12:19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787</v>
      </c>
      <c r="S219" s="111">
        <v>55</v>
      </c>
    </row>
    <row r="220" spans="12:19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788</v>
      </c>
      <c r="R220" t="s">
        <v>7868</v>
      </c>
      <c r="S220" s="111">
        <v>129</v>
      </c>
    </row>
    <row r="221" spans="12:19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789</v>
      </c>
      <c r="S221" s="111">
        <v>231</v>
      </c>
    </row>
    <row r="222" spans="12:19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790</v>
      </c>
      <c r="S222" s="111">
        <v>57</v>
      </c>
    </row>
    <row r="223" spans="12:19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791</v>
      </c>
      <c r="R223" t="s">
        <v>7868</v>
      </c>
      <c r="S223" s="111">
        <v>200</v>
      </c>
    </row>
    <row r="224" spans="12:19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792</v>
      </c>
      <c r="S224" s="111">
        <v>232</v>
      </c>
    </row>
    <row r="225" spans="12:19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793</v>
      </c>
      <c r="S225" s="111">
        <v>211</v>
      </c>
    </row>
    <row r="226" spans="12:19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794</v>
      </c>
      <c r="R226" t="s">
        <v>7868</v>
      </c>
      <c r="S226" s="111">
        <v>212</v>
      </c>
    </row>
    <row r="227" spans="12:19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795</v>
      </c>
      <c r="S227" s="111">
        <v>198</v>
      </c>
    </row>
    <row r="228" spans="12:19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796</v>
      </c>
      <c r="S228" s="111">
        <v>166</v>
      </c>
    </row>
    <row r="229" spans="12:19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797</v>
      </c>
      <c r="R229" t="s">
        <v>7868</v>
      </c>
      <c r="S229" s="111">
        <v>184</v>
      </c>
    </row>
    <row r="230" spans="12:19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798</v>
      </c>
      <c r="R230" t="s">
        <v>7873</v>
      </c>
      <c r="S230" s="111">
        <v>10045947</v>
      </c>
    </row>
    <row r="231" spans="12:19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799</v>
      </c>
      <c r="R231" t="s">
        <v>7873</v>
      </c>
      <c r="S231" s="111">
        <v>10045948</v>
      </c>
    </row>
    <row r="232" spans="12:19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800</v>
      </c>
      <c r="R232" t="s">
        <v>7873</v>
      </c>
      <c r="S232" s="111">
        <v>10045949</v>
      </c>
    </row>
    <row r="233" spans="12:19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801</v>
      </c>
      <c r="R233" t="s">
        <v>7873</v>
      </c>
      <c r="S233" s="111">
        <v>10045950</v>
      </c>
    </row>
    <row r="234" spans="12:19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802</v>
      </c>
      <c r="R234" t="s">
        <v>7873</v>
      </c>
      <c r="S234" s="111">
        <v>10045951</v>
      </c>
    </row>
    <row r="235" spans="12:19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803</v>
      </c>
      <c r="R235" t="s">
        <v>7873</v>
      </c>
      <c r="S235" s="111">
        <v>10045952</v>
      </c>
    </row>
    <row r="236" spans="12:19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804</v>
      </c>
      <c r="R236" t="s">
        <v>7873</v>
      </c>
      <c r="S236" s="111">
        <v>10045953</v>
      </c>
    </row>
    <row r="237" spans="12:19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805</v>
      </c>
      <c r="R237" t="s">
        <v>7873</v>
      </c>
      <c r="S237" s="111">
        <v>10045954</v>
      </c>
    </row>
    <row r="238" spans="12:19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806</v>
      </c>
      <c r="R238" t="s">
        <v>7873</v>
      </c>
      <c r="S238" s="111">
        <v>10045955</v>
      </c>
    </row>
    <row r="239" spans="12:19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807</v>
      </c>
      <c r="R239" t="s">
        <v>7873</v>
      </c>
      <c r="S239" s="111">
        <v>10045956</v>
      </c>
    </row>
    <row r="240" spans="12:19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808</v>
      </c>
      <c r="R240" t="s">
        <v>7873</v>
      </c>
      <c r="S240" s="111">
        <v>10045957</v>
      </c>
    </row>
    <row r="241" spans="12:19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809</v>
      </c>
      <c r="R241" t="s">
        <v>7873</v>
      </c>
      <c r="S241" s="111">
        <v>10045958</v>
      </c>
    </row>
    <row r="242" spans="12:19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810</v>
      </c>
      <c r="R242" t="s">
        <v>7873</v>
      </c>
      <c r="S242" s="111">
        <v>10045959</v>
      </c>
    </row>
    <row r="243" spans="12:19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811</v>
      </c>
      <c r="R243" t="s">
        <v>7873</v>
      </c>
      <c r="S243" s="111">
        <v>10045960</v>
      </c>
    </row>
    <row r="244" spans="12:19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812</v>
      </c>
      <c r="R244" t="s">
        <v>7873</v>
      </c>
      <c r="S244" s="111">
        <v>10045961</v>
      </c>
    </row>
    <row r="245" spans="12:19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813</v>
      </c>
      <c r="R245" t="s">
        <v>7873</v>
      </c>
      <c r="S245" s="111">
        <v>10045962</v>
      </c>
    </row>
    <row r="246" spans="12:19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814</v>
      </c>
      <c r="R246" t="s">
        <v>7873</v>
      </c>
      <c r="S246" s="111">
        <v>10045963</v>
      </c>
    </row>
    <row r="247" spans="12:19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815</v>
      </c>
      <c r="R247" t="s">
        <v>7873</v>
      </c>
      <c r="S247" s="111">
        <v>10045964</v>
      </c>
    </row>
    <row r="248" spans="12:19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816</v>
      </c>
      <c r="R248" t="s">
        <v>7873</v>
      </c>
      <c r="S248" s="111">
        <v>10045965</v>
      </c>
    </row>
    <row r="249" spans="12:19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817</v>
      </c>
      <c r="R249" t="s">
        <v>7873</v>
      </c>
      <c r="S249" s="111">
        <v>10045966</v>
      </c>
    </row>
    <row r="250" spans="12:19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818</v>
      </c>
      <c r="R250" t="s">
        <v>7873</v>
      </c>
      <c r="S250" s="111">
        <v>10045967</v>
      </c>
    </row>
    <row r="251" spans="12:19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819</v>
      </c>
      <c r="R251" t="s">
        <v>7873</v>
      </c>
      <c r="S251" s="111">
        <v>10045968</v>
      </c>
    </row>
    <row r="252" spans="12:19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820</v>
      </c>
      <c r="R252" t="s">
        <v>7873</v>
      </c>
      <c r="S252" s="111">
        <v>10045969</v>
      </c>
    </row>
    <row r="253" spans="12:19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821</v>
      </c>
      <c r="R253" t="s">
        <v>7873</v>
      </c>
      <c r="S253" s="111">
        <v>10045970</v>
      </c>
    </row>
    <row r="254" spans="12:19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822</v>
      </c>
      <c r="R254" t="s">
        <v>7873</v>
      </c>
      <c r="S254" s="111">
        <v>10045971</v>
      </c>
    </row>
    <row r="255" spans="12:19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823</v>
      </c>
      <c r="R255" t="s">
        <v>7873</v>
      </c>
      <c r="S255" s="111">
        <v>10045972</v>
      </c>
    </row>
    <row r="256" spans="12:19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824</v>
      </c>
      <c r="R256" t="s">
        <v>7873</v>
      </c>
      <c r="S256" s="111">
        <v>10045973</v>
      </c>
    </row>
    <row r="257" spans="12:19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825</v>
      </c>
      <c r="R257" t="s">
        <v>7873</v>
      </c>
      <c r="S257" s="111">
        <v>10045974</v>
      </c>
    </row>
    <row r="258" spans="12:19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826</v>
      </c>
      <c r="R258" t="s">
        <v>7873</v>
      </c>
      <c r="S258" s="111">
        <v>10045975</v>
      </c>
    </row>
    <row r="259" spans="12:19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827</v>
      </c>
      <c r="R259" t="s">
        <v>7873</v>
      </c>
      <c r="S259" s="111">
        <v>10045976</v>
      </c>
    </row>
    <row r="260" spans="12:19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828</v>
      </c>
      <c r="R260" t="s">
        <v>7873</v>
      </c>
      <c r="S260" s="111">
        <v>10045977</v>
      </c>
    </row>
    <row r="261" spans="12:19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829</v>
      </c>
      <c r="R261" t="s">
        <v>7873</v>
      </c>
      <c r="S261" s="111">
        <v>10045978</v>
      </c>
    </row>
    <row r="262" spans="12:19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830</v>
      </c>
      <c r="R262" t="s">
        <v>7873</v>
      </c>
      <c r="S262" s="111">
        <v>10045979</v>
      </c>
    </row>
    <row r="263" spans="12:19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831</v>
      </c>
      <c r="R263" t="s">
        <v>7873</v>
      </c>
      <c r="S263" s="111">
        <v>10045980</v>
      </c>
    </row>
    <row r="264" spans="12:19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832</v>
      </c>
      <c r="R264" t="s">
        <v>7873</v>
      </c>
      <c r="S264" s="111">
        <v>10045981</v>
      </c>
    </row>
    <row r="265" spans="12:19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833</v>
      </c>
      <c r="R265" t="s">
        <v>7873</v>
      </c>
      <c r="S265" s="111">
        <v>10045982</v>
      </c>
    </row>
    <row r="266" spans="12:19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834</v>
      </c>
      <c r="R266" t="s">
        <v>7873</v>
      </c>
      <c r="S266" s="111">
        <v>10045983</v>
      </c>
    </row>
    <row r="267" spans="12:19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835</v>
      </c>
      <c r="R267" t="s">
        <v>7873</v>
      </c>
      <c r="S267" s="111">
        <v>10045984</v>
      </c>
    </row>
    <row r="268" spans="12:19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836</v>
      </c>
      <c r="R268" t="s">
        <v>7873</v>
      </c>
      <c r="S268" s="111">
        <v>10045985</v>
      </c>
    </row>
    <row r="269" spans="12:19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837</v>
      </c>
      <c r="R269" t="s">
        <v>7873</v>
      </c>
      <c r="S269" s="111">
        <v>10045986</v>
      </c>
    </row>
    <row r="270" spans="12:19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838</v>
      </c>
      <c r="R270" t="s">
        <v>7873</v>
      </c>
      <c r="S270" s="111">
        <v>10045987</v>
      </c>
    </row>
    <row r="271" spans="12:19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839</v>
      </c>
      <c r="R271" t="s">
        <v>7873</v>
      </c>
      <c r="S271" s="111">
        <v>10045988</v>
      </c>
    </row>
    <row r="272" spans="12:19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840</v>
      </c>
      <c r="R272" t="s">
        <v>7873</v>
      </c>
      <c r="S272" s="111">
        <v>10045989</v>
      </c>
    </row>
    <row r="273" spans="12:19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841</v>
      </c>
      <c r="R273" t="s">
        <v>7873</v>
      </c>
      <c r="S273" s="111">
        <v>10045990</v>
      </c>
    </row>
    <row r="274" spans="12:19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842</v>
      </c>
      <c r="R274" t="s">
        <v>7873</v>
      </c>
      <c r="S274" s="111">
        <v>10045991</v>
      </c>
    </row>
    <row r="275" spans="12:19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843</v>
      </c>
      <c r="R275" t="s">
        <v>7873</v>
      </c>
      <c r="S275" s="111">
        <v>10045992</v>
      </c>
    </row>
    <row r="276" spans="12:19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844</v>
      </c>
      <c r="R276" t="s">
        <v>7873</v>
      </c>
      <c r="S276" s="111">
        <v>10045993</v>
      </c>
    </row>
    <row r="277" spans="12:19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845</v>
      </c>
      <c r="R277" t="s">
        <v>7873</v>
      </c>
      <c r="S277" s="111">
        <v>10045994</v>
      </c>
    </row>
    <row r="278" spans="12:19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846</v>
      </c>
      <c r="R278" t="s">
        <v>7873</v>
      </c>
      <c r="S278" s="111">
        <v>10045995</v>
      </c>
    </row>
    <row r="279" spans="12:19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847</v>
      </c>
      <c r="R279" t="s">
        <v>7873</v>
      </c>
      <c r="S279" s="111">
        <v>10045996</v>
      </c>
    </row>
    <row r="280" spans="12:19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848</v>
      </c>
      <c r="R280" t="s">
        <v>7873</v>
      </c>
      <c r="S280" s="111">
        <v>10045997</v>
      </c>
    </row>
    <row r="281" spans="12:19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849</v>
      </c>
      <c r="R281" t="s">
        <v>7873</v>
      </c>
      <c r="S281" s="111">
        <v>10045998</v>
      </c>
    </row>
    <row r="282" spans="12:19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850</v>
      </c>
      <c r="R282" t="s">
        <v>7873</v>
      </c>
      <c r="S282" s="111">
        <v>10045999</v>
      </c>
    </row>
    <row r="283" spans="12:19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851</v>
      </c>
      <c r="R283" t="s">
        <v>7873</v>
      </c>
      <c r="S283" s="111">
        <v>10046000</v>
      </c>
    </row>
    <row r="284" spans="12:19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852</v>
      </c>
      <c r="R284" t="s">
        <v>7873</v>
      </c>
      <c r="S284" s="111">
        <v>10046001</v>
      </c>
    </row>
    <row r="285" spans="12:19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853</v>
      </c>
      <c r="R285" t="s">
        <v>7873</v>
      </c>
      <c r="S285" s="111">
        <v>10046002</v>
      </c>
    </row>
    <row r="286" spans="12:19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854</v>
      </c>
      <c r="R286" t="s">
        <v>7873</v>
      </c>
      <c r="S286" s="111">
        <v>10046003</v>
      </c>
    </row>
    <row r="287" spans="12:19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855</v>
      </c>
      <c r="R287" t="s">
        <v>7873</v>
      </c>
      <c r="S287" s="111">
        <v>10046004</v>
      </c>
    </row>
    <row r="288" spans="12:19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856</v>
      </c>
      <c r="R288" t="s">
        <v>7873</v>
      </c>
      <c r="S288" s="111">
        <v>10046005</v>
      </c>
    </row>
    <row r="289" spans="12:19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857</v>
      </c>
      <c r="R289" t="s">
        <v>7873</v>
      </c>
      <c r="S289" s="111">
        <v>10046006</v>
      </c>
    </row>
    <row r="290" spans="12:19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858</v>
      </c>
      <c r="R290" t="s">
        <v>7869</v>
      </c>
      <c r="S290" s="111">
        <v>10049553</v>
      </c>
    </row>
    <row r="291" spans="12:19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8160</v>
      </c>
      <c r="R291" t="s">
        <v>7938</v>
      </c>
      <c r="S291" s="111">
        <v>10049546</v>
      </c>
    </row>
    <row r="292" spans="12:19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859</v>
      </c>
      <c r="S292" s="111">
        <v>10008984</v>
      </c>
    </row>
    <row r="293" spans="12:19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860</v>
      </c>
      <c r="S293" s="111">
        <v>10008986</v>
      </c>
    </row>
    <row r="294" spans="12:19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861</v>
      </c>
      <c r="S294" s="111">
        <v>10008988</v>
      </c>
    </row>
    <row r="295" spans="12:19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862</v>
      </c>
      <c r="S295" s="111">
        <v>10008989</v>
      </c>
    </row>
    <row r="296" spans="12:19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863</v>
      </c>
      <c r="S296" s="111">
        <v>10008990</v>
      </c>
    </row>
    <row r="297" spans="12:19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864</v>
      </c>
      <c r="S297" s="111">
        <v>10008993</v>
      </c>
    </row>
    <row r="298" spans="12:19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865</v>
      </c>
      <c r="S298" s="111">
        <v>10008991</v>
      </c>
    </row>
    <row r="299" spans="12:19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866</v>
      </c>
      <c r="S299" s="111">
        <v>10008992</v>
      </c>
    </row>
    <row r="300" spans="12:19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867</v>
      </c>
      <c r="S300" s="111">
        <v>10008994</v>
      </c>
    </row>
    <row r="301" spans="12:19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868</v>
      </c>
      <c r="S301" s="111">
        <v>10008995</v>
      </c>
    </row>
    <row r="302" spans="12:19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869</v>
      </c>
      <c r="S302" s="111">
        <v>10008997</v>
      </c>
    </row>
    <row r="303" spans="12:19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870</v>
      </c>
      <c r="S303" s="111">
        <v>10008999</v>
      </c>
    </row>
    <row r="304" spans="12:19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871</v>
      </c>
      <c r="S304" s="111">
        <v>10008996</v>
      </c>
    </row>
    <row r="305" spans="12:19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872</v>
      </c>
      <c r="S305" s="111">
        <v>10008998</v>
      </c>
    </row>
    <row r="306" spans="12:19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873</v>
      </c>
      <c r="S306" s="111">
        <v>10009000</v>
      </c>
    </row>
    <row r="307" spans="12:19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874</v>
      </c>
      <c r="S307" s="111">
        <v>10009001</v>
      </c>
    </row>
    <row r="308" spans="12:19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875</v>
      </c>
      <c r="S308" s="111">
        <v>10009002</v>
      </c>
    </row>
    <row r="309" spans="12:19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876</v>
      </c>
      <c r="S309" s="111">
        <v>10009004</v>
      </c>
    </row>
    <row r="310" spans="12:19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877</v>
      </c>
      <c r="S310" s="111">
        <v>10009003</v>
      </c>
    </row>
    <row r="311" spans="12:19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878</v>
      </c>
      <c r="S311" s="111">
        <v>10009005</v>
      </c>
    </row>
    <row r="312" spans="12:19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879</v>
      </c>
      <c r="R312" t="s">
        <v>7869</v>
      </c>
      <c r="S312" s="111">
        <v>10049422</v>
      </c>
    </row>
    <row r="313" spans="12:19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880</v>
      </c>
      <c r="R313" t="s">
        <v>7869</v>
      </c>
      <c r="S313" s="111">
        <v>10049423</v>
      </c>
    </row>
    <row r="314" spans="12:19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881</v>
      </c>
      <c r="R314" t="s">
        <v>7869</v>
      </c>
      <c r="S314" s="111">
        <v>10049432</v>
      </c>
    </row>
    <row r="315" spans="12:19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882</v>
      </c>
      <c r="R315" t="s">
        <v>7869</v>
      </c>
      <c r="S315" s="111">
        <v>10049424</v>
      </c>
    </row>
    <row r="316" spans="12:19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883</v>
      </c>
      <c r="R316" t="s">
        <v>7869</v>
      </c>
      <c r="S316" s="111">
        <v>10049425</v>
      </c>
    </row>
    <row r="317" spans="12:19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884</v>
      </c>
      <c r="R317" t="s">
        <v>7869</v>
      </c>
      <c r="S317" s="111">
        <v>10049426</v>
      </c>
    </row>
    <row r="318" spans="12:19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885</v>
      </c>
      <c r="R318" t="s">
        <v>7869</v>
      </c>
      <c r="S318" s="111">
        <v>10049427</v>
      </c>
    </row>
    <row r="319" spans="12:19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886</v>
      </c>
      <c r="R319" t="s">
        <v>7869</v>
      </c>
      <c r="S319" s="111">
        <v>10049428</v>
      </c>
    </row>
    <row r="320" spans="12:19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887</v>
      </c>
      <c r="R320" t="s">
        <v>7869</v>
      </c>
      <c r="S320" s="111">
        <v>10049429</v>
      </c>
    </row>
    <row r="321" spans="12:19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888</v>
      </c>
      <c r="R321" t="s">
        <v>7869</v>
      </c>
      <c r="S321" s="111">
        <v>10049430</v>
      </c>
    </row>
    <row r="322" spans="12:19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889</v>
      </c>
      <c r="R322" t="s">
        <v>7869</v>
      </c>
      <c r="S322" s="111">
        <v>10049431</v>
      </c>
    </row>
    <row r="323" spans="12:19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890</v>
      </c>
      <c r="R323" t="s">
        <v>7869</v>
      </c>
      <c r="S323" s="111">
        <v>10049334</v>
      </c>
    </row>
    <row r="324" spans="12:19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891</v>
      </c>
      <c r="S324" s="111">
        <v>10049378</v>
      </c>
    </row>
    <row r="325" spans="12:19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892</v>
      </c>
      <c r="R325" t="s">
        <v>7869</v>
      </c>
      <c r="S325" s="111">
        <v>10049335</v>
      </c>
    </row>
    <row r="326" spans="12:19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893</v>
      </c>
      <c r="R326" t="s">
        <v>7869</v>
      </c>
      <c r="S326" s="111">
        <v>10049344</v>
      </c>
    </row>
    <row r="327" spans="12:19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894</v>
      </c>
      <c r="S327" s="111">
        <v>10049388</v>
      </c>
    </row>
    <row r="328" spans="12:19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895</v>
      </c>
      <c r="S328" s="111">
        <v>10049379</v>
      </c>
    </row>
    <row r="329" spans="12:19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896</v>
      </c>
      <c r="R329" t="s">
        <v>7869</v>
      </c>
      <c r="S329" s="111">
        <v>10049336</v>
      </c>
    </row>
    <row r="330" spans="12:19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897</v>
      </c>
      <c r="S330" s="111">
        <v>10049380</v>
      </c>
    </row>
    <row r="331" spans="12:19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898</v>
      </c>
      <c r="R331" t="s">
        <v>7869</v>
      </c>
      <c r="S331" s="111">
        <v>10049337</v>
      </c>
    </row>
    <row r="332" spans="12:19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899</v>
      </c>
      <c r="S332" s="111">
        <v>10049381</v>
      </c>
    </row>
    <row r="333" spans="12:19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900</v>
      </c>
      <c r="R333" t="s">
        <v>7869</v>
      </c>
      <c r="S333" s="111">
        <v>10049338</v>
      </c>
    </row>
    <row r="334" spans="12:19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901</v>
      </c>
      <c r="S334" s="111">
        <v>10049382</v>
      </c>
    </row>
    <row r="335" spans="12:19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902</v>
      </c>
      <c r="R335" t="s">
        <v>7869</v>
      </c>
      <c r="S335" s="111">
        <v>10049339</v>
      </c>
    </row>
    <row r="336" spans="12:19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903</v>
      </c>
      <c r="S336" s="111">
        <v>10049383</v>
      </c>
    </row>
    <row r="337" spans="12:19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904</v>
      </c>
      <c r="R337" t="s">
        <v>7869</v>
      </c>
      <c r="S337" s="111">
        <v>10049340</v>
      </c>
    </row>
    <row r="338" spans="12:19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905</v>
      </c>
      <c r="S338" s="111">
        <v>10049384</v>
      </c>
    </row>
    <row r="339" spans="12:19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906</v>
      </c>
      <c r="R339" t="s">
        <v>7869</v>
      </c>
      <c r="S339" s="111">
        <v>10049341</v>
      </c>
    </row>
    <row r="340" spans="12:19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907</v>
      </c>
      <c r="S340" s="111">
        <v>10049385</v>
      </c>
    </row>
    <row r="341" spans="12:19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908</v>
      </c>
      <c r="R341" t="s">
        <v>7869</v>
      </c>
      <c r="S341" s="111">
        <v>10049342</v>
      </c>
    </row>
    <row r="342" spans="12:19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909</v>
      </c>
      <c r="S342" s="111">
        <v>10049386</v>
      </c>
    </row>
    <row r="343" spans="12:19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910</v>
      </c>
      <c r="R343" t="s">
        <v>7869</v>
      </c>
      <c r="S343" s="111">
        <v>10049343</v>
      </c>
    </row>
    <row r="344" spans="12:19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911</v>
      </c>
      <c r="S344" s="111">
        <v>10049387</v>
      </c>
    </row>
    <row r="345" spans="12:19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912</v>
      </c>
      <c r="R345" t="s">
        <v>7869</v>
      </c>
      <c r="S345" s="111">
        <v>10049345</v>
      </c>
    </row>
    <row r="346" spans="12:19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913</v>
      </c>
      <c r="S346" s="111">
        <v>10049389</v>
      </c>
    </row>
    <row r="347" spans="12:19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914</v>
      </c>
      <c r="R347" t="s">
        <v>7869</v>
      </c>
      <c r="S347" s="111">
        <v>10049346</v>
      </c>
    </row>
    <row r="348" spans="12:19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915</v>
      </c>
      <c r="R348" t="s">
        <v>7869</v>
      </c>
      <c r="S348" s="111">
        <v>10049355</v>
      </c>
    </row>
    <row r="349" spans="12:19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916</v>
      </c>
      <c r="S349" s="111">
        <v>10049399</v>
      </c>
    </row>
    <row r="350" spans="12:19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917</v>
      </c>
      <c r="S350" s="111">
        <v>10049390</v>
      </c>
    </row>
    <row r="351" spans="12:19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918</v>
      </c>
      <c r="R351" t="s">
        <v>7869</v>
      </c>
      <c r="S351" s="111">
        <v>10049347</v>
      </c>
    </row>
    <row r="352" spans="12:19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919</v>
      </c>
      <c r="S352" s="111">
        <v>10049391</v>
      </c>
    </row>
    <row r="353" spans="12:19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920</v>
      </c>
      <c r="R353" t="s">
        <v>7869</v>
      </c>
      <c r="S353" s="111">
        <v>10049348</v>
      </c>
    </row>
    <row r="354" spans="12:19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921</v>
      </c>
      <c r="S354" s="111">
        <v>10049392</v>
      </c>
    </row>
    <row r="355" spans="12:19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922</v>
      </c>
      <c r="R355" t="s">
        <v>7869</v>
      </c>
      <c r="S355" s="111">
        <v>10049349</v>
      </c>
    </row>
    <row r="356" spans="12:19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923</v>
      </c>
      <c r="S356" s="111">
        <v>10049393</v>
      </c>
    </row>
    <row r="357" spans="12:19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924</v>
      </c>
      <c r="R357" t="s">
        <v>7869</v>
      </c>
      <c r="S357" s="111">
        <v>10049350</v>
      </c>
    </row>
    <row r="358" spans="12:19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925</v>
      </c>
      <c r="S358" s="111">
        <v>10049394</v>
      </c>
    </row>
    <row r="359" spans="12:19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926</v>
      </c>
      <c r="R359" t="s">
        <v>7869</v>
      </c>
      <c r="S359" s="111">
        <v>10049351</v>
      </c>
    </row>
    <row r="360" spans="12:19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927</v>
      </c>
      <c r="S360" s="111">
        <v>10049395</v>
      </c>
    </row>
    <row r="361" spans="12:19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928</v>
      </c>
      <c r="R361" t="s">
        <v>7869</v>
      </c>
      <c r="S361" s="111">
        <v>10049352</v>
      </c>
    </row>
    <row r="362" spans="12:19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929</v>
      </c>
      <c r="S362" s="111">
        <v>10049396</v>
      </c>
    </row>
    <row r="363" spans="12:19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930</v>
      </c>
      <c r="R363" t="s">
        <v>7869</v>
      </c>
      <c r="S363" s="111">
        <v>10049353</v>
      </c>
    </row>
    <row r="364" spans="12:19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931</v>
      </c>
      <c r="S364" s="111">
        <v>10049397</v>
      </c>
    </row>
    <row r="365" spans="12:19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932</v>
      </c>
      <c r="R365" t="s">
        <v>7869</v>
      </c>
      <c r="S365" s="111">
        <v>10049354</v>
      </c>
    </row>
    <row r="366" spans="12:19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933</v>
      </c>
      <c r="S366" s="111">
        <v>10049398</v>
      </c>
    </row>
    <row r="367" spans="12:19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934</v>
      </c>
      <c r="R367" t="s">
        <v>7869</v>
      </c>
      <c r="S367" s="111">
        <v>10049356</v>
      </c>
    </row>
    <row r="368" spans="12:19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935</v>
      </c>
      <c r="S368" s="111">
        <v>10049400</v>
      </c>
    </row>
    <row r="369" spans="12:19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936</v>
      </c>
      <c r="R369" t="s">
        <v>7869</v>
      </c>
      <c r="S369" s="111">
        <v>10049357</v>
      </c>
    </row>
    <row r="370" spans="12:19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937</v>
      </c>
      <c r="R370" t="s">
        <v>7869</v>
      </c>
      <c r="S370" s="111">
        <v>10049366</v>
      </c>
    </row>
    <row r="371" spans="12:19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938</v>
      </c>
      <c r="S371" s="111">
        <v>10049410</v>
      </c>
    </row>
    <row r="372" spans="12:19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939</v>
      </c>
      <c r="S372" s="111">
        <v>10049401</v>
      </c>
    </row>
    <row r="373" spans="12:19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940</v>
      </c>
      <c r="R373" t="s">
        <v>7869</v>
      </c>
      <c r="S373" s="111">
        <v>10049358</v>
      </c>
    </row>
    <row r="374" spans="12:19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941</v>
      </c>
      <c r="S374" s="111">
        <v>10049402</v>
      </c>
    </row>
    <row r="375" spans="12:19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942</v>
      </c>
      <c r="R375" t="s">
        <v>7869</v>
      </c>
      <c r="S375" s="111">
        <v>10049359</v>
      </c>
    </row>
    <row r="376" spans="12:19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943</v>
      </c>
      <c r="S376" s="111">
        <v>10049403</v>
      </c>
    </row>
    <row r="377" spans="12:19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944</v>
      </c>
      <c r="R377" t="s">
        <v>7869</v>
      </c>
      <c r="S377" s="111">
        <v>10049360</v>
      </c>
    </row>
    <row r="378" spans="12:19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945</v>
      </c>
      <c r="S378" s="111">
        <v>10049404</v>
      </c>
    </row>
    <row r="379" spans="12:19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946</v>
      </c>
      <c r="R379" t="s">
        <v>7869</v>
      </c>
      <c r="S379" s="111">
        <v>10049361</v>
      </c>
    </row>
    <row r="380" spans="12:19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947</v>
      </c>
      <c r="S380" s="111">
        <v>10049405</v>
      </c>
    </row>
    <row r="381" spans="12:19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948</v>
      </c>
      <c r="R381" t="s">
        <v>7869</v>
      </c>
      <c r="S381" s="111">
        <v>10049362</v>
      </c>
    </row>
    <row r="382" spans="12:19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949</v>
      </c>
      <c r="S382" s="111">
        <v>10049406</v>
      </c>
    </row>
    <row r="383" spans="12:19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950</v>
      </c>
      <c r="R383" t="s">
        <v>7869</v>
      </c>
      <c r="S383" s="111">
        <v>10049363</v>
      </c>
    </row>
    <row r="384" spans="12:19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951</v>
      </c>
      <c r="S384" s="111">
        <v>10049407</v>
      </c>
    </row>
    <row r="385" spans="12:19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952</v>
      </c>
      <c r="R385" t="s">
        <v>7869</v>
      </c>
      <c r="S385" s="111">
        <v>10049364</v>
      </c>
    </row>
    <row r="386" spans="12:19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953</v>
      </c>
      <c r="S386" s="111">
        <v>10049408</v>
      </c>
    </row>
    <row r="387" spans="12:19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954</v>
      </c>
      <c r="R387" t="s">
        <v>7869</v>
      </c>
      <c r="S387" s="111">
        <v>10049365</v>
      </c>
    </row>
    <row r="388" spans="12:19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955</v>
      </c>
      <c r="S388" s="111">
        <v>10049409</v>
      </c>
    </row>
    <row r="389" spans="12:19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956</v>
      </c>
      <c r="R389" t="s">
        <v>7869</v>
      </c>
      <c r="S389" s="111">
        <v>10049367</v>
      </c>
    </row>
    <row r="390" spans="12:19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957</v>
      </c>
      <c r="S390" s="111">
        <v>10049411</v>
      </c>
    </row>
    <row r="391" spans="12:19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958</v>
      </c>
      <c r="R391" t="s">
        <v>7869</v>
      </c>
      <c r="S391" s="111">
        <v>10049368</v>
      </c>
    </row>
    <row r="392" spans="12:19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959</v>
      </c>
      <c r="R392" t="s">
        <v>7869</v>
      </c>
      <c r="S392" s="111">
        <v>10049377</v>
      </c>
    </row>
    <row r="393" spans="12:19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960</v>
      </c>
      <c r="S393" s="111">
        <v>10049421</v>
      </c>
    </row>
    <row r="394" spans="12:19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961</v>
      </c>
      <c r="S394" s="111">
        <v>10049412</v>
      </c>
    </row>
    <row r="395" spans="12:19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962</v>
      </c>
      <c r="R395" t="s">
        <v>7869</v>
      </c>
      <c r="S395" s="111">
        <v>10049369</v>
      </c>
    </row>
    <row r="396" spans="12:19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963</v>
      </c>
      <c r="S396" s="111">
        <v>10049413</v>
      </c>
    </row>
    <row r="397" spans="12:19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964</v>
      </c>
      <c r="R397" t="s">
        <v>7869</v>
      </c>
      <c r="S397" s="111">
        <v>10049370</v>
      </c>
    </row>
    <row r="398" spans="12:19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965</v>
      </c>
      <c r="S398" s="111">
        <v>10049414</v>
      </c>
    </row>
    <row r="399" spans="12:19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966</v>
      </c>
      <c r="R399" t="s">
        <v>7869</v>
      </c>
      <c r="S399" s="111">
        <v>10049371</v>
      </c>
    </row>
    <row r="400" spans="12:19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967</v>
      </c>
      <c r="S400" s="111">
        <v>10049415</v>
      </c>
    </row>
    <row r="401" spans="12:19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968</v>
      </c>
      <c r="R401" t="s">
        <v>7869</v>
      </c>
      <c r="S401" s="111">
        <v>10049372</v>
      </c>
    </row>
    <row r="402" spans="12:19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969</v>
      </c>
      <c r="S402" s="111">
        <v>10049416</v>
      </c>
    </row>
    <row r="403" spans="12:19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970</v>
      </c>
      <c r="R403" t="s">
        <v>7869</v>
      </c>
      <c r="S403" s="111">
        <v>10049373</v>
      </c>
    </row>
    <row r="404" spans="12:19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971</v>
      </c>
      <c r="S404" s="111">
        <v>10049417</v>
      </c>
    </row>
    <row r="405" spans="12:19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972</v>
      </c>
      <c r="R405" t="s">
        <v>7869</v>
      </c>
      <c r="S405" s="111">
        <v>10049374</v>
      </c>
    </row>
    <row r="406" spans="12:19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973</v>
      </c>
      <c r="S406" s="111">
        <v>10049418</v>
      </c>
    </row>
    <row r="407" spans="12:19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974</v>
      </c>
      <c r="R407" t="s">
        <v>7869</v>
      </c>
      <c r="S407" s="111">
        <v>10049375</v>
      </c>
    </row>
    <row r="408" spans="12:19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975</v>
      </c>
      <c r="S408" s="111">
        <v>10049419</v>
      </c>
    </row>
    <row r="409" spans="12:19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976</v>
      </c>
      <c r="R409" t="s">
        <v>7869</v>
      </c>
      <c r="S409" s="111">
        <v>10049376</v>
      </c>
    </row>
    <row r="410" spans="12:19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977</v>
      </c>
      <c r="S410" s="111">
        <v>10049420</v>
      </c>
    </row>
    <row r="411" spans="12:19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978</v>
      </c>
      <c r="R411" t="s">
        <v>7868</v>
      </c>
      <c r="S411" s="111">
        <v>1000086</v>
      </c>
    </row>
    <row r="412" spans="12:19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979</v>
      </c>
      <c r="R412" t="s">
        <v>7868</v>
      </c>
      <c r="S412" s="111">
        <v>1000085</v>
      </c>
    </row>
    <row r="413" spans="12:19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980</v>
      </c>
      <c r="S413" s="111">
        <v>10049515</v>
      </c>
    </row>
    <row r="414" spans="12:19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981</v>
      </c>
      <c r="S414" s="111">
        <v>10049517</v>
      </c>
    </row>
    <row r="415" spans="12:19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982</v>
      </c>
      <c r="S415" s="111">
        <v>10049518</v>
      </c>
    </row>
    <row r="416" spans="12:19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983</v>
      </c>
      <c r="S416" s="111">
        <v>10049968</v>
      </c>
    </row>
    <row r="417" spans="12:19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984</v>
      </c>
      <c r="S417" s="111">
        <v>10049969</v>
      </c>
    </row>
    <row r="418" spans="12:19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985</v>
      </c>
      <c r="S418" s="111">
        <v>10049970</v>
      </c>
    </row>
    <row r="419" spans="12:19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986</v>
      </c>
      <c r="S419" s="111">
        <v>10049971</v>
      </c>
    </row>
    <row r="420" spans="12:19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987</v>
      </c>
      <c r="S420" s="111">
        <v>10049972</v>
      </c>
    </row>
    <row r="421" spans="12:19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988</v>
      </c>
      <c r="S421" s="111">
        <v>10049973</v>
      </c>
    </row>
    <row r="422" spans="12:19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989</v>
      </c>
      <c r="S422" s="111">
        <v>10049974</v>
      </c>
    </row>
    <row r="423" spans="12:19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990</v>
      </c>
      <c r="S423" s="111">
        <v>10049975</v>
      </c>
    </row>
    <row r="424" spans="12:19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991</v>
      </c>
      <c r="S424" s="111">
        <v>10049976</v>
      </c>
    </row>
    <row r="425" spans="12:19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992</v>
      </c>
      <c r="S425" s="111">
        <v>10049977</v>
      </c>
    </row>
    <row r="426" spans="12:19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993</v>
      </c>
      <c r="S426" s="111">
        <v>10049978</v>
      </c>
    </row>
    <row r="427" spans="12:19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994</v>
      </c>
      <c r="S427" s="111">
        <v>10049979</v>
      </c>
    </row>
    <row r="428" spans="12:19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995</v>
      </c>
      <c r="S428" s="111">
        <v>10049980</v>
      </c>
    </row>
    <row r="429" spans="12:19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996</v>
      </c>
      <c r="S429" s="111">
        <v>10049981</v>
      </c>
    </row>
    <row r="430" spans="12:19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997</v>
      </c>
      <c r="S430" s="111">
        <v>10049982</v>
      </c>
    </row>
    <row r="431" spans="12:19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998</v>
      </c>
      <c r="S431" s="111">
        <v>10049983</v>
      </c>
    </row>
    <row r="432" spans="12:19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999</v>
      </c>
      <c r="S432" s="111">
        <v>10049984</v>
      </c>
    </row>
    <row r="433" spans="12:19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1000</v>
      </c>
      <c r="S433" s="111">
        <v>10049985</v>
      </c>
    </row>
    <row r="434" spans="12:19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1001</v>
      </c>
      <c r="S434" s="111">
        <v>10049986</v>
      </c>
    </row>
    <row r="435" spans="12:19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1002</v>
      </c>
      <c r="S435" s="111">
        <v>10049987</v>
      </c>
    </row>
    <row r="436" spans="12:19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1003</v>
      </c>
      <c r="S436" s="111">
        <v>10049988</v>
      </c>
    </row>
    <row r="437" spans="12:19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1004</v>
      </c>
      <c r="S437" s="111">
        <v>10049989</v>
      </c>
    </row>
    <row r="438" spans="12:19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1005</v>
      </c>
      <c r="S438" s="111">
        <v>10049990</v>
      </c>
    </row>
    <row r="439" spans="12:19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1006</v>
      </c>
      <c r="S439" s="111">
        <v>10049991</v>
      </c>
    </row>
    <row r="440" spans="12:19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1007</v>
      </c>
      <c r="S440" s="111">
        <v>10049992</v>
      </c>
    </row>
    <row r="441" spans="12:19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1008</v>
      </c>
      <c r="S441" s="111">
        <v>10049993</v>
      </c>
    </row>
    <row r="442" spans="12:19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1009</v>
      </c>
      <c r="S442" s="111">
        <v>10049994</v>
      </c>
    </row>
    <row r="443" spans="12:19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1010</v>
      </c>
      <c r="S443" s="111">
        <v>10044846</v>
      </c>
    </row>
    <row r="444" spans="12:19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1011</v>
      </c>
      <c r="S444" s="111">
        <v>10049435</v>
      </c>
    </row>
    <row r="445" spans="12:19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1012</v>
      </c>
      <c r="R445" t="s">
        <v>7869</v>
      </c>
      <c r="S445" s="111">
        <v>10049488</v>
      </c>
    </row>
    <row r="446" spans="12:19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1013</v>
      </c>
      <c r="R446" t="s">
        <v>7875</v>
      </c>
      <c r="S446" s="111">
        <v>10049822</v>
      </c>
    </row>
    <row r="447" spans="12:19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1014</v>
      </c>
      <c r="R447" t="s">
        <v>7876</v>
      </c>
      <c r="S447" s="111">
        <v>10049480</v>
      </c>
    </row>
    <row r="448" spans="12:19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1015</v>
      </c>
      <c r="R448" t="s">
        <v>7876</v>
      </c>
      <c r="S448" s="111">
        <v>10049472</v>
      </c>
    </row>
    <row r="449" spans="12:19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1016</v>
      </c>
      <c r="R449" t="s">
        <v>7876</v>
      </c>
      <c r="S449" s="111">
        <v>10049476</v>
      </c>
    </row>
    <row r="450" spans="12:19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1017</v>
      </c>
      <c r="R450" t="s">
        <v>7876</v>
      </c>
      <c r="S450" s="111">
        <v>10049468</v>
      </c>
    </row>
    <row r="451" spans="12:19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1018</v>
      </c>
      <c r="S451" s="111">
        <v>10049437</v>
      </c>
    </row>
    <row r="452" spans="12:19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1019</v>
      </c>
      <c r="S452" s="111">
        <v>10049438</v>
      </c>
    </row>
    <row r="453" spans="12:19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1020</v>
      </c>
      <c r="S453" s="111">
        <v>10049436</v>
      </c>
    </row>
    <row r="454" spans="12:19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1021</v>
      </c>
      <c r="R454" t="s">
        <v>7877</v>
      </c>
      <c r="S454" s="111">
        <v>10049995</v>
      </c>
    </row>
    <row r="455" spans="12:19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1022</v>
      </c>
      <c r="R455" t="s">
        <v>7877</v>
      </c>
      <c r="S455" s="111">
        <v>10049996</v>
      </c>
    </row>
    <row r="456" spans="12:19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1023</v>
      </c>
      <c r="R456" t="s">
        <v>7878</v>
      </c>
      <c r="S456" s="111">
        <v>10044854</v>
      </c>
    </row>
    <row r="457" spans="12:19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1024</v>
      </c>
      <c r="R457" t="s">
        <v>7878</v>
      </c>
      <c r="S457" s="111">
        <v>10044857</v>
      </c>
    </row>
    <row r="458" spans="12:19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1025</v>
      </c>
      <c r="R458" t="s">
        <v>7878</v>
      </c>
      <c r="S458" s="111">
        <v>10049997</v>
      </c>
    </row>
    <row r="459" spans="12:19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1026</v>
      </c>
      <c r="S459" s="111">
        <v>10050082</v>
      </c>
    </row>
    <row r="460" spans="12:19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1027</v>
      </c>
      <c r="R460" t="s">
        <v>7879</v>
      </c>
      <c r="S460" s="111">
        <v>10044851</v>
      </c>
    </row>
    <row r="461" spans="12:19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1028</v>
      </c>
      <c r="R461" t="s">
        <v>7879</v>
      </c>
      <c r="S461" s="111">
        <v>10044845</v>
      </c>
    </row>
    <row r="462" spans="12:19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1029</v>
      </c>
      <c r="R462" t="s">
        <v>7868</v>
      </c>
      <c r="S462" s="111">
        <v>10044860</v>
      </c>
    </row>
    <row r="463" spans="12:19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1030</v>
      </c>
      <c r="R463" t="s">
        <v>7878</v>
      </c>
      <c r="S463" s="111">
        <v>10044859</v>
      </c>
    </row>
    <row r="464" spans="12:19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1031</v>
      </c>
      <c r="R464" t="s">
        <v>7878</v>
      </c>
      <c r="S464" s="111">
        <v>10049999</v>
      </c>
    </row>
    <row r="465" spans="12:19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1032</v>
      </c>
      <c r="R465" t="s">
        <v>7878</v>
      </c>
      <c r="S465" s="111">
        <v>10044856</v>
      </c>
    </row>
    <row r="466" spans="12:19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1033</v>
      </c>
      <c r="R466" t="s">
        <v>7878</v>
      </c>
      <c r="S466" s="111">
        <v>10049998</v>
      </c>
    </row>
    <row r="467" spans="12:19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1034</v>
      </c>
      <c r="R467" t="s">
        <v>7877</v>
      </c>
      <c r="S467" s="111">
        <v>10049482</v>
      </c>
    </row>
    <row r="468" spans="12:19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1035</v>
      </c>
      <c r="R468" t="s">
        <v>7877</v>
      </c>
      <c r="S468" s="111">
        <v>10050000</v>
      </c>
    </row>
    <row r="469" spans="12:19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1036</v>
      </c>
      <c r="R469" t="s">
        <v>7877</v>
      </c>
      <c r="S469" s="111">
        <v>10049481</v>
      </c>
    </row>
    <row r="470" spans="12:19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1037</v>
      </c>
      <c r="R470" t="s">
        <v>7878</v>
      </c>
      <c r="S470" s="111">
        <v>10049514</v>
      </c>
    </row>
    <row r="471" spans="12:19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1038</v>
      </c>
      <c r="R471" t="s">
        <v>7877</v>
      </c>
      <c r="S471" s="111">
        <v>10049820</v>
      </c>
    </row>
    <row r="472" spans="12:19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1039</v>
      </c>
      <c r="R472" t="s">
        <v>7877</v>
      </c>
      <c r="S472" s="111">
        <v>10049821</v>
      </c>
    </row>
    <row r="473" spans="12:19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1040</v>
      </c>
      <c r="R473" t="s">
        <v>7878</v>
      </c>
      <c r="S473" s="111">
        <v>10044873</v>
      </c>
    </row>
    <row r="474" spans="12:19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1041</v>
      </c>
      <c r="R474" t="s">
        <v>7878</v>
      </c>
      <c r="S474" s="111">
        <v>10049478</v>
      </c>
    </row>
    <row r="475" spans="12:19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1042</v>
      </c>
      <c r="R475" t="s">
        <v>7877</v>
      </c>
      <c r="S475" s="111">
        <v>10050001</v>
      </c>
    </row>
    <row r="476" spans="12:19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1043</v>
      </c>
      <c r="R476" t="s">
        <v>7878</v>
      </c>
      <c r="S476" s="111">
        <v>10044872</v>
      </c>
    </row>
    <row r="477" spans="12:19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1044</v>
      </c>
      <c r="R477" t="s">
        <v>7878</v>
      </c>
      <c r="S477" s="111">
        <v>10049483</v>
      </c>
    </row>
    <row r="478" spans="12:19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1045</v>
      </c>
      <c r="R478" t="s">
        <v>7878</v>
      </c>
      <c r="S478" s="111">
        <v>10049470</v>
      </c>
    </row>
    <row r="479" spans="12:19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1046</v>
      </c>
      <c r="R479" t="s">
        <v>7877</v>
      </c>
      <c r="S479" s="111">
        <v>10050002</v>
      </c>
    </row>
    <row r="480" spans="12:19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1047</v>
      </c>
      <c r="R480" t="s">
        <v>7878</v>
      </c>
      <c r="S480" s="111">
        <v>10050003</v>
      </c>
    </row>
    <row r="481" spans="12:19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1048</v>
      </c>
      <c r="R481" t="s">
        <v>7878</v>
      </c>
      <c r="S481" s="111">
        <v>10049484</v>
      </c>
    </row>
    <row r="482" spans="12:19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1049</v>
      </c>
      <c r="R482" t="s">
        <v>7878</v>
      </c>
      <c r="S482" s="111">
        <v>10049474</v>
      </c>
    </row>
    <row r="483" spans="12:19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1050</v>
      </c>
      <c r="R483" t="s">
        <v>7877</v>
      </c>
      <c r="S483" s="111">
        <v>10050004</v>
      </c>
    </row>
    <row r="484" spans="12:19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1051</v>
      </c>
      <c r="R484" t="s">
        <v>7877</v>
      </c>
      <c r="S484" s="111">
        <v>10050005</v>
      </c>
    </row>
    <row r="485" spans="12:19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1052</v>
      </c>
      <c r="R485" t="s">
        <v>7877</v>
      </c>
      <c r="S485" s="111">
        <v>10049516</v>
      </c>
    </row>
    <row r="486" spans="12:19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1053</v>
      </c>
      <c r="R486" t="s">
        <v>7878</v>
      </c>
      <c r="S486" s="111">
        <v>10044855</v>
      </c>
    </row>
    <row r="487" spans="12:19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1054</v>
      </c>
      <c r="R487" t="s">
        <v>7868</v>
      </c>
      <c r="S487" s="111">
        <v>10044862</v>
      </c>
    </row>
    <row r="488" spans="12:19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1055</v>
      </c>
      <c r="R488" t="s">
        <v>7868</v>
      </c>
      <c r="S488" s="111">
        <v>10049479</v>
      </c>
    </row>
    <row r="489" spans="12:19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1056</v>
      </c>
      <c r="R489" t="s">
        <v>7868</v>
      </c>
      <c r="S489" s="111">
        <v>10050006</v>
      </c>
    </row>
    <row r="490" spans="12:19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1057</v>
      </c>
      <c r="R490" t="s">
        <v>7868</v>
      </c>
      <c r="S490" s="111">
        <v>10044861</v>
      </c>
    </row>
    <row r="491" spans="12:19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1058</v>
      </c>
      <c r="R491" t="s">
        <v>7868</v>
      </c>
      <c r="S491" s="111">
        <v>10049485</v>
      </c>
    </row>
    <row r="492" spans="12:19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1059</v>
      </c>
      <c r="R492" t="s">
        <v>7868</v>
      </c>
      <c r="S492" s="111">
        <v>10049471</v>
      </c>
    </row>
    <row r="493" spans="12:19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1060</v>
      </c>
      <c r="R493" t="s">
        <v>7868</v>
      </c>
      <c r="S493" s="111">
        <v>10050007</v>
      </c>
    </row>
    <row r="494" spans="12:19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1061</v>
      </c>
      <c r="R494" t="s">
        <v>7868</v>
      </c>
      <c r="S494" s="111">
        <v>10050008</v>
      </c>
    </row>
    <row r="495" spans="12:19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1062</v>
      </c>
      <c r="R495" t="s">
        <v>7868</v>
      </c>
      <c r="S495" s="111">
        <v>10049486</v>
      </c>
    </row>
    <row r="496" spans="12:19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1063</v>
      </c>
      <c r="R496" t="s">
        <v>7868</v>
      </c>
      <c r="S496" s="111">
        <v>10049475</v>
      </c>
    </row>
    <row r="497" spans="12:19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1064</v>
      </c>
      <c r="R497" t="s">
        <v>7868</v>
      </c>
      <c r="S497" s="111">
        <v>10050009</v>
      </c>
    </row>
    <row r="498" spans="12:19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1065</v>
      </c>
      <c r="R498" t="s">
        <v>7868</v>
      </c>
      <c r="S498" s="111">
        <v>10050010</v>
      </c>
    </row>
    <row r="499" spans="12:19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1066</v>
      </c>
      <c r="R499" t="s">
        <v>7868</v>
      </c>
      <c r="S499" s="111">
        <v>10044858</v>
      </c>
    </row>
    <row r="500" spans="12:19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1067</v>
      </c>
      <c r="R500" t="s">
        <v>7868</v>
      </c>
      <c r="S500" s="111">
        <v>10049477</v>
      </c>
    </row>
    <row r="501" spans="12:19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1068</v>
      </c>
      <c r="R501" t="s">
        <v>7868</v>
      </c>
      <c r="S501" s="111">
        <v>10049469</v>
      </c>
    </row>
    <row r="502" spans="12:19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1069</v>
      </c>
      <c r="R502" t="s">
        <v>7868</v>
      </c>
      <c r="S502" s="111">
        <v>10049473</v>
      </c>
    </row>
    <row r="503" spans="12:19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1070</v>
      </c>
      <c r="R503" t="s">
        <v>7869</v>
      </c>
      <c r="S503" s="111">
        <v>10044842</v>
      </c>
    </row>
    <row r="504" spans="12:19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1071</v>
      </c>
      <c r="R504" t="s">
        <v>7869</v>
      </c>
      <c r="S504" s="111">
        <v>10044844</v>
      </c>
    </row>
    <row r="505" spans="12:19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1072</v>
      </c>
      <c r="R505" t="s">
        <v>7871</v>
      </c>
      <c r="S505" s="111">
        <v>10044850</v>
      </c>
    </row>
    <row r="506" spans="12:19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1073</v>
      </c>
      <c r="R506" t="s">
        <v>7871</v>
      </c>
      <c r="S506" s="111">
        <v>10044843</v>
      </c>
    </row>
    <row r="507" spans="12:19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1074</v>
      </c>
      <c r="R507" t="s">
        <v>7871</v>
      </c>
      <c r="S507" s="111">
        <v>10044847</v>
      </c>
    </row>
    <row r="508" spans="12:19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1075</v>
      </c>
      <c r="R508" t="s">
        <v>7872</v>
      </c>
      <c r="S508" s="111">
        <v>10044848</v>
      </c>
    </row>
    <row r="509" spans="12:19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1076</v>
      </c>
      <c r="R509" t="s">
        <v>7872</v>
      </c>
      <c r="S509" s="111">
        <v>10044852</v>
      </c>
    </row>
    <row r="510" spans="12:19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1077</v>
      </c>
      <c r="R510" t="s">
        <v>7872</v>
      </c>
      <c r="S510" s="111">
        <v>10044853</v>
      </c>
    </row>
    <row r="511" spans="12:19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1078</v>
      </c>
      <c r="R511" t="s">
        <v>7880</v>
      </c>
      <c r="S511" s="111">
        <v>10044864</v>
      </c>
    </row>
    <row r="512" spans="12:19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1079</v>
      </c>
      <c r="R512" t="s">
        <v>7881</v>
      </c>
      <c r="S512" s="111">
        <v>1040166</v>
      </c>
    </row>
    <row r="513" spans="12:19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1080</v>
      </c>
      <c r="R513" t="s">
        <v>7881</v>
      </c>
      <c r="S513" s="111">
        <v>1040117</v>
      </c>
    </row>
    <row r="514" spans="12:19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1081</v>
      </c>
      <c r="R514" t="s">
        <v>7882</v>
      </c>
      <c r="S514" s="111">
        <v>1040115</v>
      </c>
    </row>
    <row r="515" spans="12:19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1082</v>
      </c>
      <c r="R515" t="s">
        <v>7881</v>
      </c>
      <c r="S515" s="111">
        <v>1040116</v>
      </c>
    </row>
    <row r="516" spans="12:19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1083</v>
      </c>
      <c r="S516" s="111">
        <v>10049487</v>
      </c>
    </row>
    <row r="517" spans="12:19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1084</v>
      </c>
      <c r="R517" t="s">
        <v>7883</v>
      </c>
      <c r="S517" s="111">
        <v>10044933</v>
      </c>
    </row>
    <row r="518" spans="12:19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1085</v>
      </c>
      <c r="R518" t="s">
        <v>7868</v>
      </c>
      <c r="S518" s="111">
        <v>10044934</v>
      </c>
    </row>
    <row r="519" spans="12:19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1086</v>
      </c>
      <c r="R519" t="s">
        <v>7869</v>
      </c>
      <c r="S519" s="111">
        <v>10050011</v>
      </c>
    </row>
    <row r="520" spans="12:19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1087</v>
      </c>
      <c r="R520" t="s">
        <v>7868</v>
      </c>
      <c r="S520" s="111">
        <v>1019866</v>
      </c>
    </row>
    <row r="521" spans="12:19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1088</v>
      </c>
      <c r="R521" t="s">
        <v>243</v>
      </c>
      <c r="S521" s="111">
        <v>1019867</v>
      </c>
    </row>
    <row r="522" spans="12:19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1089</v>
      </c>
      <c r="R522" t="s">
        <v>7872</v>
      </c>
      <c r="S522" s="111">
        <v>10050081</v>
      </c>
    </row>
    <row r="523" spans="12:19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1090</v>
      </c>
      <c r="R523" t="s">
        <v>7875</v>
      </c>
      <c r="S523" s="111">
        <v>10049825</v>
      </c>
    </row>
    <row r="524" spans="12:19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1091</v>
      </c>
      <c r="R524" t="s">
        <v>7878</v>
      </c>
      <c r="S524" s="111">
        <v>19583</v>
      </c>
    </row>
    <row r="525" spans="12:19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1092</v>
      </c>
      <c r="R525" t="s">
        <v>7878</v>
      </c>
      <c r="S525" s="111">
        <v>19133</v>
      </c>
    </row>
    <row r="526" spans="12:19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1093</v>
      </c>
      <c r="R526" t="s">
        <v>7868</v>
      </c>
      <c r="S526" s="111">
        <v>19584</v>
      </c>
    </row>
    <row r="527" spans="12:19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1094</v>
      </c>
      <c r="R527" t="s">
        <v>7868</v>
      </c>
      <c r="S527" s="111">
        <v>19585</v>
      </c>
    </row>
    <row r="528" spans="12:19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1095</v>
      </c>
      <c r="R528" t="s">
        <v>7869</v>
      </c>
      <c r="S528" s="111">
        <v>10049824</v>
      </c>
    </row>
    <row r="529" spans="12:19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1096</v>
      </c>
      <c r="R529" t="s">
        <v>7869</v>
      </c>
      <c r="S529" s="111">
        <v>10049823</v>
      </c>
    </row>
    <row r="530" spans="12:19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1097</v>
      </c>
      <c r="R530" t="s">
        <v>7871</v>
      </c>
      <c r="S530" s="111">
        <v>10049332</v>
      </c>
    </row>
    <row r="531" spans="12:19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1098</v>
      </c>
      <c r="R531" t="s">
        <v>7871</v>
      </c>
      <c r="S531" s="111">
        <v>10049333</v>
      </c>
    </row>
    <row r="532" spans="12:19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1099</v>
      </c>
      <c r="R532" t="s">
        <v>7884</v>
      </c>
      <c r="S532" s="111">
        <v>19079</v>
      </c>
    </row>
    <row r="533" spans="12:19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1100</v>
      </c>
      <c r="R533" t="s">
        <v>7884</v>
      </c>
      <c r="S533" s="111">
        <v>19080</v>
      </c>
    </row>
    <row r="534" spans="12:19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1101</v>
      </c>
      <c r="R534" t="s">
        <v>7884</v>
      </c>
      <c r="S534" s="111">
        <v>19081</v>
      </c>
    </row>
    <row r="535" spans="12:19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1102</v>
      </c>
      <c r="R535" t="s">
        <v>7884</v>
      </c>
      <c r="S535" s="111">
        <v>19082</v>
      </c>
    </row>
    <row r="536" spans="12:19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1103</v>
      </c>
      <c r="R536" t="s">
        <v>243</v>
      </c>
      <c r="S536" s="111">
        <v>59</v>
      </c>
    </row>
    <row r="537" spans="12:19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1104</v>
      </c>
      <c r="R537" t="s">
        <v>243</v>
      </c>
      <c r="S537" s="111">
        <v>61</v>
      </c>
    </row>
    <row r="538" spans="12:19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1105</v>
      </c>
      <c r="R538" t="s">
        <v>243</v>
      </c>
      <c r="S538" s="111">
        <v>25</v>
      </c>
    </row>
    <row r="539" spans="12:19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1106</v>
      </c>
      <c r="R539" t="s">
        <v>243</v>
      </c>
      <c r="S539" s="111">
        <v>189</v>
      </c>
    </row>
    <row r="540" spans="12:19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1107</v>
      </c>
      <c r="R540" t="s">
        <v>7885</v>
      </c>
      <c r="S540" s="111">
        <v>26</v>
      </c>
    </row>
    <row r="541" spans="12:19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1108</v>
      </c>
      <c r="R541" t="s">
        <v>7885</v>
      </c>
      <c r="S541" s="111">
        <v>27</v>
      </c>
    </row>
    <row r="542" spans="12:19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1109</v>
      </c>
      <c r="R542" t="s">
        <v>7885</v>
      </c>
      <c r="S542" s="111">
        <v>28</v>
      </c>
    </row>
    <row r="543" spans="12:19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1110</v>
      </c>
      <c r="R543" t="s">
        <v>7885</v>
      </c>
      <c r="S543" s="111">
        <v>29</v>
      </c>
    </row>
    <row r="544" spans="12:19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1111</v>
      </c>
      <c r="R544" t="s">
        <v>7885</v>
      </c>
      <c r="S544" s="111">
        <v>30</v>
      </c>
    </row>
    <row r="545" spans="12:19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1112</v>
      </c>
      <c r="R545" t="s">
        <v>7885</v>
      </c>
      <c r="S545" s="111">
        <v>31</v>
      </c>
    </row>
    <row r="546" spans="12:19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1113</v>
      </c>
      <c r="R546" t="s">
        <v>7885</v>
      </c>
      <c r="S546" s="111">
        <v>32</v>
      </c>
    </row>
    <row r="547" spans="12:19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1114</v>
      </c>
      <c r="R547" t="s">
        <v>7885</v>
      </c>
      <c r="S547" s="111">
        <v>33</v>
      </c>
    </row>
    <row r="548" spans="12:19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1115</v>
      </c>
      <c r="R548" t="s">
        <v>7885</v>
      </c>
      <c r="S548" s="111">
        <v>34</v>
      </c>
    </row>
    <row r="549" spans="12:19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1116</v>
      </c>
      <c r="R549" t="s">
        <v>7885</v>
      </c>
      <c r="S549" s="111">
        <v>35</v>
      </c>
    </row>
    <row r="550" spans="12:19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1117</v>
      </c>
      <c r="R550" t="s">
        <v>7885</v>
      </c>
      <c r="S550" s="111">
        <v>36</v>
      </c>
    </row>
    <row r="551" spans="12:19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1118</v>
      </c>
      <c r="R551" t="s">
        <v>7885</v>
      </c>
      <c r="S551" s="111">
        <v>37</v>
      </c>
    </row>
    <row r="552" spans="12:19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1119</v>
      </c>
      <c r="R552" t="s">
        <v>7885</v>
      </c>
      <c r="S552" s="111">
        <v>38</v>
      </c>
    </row>
    <row r="553" spans="12:19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1120</v>
      </c>
      <c r="R553" t="s">
        <v>7885</v>
      </c>
      <c r="S553" s="111">
        <v>41</v>
      </c>
    </row>
    <row r="554" spans="12:19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1121</v>
      </c>
      <c r="R554" t="s">
        <v>7885</v>
      </c>
      <c r="S554" s="111">
        <v>43</v>
      </c>
    </row>
    <row r="555" spans="12:19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1122</v>
      </c>
      <c r="R555" t="s">
        <v>7885</v>
      </c>
      <c r="S555" s="111">
        <v>44</v>
      </c>
    </row>
    <row r="556" spans="12:19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1123</v>
      </c>
      <c r="R556" t="s">
        <v>7885</v>
      </c>
      <c r="S556" s="111">
        <v>45</v>
      </c>
    </row>
    <row r="557" spans="12:19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1124</v>
      </c>
      <c r="R557" t="s">
        <v>7885</v>
      </c>
      <c r="S557" s="111">
        <v>46</v>
      </c>
    </row>
    <row r="558" spans="12:19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1125</v>
      </c>
      <c r="R558" t="s">
        <v>7885</v>
      </c>
      <c r="S558" s="111">
        <v>48</v>
      </c>
    </row>
    <row r="559" spans="12:19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1126</v>
      </c>
      <c r="R559" t="s">
        <v>7885</v>
      </c>
      <c r="S559" s="111">
        <v>50</v>
      </c>
    </row>
    <row r="560" spans="12:19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1127</v>
      </c>
      <c r="R560" t="s">
        <v>7885</v>
      </c>
      <c r="S560" s="111">
        <v>190</v>
      </c>
    </row>
    <row r="561" spans="12:19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1128</v>
      </c>
      <c r="R561" t="s">
        <v>7885</v>
      </c>
      <c r="S561" s="111">
        <v>193</v>
      </c>
    </row>
    <row r="562" spans="12:19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1129</v>
      </c>
      <c r="R562" t="s">
        <v>7885</v>
      </c>
      <c r="S562" s="111">
        <v>191</v>
      </c>
    </row>
    <row r="563" spans="12:19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1130</v>
      </c>
      <c r="R563" t="s">
        <v>7885</v>
      </c>
      <c r="S563" s="111">
        <v>194</v>
      </c>
    </row>
    <row r="564" spans="12:19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1131</v>
      </c>
      <c r="R564" t="s">
        <v>7885</v>
      </c>
      <c r="S564" s="111">
        <v>52</v>
      </c>
    </row>
    <row r="565" spans="12:19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1132</v>
      </c>
      <c r="R565" t="s">
        <v>243</v>
      </c>
      <c r="S565" s="111">
        <v>1000048</v>
      </c>
    </row>
    <row r="566" spans="12:19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1133</v>
      </c>
      <c r="R566" t="s">
        <v>7885</v>
      </c>
      <c r="S566" s="111">
        <v>63</v>
      </c>
    </row>
    <row r="567" spans="12:19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1134</v>
      </c>
      <c r="R567" t="s">
        <v>243</v>
      </c>
      <c r="S567" s="111">
        <v>1000050</v>
      </c>
    </row>
    <row r="568" spans="12:19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1135</v>
      </c>
      <c r="R568" t="s">
        <v>7885</v>
      </c>
      <c r="S568" s="111">
        <v>54</v>
      </c>
    </row>
    <row r="569" spans="12:19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1136</v>
      </c>
      <c r="R569" t="s">
        <v>243</v>
      </c>
      <c r="S569" s="111">
        <v>1000049</v>
      </c>
    </row>
    <row r="570" spans="12:19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1137</v>
      </c>
      <c r="R570" t="s">
        <v>7885</v>
      </c>
      <c r="S570" s="111">
        <v>214</v>
      </c>
    </row>
    <row r="571" spans="12:19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1138</v>
      </c>
      <c r="R571" t="s">
        <v>7885</v>
      </c>
      <c r="S571" s="111">
        <v>56</v>
      </c>
    </row>
    <row r="572" spans="12:19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1139</v>
      </c>
      <c r="R572" t="s">
        <v>7885</v>
      </c>
      <c r="S572" s="111">
        <v>65</v>
      </c>
    </row>
    <row r="573" spans="12:19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1140</v>
      </c>
      <c r="R573" t="s">
        <v>7872</v>
      </c>
      <c r="S573" s="111">
        <v>19093</v>
      </c>
    </row>
    <row r="574" spans="12:19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1141</v>
      </c>
      <c r="R574" t="s">
        <v>7872</v>
      </c>
      <c r="S574" s="111">
        <v>19094</v>
      </c>
    </row>
    <row r="575" spans="12:19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1142</v>
      </c>
      <c r="R575" t="s">
        <v>243</v>
      </c>
      <c r="S575" s="111">
        <v>1000051</v>
      </c>
    </row>
    <row r="576" spans="12:19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1143</v>
      </c>
      <c r="R576" t="s">
        <v>7885</v>
      </c>
      <c r="S576" s="111">
        <v>152</v>
      </c>
    </row>
    <row r="577" spans="12:19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1144</v>
      </c>
      <c r="R577" t="s">
        <v>7885</v>
      </c>
      <c r="S577" s="111">
        <v>153</v>
      </c>
    </row>
    <row r="578" spans="12:19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1145</v>
      </c>
      <c r="S578" s="111">
        <v>10044277</v>
      </c>
    </row>
    <row r="579" spans="12:19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1146</v>
      </c>
      <c r="S579" s="111">
        <v>10044278</v>
      </c>
    </row>
    <row r="580" spans="12:19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1147</v>
      </c>
      <c r="S580" s="111">
        <v>10044276</v>
      </c>
    </row>
    <row r="581" spans="12:19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1148</v>
      </c>
      <c r="S581" s="111">
        <v>10044275</v>
      </c>
    </row>
    <row r="582" spans="12:19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1149</v>
      </c>
      <c r="S582" s="111">
        <v>10044279</v>
      </c>
    </row>
    <row r="583" spans="12:19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1150</v>
      </c>
      <c r="S583" s="111">
        <v>10044280</v>
      </c>
    </row>
    <row r="584" spans="12:19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1151</v>
      </c>
      <c r="S584" s="111">
        <v>10044283</v>
      </c>
    </row>
    <row r="585" spans="12:19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1152</v>
      </c>
      <c r="S585" s="111">
        <v>10044284</v>
      </c>
    </row>
    <row r="586" spans="12:19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1153</v>
      </c>
      <c r="S586" s="111">
        <v>10044282</v>
      </c>
    </row>
    <row r="587" spans="12:19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1154</v>
      </c>
      <c r="S587" s="111">
        <v>10044281</v>
      </c>
    </row>
    <row r="588" spans="12:19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1155</v>
      </c>
      <c r="S588" s="111">
        <v>10044285</v>
      </c>
    </row>
    <row r="589" spans="12:19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1156</v>
      </c>
      <c r="S589" s="111">
        <v>10044288</v>
      </c>
    </row>
    <row r="590" spans="12:19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1157</v>
      </c>
      <c r="S590" s="111">
        <v>10044286</v>
      </c>
    </row>
    <row r="591" spans="12:19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1158</v>
      </c>
      <c r="S591" s="111">
        <v>10044287</v>
      </c>
    </row>
    <row r="592" spans="12:19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1159</v>
      </c>
      <c r="S592" s="111">
        <v>10044289</v>
      </c>
    </row>
    <row r="593" spans="12:19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1160</v>
      </c>
      <c r="S593" s="111">
        <v>10044290</v>
      </c>
    </row>
    <row r="594" spans="12:19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1161</v>
      </c>
      <c r="S594" s="111">
        <v>10044292</v>
      </c>
    </row>
    <row r="595" spans="12:19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1162</v>
      </c>
      <c r="S595" s="111">
        <v>10044293</v>
      </c>
    </row>
    <row r="596" spans="12:19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1163</v>
      </c>
      <c r="S596" s="111">
        <v>10044294</v>
      </c>
    </row>
    <row r="597" spans="12:19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1164</v>
      </c>
      <c r="S597" s="111">
        <v>10044291</v>
      </c>
    </row>
    <row r="598" spans="12:19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1165</v>
      </c>
      <c r="S598" s="111">
        <v>10044295</v>
      </c>
    </row>
    <row r="599" spans="12:19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1166</v>
      </c>
      <c r="S599" s="111">
        <v>10044296</v>
      </c>
    </row>
    <row r="600" spans="12:19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1167</v>
      </c>
      <c r="S600" s="111">
        <v>10044298</v>
      </c>
    </row>
    <row r="601" spans="12:19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1168</v>
      </c>
      <c r="S601" s="111">
        <v>10044297</v>
      </c>
    </row>
    <row r="602" spans="12:19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1169</v>
      </c>
      <c r="S602" s="111">
        <v>10044299</v>
      </c>
    </row>
    <row r="603" spans="12:19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1170</v>
      </c>
      <c r="S603" s="111">
        <v>10044301</v>
      </c>
    </row>
    <row r="604" spans="12:19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1171</v>
      </c>
      <c r="S604" s="111">
        <v>10044302</v>
      </c>
    </row>
    <row r="605" spans="12:19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1172</v>
      </c>
      <c r="S605" s="111">
        <v>10044300</v>
      </c>
    </row>
    <row r="606" spans="12:19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1173</v>
      </c>
      <c r="S606" s="111">
        <v>10044303</v>
      </c>
    </row>
    <row r="607" spans="12:19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1174</v>
      </c>
      <c r="S607" s="111">
        <v>10044305</v>
      </c>
    </row>
    <row r="608" spans="12:19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1175</v>
      </c>
      <c r="S608" s="111">
        <v>10044304</v>
      </c>
    </row>
    <row r="609" spans="12:19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1176</v>
      </c>
      <c r="S609" s="111">
        <v>10044306</v>
      </c>
    </row>
    <row r="610" spans="12:19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1177</v>
      </c>
      <c r="S610" s="111">
        <v>10044307</v>
      </c>
    </row>
    <row r="611" spans="12:19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1178</v>
      </c>
      <c r="S611" s="111">
        <v>10044309</v>
      </c>
    </row>
    <row r="612" spans="12:19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1179</v>
      </c>
      <c r="S612" s="111">
        <v>10044308</v>
      </c>
    </row>
    <row r="613" spans="12:19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1180</v>
      </c>
      <c r="S613" s="111">
        <v>10044310</v>
      </c>
    </row>
    <row r="614" spans="12:19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1181</v>
      </c>
      <c r="S614" s="111">
        <v>10044311</v>
      </c>
    </row>
    <row r="615" spans="12:19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1182</v>
      </c>
      <c r="S615" s="111">
        <v>10044312</v>
      </c>
    </row>
    <row r="616" spans="12:19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1183</v>
      </c>
      <c r="S616" s="111">
        <v>10044313</v>
      </c>
    </row>
    <row r="617" spans="12:19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1184</v>
      </c>
      <c r="S617" s="111">
        <v>10044314</v>
      </c>
    </row>
    <row r="618" spans="12:19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1185</v>
      </c>
      <c r="S618" s="111">
        <v>10049433</v>
      </c>
    </row>
    <row r="619" spans="12:19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1186</v>
      </c>
      <c r="S619" s="111">
        <v>10049494</v>
      </c>
    </row>
    <row r="620" spans="12:19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1187</v>
      </c>
      <c r="R620" t="s">
        <v>7886</v>
      </c>
      <c r="S620" s="111">
        <v>19134</v>
      </c>
    </row>
    <row r="621" spans="12:19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1188</v>
      </c>
      <c r="R621" t="s">
        <v>7868</v>
      </c>
      <c r="S621" s="111">
        <v>19135</v>
      </c>
    </row>
    <row r="622" spans="12:19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1189</v>
      </c>
      <c r="R622" t="s">
        <v>7868</v>
      </c>
      <c r="S622" s="111">
        <v>19136</v>
      </c>
    </row>
    <row r="623" spans="12:19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1190</v>
      </c>
      <c r="R623" t="s">
        <v>7868</v>
      </c>
      <c r="S623" s="111">
        <v>87</v>
      </c>
    </row>
    <row r="624" spans="12:19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1191</v>
      </c>
      <c r="R624" t="s">
        <v>7868</v>
      </c>
      <c r="S624" s="111">
        <v>16545</v>
      </c>
    </row>
    <row r="625" spans="12:19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1192</v>
      </c>
      <c r="R625" t="s">
        <v>7868</v>
      </c>
      <c r="S625" s="111">
        <v>19137</v>
      </c>
    </row>
    <row r="626" spans="12:19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1193</v>
      </c>
      <c r="S626" s="111">
        <v>10049875</v>
      </c>
    </row>
    <row r="627" spans="12:19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1194</v>
      </c>
      <c r="S627" s="111">
        <v>10049876</v>
      </c>
    </row>
    <row r="628" spans="12:19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1195</v>
      </c>
      <c r="R628" t="s">
        <v>7869</v>
      </c>
      <c r="S628" s="111">
        <v>16616</v>
      </c>
    </row>
    <row r="629" spans="12:19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1196</v>
      </c>
      <c r="R629" t="s">
        <v>7869</v>
      </c>
      <c r="S629" s="111">
        <v>19298</v>
      </c>
    </row>
    <row r="630" spans="12:19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1197</v>
      </c>
      <c r="S630" s="111">
        <v>10049874</v>
      </c>
    </row>
    <row r="631" spans="12:19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1198</v>
      </c>
      <c r="R631" t="s">
        <v>7872</v>
      </c>
      <c r="S631" s="111">
        <v>19299</v>
      </c>
    </row>
    <row r="632" spans="12:19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1199</v>
      </c>
      <c r="S632" s="111">
        <v>20423</v>
      </c>
    </row>
    <row r="633" spans="12:19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1200</v>
      </c>
      <c r="S633" s="111">
        <v>10049872</v>
      </c>
    </row>
    <row r="634" spans="12:19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1201</v>
      </c>
      <c r="S634" s="111">
        <v>10049866</v>
      </c>
    </row>
    <row r="635" spans="12:19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1202</v>
      </c>
      <c r="S635" s="111">
        <v>10049867</v>
      </c>
    </row>
    <row r="636" spans="12:19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1203</v>
      </c>
      <c r="S636" s="111">
        <v>10049873</v>
      </c>
    </row>
    <row r="637" spans="12:19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1204</v>
      </c>
      <c r="S637" s="111">
        <v>10049868</v>
      </c>
    </row>
    <row r="638" spans="12:19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1205</v>
      </c>
      <c r="S638" s="111">
        <v>10049869</v>
      </c>
    </row>
    <row r="639" spans="12:19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1206</v>
      </c>
      <c r="S639" s="111">
        <v>10049871</v>
      </c>
    </row>
    <row r="640" spans="12:19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1207</v>
      </c>
      <c r="R640" t="s">
        <v>243</v>
      </c>
      <c r="S640" s="111">
        <v>58</v>
      </c>
    </row>
    <row r="641" spans="12:19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1208</v>
      </c>
      <c r="R641" t="s">
        <v>243</v>
      </c>
      <c r="S641" s="111">
        <v>60</v>
      </c>
    </row>
    <row r="642" spans="12:19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1209</v>
      </c>
      <c r="R642" t="s">
        <v>7872</v>
      </c>
      <c r="S642" s="111">
        <v>19138</v>
      </c>
    </row>
    <row r="643" spans="12:19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1210</v>
      </c>
      <c r="R643" t="s">
        <v>7872</v>
      </c>
      <c r="S643" s="111">
        <v>19300</v>
      </c>
    </row>
    <row r="644" spans="12:19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1211</v>
      </c>
      <c r="R644" t="s">
        <v>243</v>
      </c>
      <c r="S644" s="111">
        <v>62</v>
      </c>
    </row>
    <row r="645" spans="12:19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1212</v>
      </c>
      <c r="R645" t="s">
        <v>243</v>
      </c>
      <c r="S645" s="111">
        <v>64</v>
      </c>
    </row>
    <row r="646" spans="12:19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1213</v>
      </c>
      <c r="R646" t="s">
        <v>243</v>
      </c>
      <c r="S646" s="111">
        <v>66</v>
      </c>
    </row>
    <row r="647" spans="12:19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1214</v>
      </c>
      <c r="R647" t="s">
        <v>7887</v>
      </c>
      <c r="S647" s="111">
        <v>67</v>
      </c>
    </row>
    <row r="648" spans="12:19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1215</v>
      </c>
      <c r="R648" t="s">
        <v>243</v>
      </c>
      <c r="S648" s="111">
        <v>1001003</v>
      </c>
    </row>
    <row r="649" spans="12:19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1216</v>
      </c>
      <c r="R649" t="s">
        <v>243</v>
      </c>
      <c r="S649" s="111">
        <v>1001002</v>
      </c>
    </row>
    <row r="650" spans="12:19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1217</v>
      </c>
      <c r="R650" t="s">
        <v>243</v>
      </c>
      <c r="S650" s="111">
        <v>1001001</v>
      </c>
    </row>
    <row r="651" spans="12:19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1218</v>
      </c>
      <c r="R651" t="s">
        <v>243</v>
      </c>
      <c r="S651" s="111">
        <v>1001000</v>
      </c>
    </row>
    <row r="652" spans="12:19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1219</v>
      </c>
      <c r="R652" t="s">
        <v>7881</v>
      </c>
      <c r="S652" s="111">
        <v>1040230</v>
      </c>
    </row>
    <row r="653" spans="12:19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1220</v>
      </c>
      <c r="R653" t="s">
        <v>7881</v>
      </c>
      <c r="S653" s="111">
        <v>1040167</v>
      </c>
    </row>
    <row r="654" spans="12:19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1221</v>
      </c>
      <c r="R654" t="s">
        <v>166</v>
      </c>
      <c r="S654" s="111">
        <v>1040176</v>
      </c>
    </row>
    <row r="655" spans="12:19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1222</v>
      </c>
      <c r="R655" t="s">
        <v>7888</v>
      </c>
      <c r="S655" s="111">
        <v>10049526</v>
      </c>
    </row>
    <row r="656" spans="12:19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1223</v>
      </c>
      <c r="S656" s="111">
        <v>10049525</v>
      </c>
    </row>
    <row r="657" spans="12:19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1224</v>
      </c>
      <c r="R657" t="s">
        <v>7889</v>
      </c>
      <c r="S657" s="111">
        <v>10047723</v>
      </c>
    </row>
    <row r="658" spans="12:19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1225</v>
      </c>
      <c r="R658" t="s">
        <v>7889</v>
      </c>
      <c r="S658" s="111">
        <v>10049434</v>
      </c>
    </row>
    <row r="659" spans="12:19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1226</v>
      </c>
      <c r="R659" t="s">
        <v>7887</v>
      </c>
      <c r="S659" s="111">
        <v>10047710</v>
      </c>
    </row>
    <row r="660" spans="12:19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1227</v>
      </c>
      <c r="R660" t="s">
        <v>7887</v>
      </c>
      <c r="S660" s="111">
        <v>10047713</v>
      </c>
    </row>
    <row r="661" spans="12:19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1228</v>
      </c>
      <c r="R661" t="s">
        <v>7887</v>
      </c>
      <c r="S661" s="111">
        <v>10047711</v>
      </c>
    </row>
    <row r="662" spans="12:19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1229</v>
      </c>
      <c r="R662" t="s">
        <v>7887</v>
      </c>
      <c r="S662" s="111">
        <v>10047714</v>
      </c>
    </row>
    <row r="663" spans="12:19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1230</v>
      </c>
      <c r="R663" t="s">
        <v>7887</v>
      </c>
      <c r="S663" s="111">
        <v>10047712</v>
      </c>
    </row>
    <row r="664" spans="12:19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1231</v>
      </c>
      <c r="R664" t="s">
        <v>7887</v>
      </c>
      <c r="S664" s="111">
        <v>10047715</v>
      </c>
    </row>
    <row r="665" spans="12:19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1232</v>
      </c>
      <c r="R665" t="s">
        <v>7887</v>
      </c>
      <c r="S665" s="111">
        <v>10047716</v>
      </c>
    </row>
    <row r="666" spans="12:19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1233</v>
      </c>
      <c r="R666" t="s">
        <v>7887</v>
      </c>
      <c r="S666" s="111">
        <v>10047719</v>
      </c>
    </row>
    <row r="667" spans="12:19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1234</v>
      </c>
      <c r="R667" t="s">
        <v>7887</v>
      </c>
      <c r="S667" s="111">
        <v>10047717</v>
      </c>
    </row>
    <row r="668" spans="12:19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1235</v>
      </c>
      <c r="R668" t="s">
        <v>7887</v>
      </c>
      <c r="S668" s="111">
        <v>10047720</v>
      </c>
    </row>
    <row r="669" spans="12:19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1236</v>
      </c>
      <c r="R669" t="s">
        <v>7887</v>
      </c>
      <c r="S669" s="111">
        <v>10047718</v>
      </c>
    </row>
    <row r="670" spans="12:19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1237</v>
      </c>
      <c r="R670" t="s">
        <v>7887</v>
      </c>
      <c r="S670" s="111">
        <v>10047721</v>
      </c>
    </row>
    <row r="671" spans="12:19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1238</v>
      </c>
      <c r="S671" s="111">
        <v>10049870</v>
      </c>
    </row>
    <row r="672" spans="12:19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1239</v>
      </c>
      <c r="S672" s="111">
        <v>225</v>
      </c>
    </row>
    <row r="673" spans="12:19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1240</v>
      </c>
      <c r="R673" t="s">
        <v>7890</v>
      </c>
      <c r="S673" s="111">
        <v>226</v>
      </c>
    </row>
    <row r="674" spans="12:19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1241</v>
      </c>
      <c r="S674" s="111">
        <v>237</v>
      </c>
    </row>
    <row r="675" spans="12:19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1242</v>
      </c>
      <c r="R675" t="s">
        <v>7891</v>
      </c>
      <c r="S675" s="111">
        <v>227</v>
      </c>
    </row>
    <row r="676" spans="12:19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1243</v>
      </c>
      <c r="R676" t="s">
        <v>7892</v>
      </c>
      <c r="S676" s="111">
        <v>228</v>
      </c>
    </row>
    <row r="677" spans="12:19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1244</v>
      </c>
      <c r="R677" t="s">
        <v>7871</v>
      </c>
      <c r="S677" s="111">
        <v>69</v>
      </c>
    </row>
    <row r="678" spans="12:19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1245</v>
      </c>
      <c r="R678" t="s">
        <v>7869</v>
      </c>
      <c r="S678" s="111">
        <v>217</v>
      </c>
    </row>
    <row r="679" spans="12:19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1246</v>
      </c>
      <c r="R679" t="s">
        <v>7871</v>
      </c>
      <c r="S679" s="111">
        <v>68</v>
      </c>
    </row>
    <row r="680" spans="12:19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1247</v>
      </c>
      <c r="R680" t="s">
        <v>7871</v>
      </c>
      <c r="S680" s="111">
        <v>16546</v>
      </c>
    </row>
    <row r="681" spans="12:19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1248</v>
      </c>
      <c r="R681" t="s">
        <v>7871</v>
      </c>
      <c r="S681" s="111">
        <v>19301</v>
      </c>
    </row>
    <row r="682" spans="12:19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1249</v>
      </c>
      <c r="R682" t="s">
        <v>7871</v>
      </c>
      <c r="S682" s="111">
        <v>19302</v>
      </c>
    </row>
    <row r="683" spans="12:19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1250</v>
      </c>
      <c r="R683" t="s">
        <v>243</v>
      </c>
      <c r="S683" s="111">
        <v>70</v>
      </c>
    </row>
    <row r="684" spans="12:19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1251</v>
      </c>
      <c r="R684" t="s">
        <v>243</v>
      </c>
      <c r="S684" s="111">
        <v>71</v>
      </c>
    </row>
    <row r="685" spans="12:19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1252</v>
      </c>
      <c r="R685" t="s">
        <v>7872</v>
      </c>
      <c r="S685" s="111">
        <v>19303</v>
      </c>
    </row>
    <row r="686" spans="12:19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1253</v>
      </c>
      <c r="R686" t="s">
        <v>243</v>
      </c>
      <c r="S686" s="111">
        <v>72</v>
      </c>
    </row>
    <row r="687" spans="12:19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1254</v>
      </c>
      <c r="R687" t="s">
        <v>243</v>
      </c>
      <c r="S687" s="111">
        <v>156</v>
      </c>
    </row>
    <row r="688" spans="12:19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1255</v>
      </c>
      <c r="R688" t="s">
        <v>243</v>
      </c>
      <c r="S688" s="111">
        <v>185</v>
      </c>
    </row>
    <row r="689" spans="12:19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1256</v>
      </c>
      <c r="S689" s="111">
        <v>10008987</v>
      </c>
    </row>
    <row r="690" spans="12:19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1257</v>
      </c>
      <c r="S690" s="111">
        <v>20628</v>
      </c>
    </row>
    <row r="691" spans="12:19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1258</v>
      </c>
      <c r="S691" s="111">
        <v>20641</v>
      </c>
    </row>
    <row r="692" spans="12:19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1259</v>
      </c>
      <c r="R692" t="s">
        <v>7893</v>
      </c>
      <c r="S692" s="111">
        <v>126</v>
      </c>
    </row>
    <row r="693" spans="12:19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1260</v>
      </c>
      <c r="R693" t="s">
        <v>7893</v>
      </c>
      <c r="S693" s="111">
        <v>16591</v>
      </c>
    </row>
    <row r="694" spans="12:19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1261</v>
      </c>
      <c r="R694" t="s">
        <v>7893</v>
      </c>
      <c r="S694" s="111">
        <v>16592</v>
      </c>
    </row>
    <row r="695" spans="12:19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1262</v>
      </c>
      <c r="R695" t="s">
        <v>7893</v>
      </c>
      <c r="S695" s="111">
        <v>16593</v>
      </c>
    </row>
    <row r="696" spans="12:19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1263</v>
      </c>
      <c r="R696" t="s">
        <v>7893</v>
      </c>
      <c r="S696" s="111">
        <v>16594</v>
      </c>
    </row>
    <row r="697" spans="12:19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1264</v>
      </c>
      <c r="R697" t="s">
        <v>7893</v>
      </c>
      <c r="S697" s="111">
        <v>16595</v>
      </c>
    </row>
    <row r="698" spans="12:19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1265</v>
      </c>
      <c r="R698" t="s">
        <v>7893</v>
      </c>
      <c r="S698" s="111">
        <v>16596</v>
      </c>
    </row>
    <row r="699" spans="12:19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1266</v>
      </c>
      <c r="R699" t="s">
        <v>7893</v>
      </c>
      <c r="S699" s="111">
        <v>16597</v>
      </c>
    </row>
    <row r="700" spans="12:19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1267</v>
      </c>
      <c r="R700" t="s">
        <v>7893</v>
      </c>
      <c r="S700" s="111">
        <v>16598</v>
      </c>
    </row>
    <row r="701" spans="12:19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1268</v>
      </c>
      <c r="R701" t="s">
        <v>7893</v>
      </c>
      <c r="S701" s="111">
        <v>16599</v>
      </c>
    </row>
    <row r="702" spans="12:19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1269</v>
      </c>
      <c r="R702" t="s">
        <v>7893</v>
      </c>
      <c r="S702" s="111">
        <v>16600</v>
      </c>
    </row>
    <row r="703" spans="12:19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1270</v>
      </c>
      <c r="R703" t="s">
        <v>7893</v>
      </c>
      <c r="S703" s="111">
        <v>16601</v>
      </c>
    </row>
    <row r="704" spans="12:19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1271</v>
      </c>
      <c r="R704" t="s">
        <v>7893</v>
      </c>
      <c r="S704" s="111">
        <v>16602</v>
      </c>
    </row>
    <row r="705" spans="12:19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1272</v>
      </c>
      <c r="R705" t="s">
        <v>7893</v>
      </c>
      <c r="S705" s="111">
        <v>16603</v>
      </c>
    </row>
    <row r="706" spans="12:19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1273</v>
      </c>
      <c r="R706" t="s">
        <v>7893</v>
      </c>
      <c r="S706" s="111">
        <v>16604</v>
      </c>
    </row>
    <row r="707" spans="12:19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1274</v>
      </c>
      <c r="R707" t="s">
        <v>7893</v>
      </c>
      <c r="S707" s="111">
        <v>16605</v>
      </c>
    </row>
    <row r="708" spans="12:19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1275</v>
      </c>
      <c r="R708" t="s">
        <v>7893</v>
      </c>
      <c r="S708" s="111">
        <v>16606</v>
      </c>
    </row>
    <row r="709" spans="12:19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1276</v>
      </c>
      <c r="R709" t="s">
        <v>7893</v>
      </c>
      <c r="S709" s="111">
        <v>16607</v>
      </c>
    </row>
    <row r="710" spans="12:19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1277</v>
      </c>
      <c r="R710" t="s">
        <v>7893</v>
      </c>
      <c r="S710" s="111">
        <v>16608</v>
      </c>
    </row>
    <row r="711" spans="12:19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1278</v>
      </c>
      <c r="R711" t="s">
        <v>7893</v>
      </c>
      <c r="S711" s="111">
        <v>16609</v>
      </c>
    </row>
    <row r="712" spans="12:19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1279</v>
      </c>
      <c r="R712" t="s">
        <v>7893</v>
      </c>
      <c r="S712" s="111">
        <v>16610</v>
      </c>
    </row>
    <row r="713" spans="12:19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1280</v>
      </c>
      <c r="R713" t="s">
        <v>7893</v>
      </c>
      <c r="S713" s="111">
        <v>16611</v>
      </c>
    </row>
    <row r="714" spans="12:19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1281</v>
      </c>
      <c r="R714" t="s">
        <v>7893</v>
      </c>
      <c r="S714" s="111">
        <v>16612</v>
      </c>
    </row>
    <row r="715" spans="12:19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1282</v>
      </c>
      <c r="R715" t="s">
        <v>7893</v>
      </c>
      <c r="S715" s="111">
        <v>16613</v>
      </c>
    </row>
    <row r="716" spans="12:19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1283</v>
      </c>
      <c r="R716" t="s">
        <v>7893</v>
      </c>
      <c r="S716" s="111">
        <v>16614</v>
      </c>
    </row>
    <row r="717" spans="12:19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1284</v>
      </c>
      <c r="R717" t="s">
        <v>243</v>
      </c>
      <c r="S717" s="111">
        <v>117</v>
      </c>
    </row>
    <row r="718" spans="12:19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1285</v>
      </c>
      <c r="R718" t="s">
        <v>243</v>
      </c>
      <c r="S718" s="111">
        <v>176</v>
      </c>
    </row>
    <row r="719" spans="12:19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1286</v>
      </c>
      <c r="R719" t="s">
        <v>243</v>
      </c>
      <c r="S719" s="111">
        <v>192</v>
      </c>
    </row>
    <row r="720" spans="12:19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1287</v>
      </c>
      <c r="R720" t="s">
        <v>243</v>
      </c>
      <c r="S720" s="111">
        <v>195</v>
      </c>
    </row>
    <row r="721" spans="12:19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1288</v>
      </c>
      <c r="R721" t="s">
        <v>243</v>
      </c>
      <c r="S721" s="111">
        <v>162</v>
      </c>
    </row>
    <row r="722" spans="12:19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1289</v>
      </c>
      <c r="R722" t="s">
        <v>243</v>
      </c>
      <c r="S722" s="111">
        <v>163</v>
      </c>
    </row>
    <row r="723" spans="12:19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1290</v>
      </c>
      <c r="R723" t="s">
        <v>243</v>
      </c>
      <c r="S723" s="111">
        <v>164</v>
      </c>
    </row>
    <row r="724" spans="12:19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1291</v>
      </c>
      <c r="R724" t="s">
        <v>243</v>
      </c>
      <c r="S724" s="111">
        <v>165</v>
      </c>
    </row>
    <row r="725" spans="12:19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1292</v>
      </c>
      <c r="R725" t="s">
        <v>243</v>
      </c>
      <c r="S725" s="111">
        <v>119</v>
      </c>
    </row>
    <row r="726" spans="12:19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1293</v>
      </c>
      <c r="R726" t="s">
        <v>243</v>
      </c>
      <c r="S726" s="111">
        <v>173</v>
      </c>
    </row>
    <row r="727" spans="12:19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1294</v>
      </c>
      <c r="R727" t="s">
        <v>243</v>
      </c>
      <c r="S727" s="111">
        <v>167</v>
      </c>
    </row>
    <row r="728" spans="12:19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1295</v>
      </c>
      <c r="R728" t="s">
        <v>243</v>
      </c>
      <c r="S728" s="111">
        <v>174</v>
      </c>
    </row>
    <row r="729" spans="12:19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1296</v>
      </c>
      <c r="S729" s="111">
        <v>20220</v>
      </c>
    </row>
    <row r="730" spans="12:19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1297</v>
      </c>
      <c r="S730" s="111">
        <v>20265</v>
      </c>
    </row>
    <row r="731" spans="12:19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1298</v>
      </c>
      <c r="S731" s="111">
        <v>20266</v>
      </c>
    </row>
    <row r="732" spans="12:19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1299</v>
      </c>
      <c r="S732" s="111">
        <v>20267</v>
      </c>
    </row>
    <row r="733" spans="12:19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1300</v>
      </c>
      <c r="S733" s="111">
        <v>20221</v>
      </c>
    </row>
    <row r="734" spans="12:19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1301</v>
      </c>
      <c r="S734" s="111">
        <v>20232</v>
      </c>
    </row>
    <row r="735" spans="12:19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1302</v>
      </c>
      <c r="S735" s="111">
        <v>20222</v>
      </c>
    </row>
    <row r="736" spans="12:19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1303</v>
      </c>
      <c r="S736" s="111">
        <v>20223</v>
      </c>
    </row>
    <row r="737" spans="12:19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1304</v>
      </c>
      <c r="S737" s="111">
        <v>20224</v>
      </c>
    </row>
    <row r="738" spans="12:19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1305</v>
      </c>
      <c r="S738" s="111">
        <v>20225</v>
      </c>
    </row>
    <row r="739" spans="12:19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1306</v>
      </c>
      <c r="S739" s="111">
        <v>20239</v>
      </c>
    </row>
    <row r="740" spans="12:19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1307</v>
      </c>
      <c r="S740" s="111">
        <v>20264</v>
      </c>
    </row>
    <row r="741" spans="12:19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1308</v>
      </c>
      <c r="S741" s="111">
        <v>20184</v>
      </c>
    </row>
    <row r="742" spans="12:19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1309</v>
      </c>
      <c r="S742" s="111">
        <v>20245</v>
      </c>
    </row>
    <row r="743" spans="12:19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1310</v>
      </c>
      <c r="S743" s="111">
        <v>20246</v>
      </c>
    </row>
    <row r="744" spans="12:19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1311</v>
      </c>
      <c r="S744" s="111">
        <v>20247</v>
      </c>
    </row>
    <row r="745" spans="12:19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1312</v>
      </c>
      <c r="S745" s="111">
        <v>20185</v>
      </c>
    </row>
    <row r="746" spans="12:19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1313</v>
      </c>
      <c r="S746" s="111">
        <v>20226</v>
      </c>
    </row>
    <row r="747" spans="12:19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1314</v>
      </c>
      <c r="S747" s="111">
        <v>20186</v>
      </c>
    </row>
    <row r="748" spans="12:19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1315</v>
      </c>
      <c r="S748" s="111">
        <v>20187</v>
      </c>
    </row>
    <row r="749" spans="12:19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1316</v>
      </c>
      <c r="S749" s="111">
        <v>20188</v>
      </c>
    </row>
    <row r="750" spans="12:19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1317</v>
      </c>
      <c r="S750" s="111">
        <v>20189</v>
      </c>
    </row>
    <row r="751" spans="12:19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1318</v>
      </c>
      <c r="S751" s="111">
        <v>20233</v>
      </c>
    </row>
    <row r="752" spans="12:19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1319</v>
      </c>
      <c r="S752" s="111">
        <v>20244</v>
      </c>
    </row>
    <row r="753" spans="12:19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1320</v>
      </c>
      <c r="S753" s="111">
        <v>20630</v>
      </c>
    </row>
    <row r="754" spans="12:19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1321</v>
      </c>
      <c r="S754" s="111">
        <v>20639</v>
      </c>
    </row>
    <row r="755" spans="12:19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1322</v>
      </c>
      <c r="S755" s="111">
        <v>20642</v>
      </c>
    </row>
    <row r="756" spans="12:19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1323</v>
      </c>
      <c r="S756" s="111">
        <v>20640</v>
      </c>
    </row>
    <row r="757" spans="12:19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1324</v>
      </c>
      <c r="S757" s="111">
        <v>20631</v>
      </c>
    </row>
    <row r="758" spans="12:19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1325</v>
      </c>
      <c r="S758" s="111">
        <v>20632</v>
      </c>
    </row>
    <row r="759" spans="12:19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1326</v>
      </c>
      <c r="S759" s="111">
        <v>20633</v>
      </c>
    </row>
    <row r="760" spans="12:19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1327</v>
      </c>
      <c r="S760" s="111">
        <v>20634</v>
      </c>
    </row>
    <row r="761" spans="12:19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1328</v>
      </c>
      <c r="S761" s="111">
        <v>20635</v>
      </c>
    </row>
    <row r="762" spans="12:19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1329</v>
      </c>
      <c r="S762" s="111">
        <v>20636</v>
      </c>
    </row>
    <row r="763" spans="12:19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1330</v>
      </c>
      <c r="S763" s="111">
        <v>20637</v>
      </c>
    </row>
    <row r="764" spans="12:19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1331</v>
      </c>
      <c r="S764" s="111">
        <v>20638</v>
      </c>
    </row>
    <row r="765" spans="12:19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1332</v>
      </c>
      <c r="S765" s="111">
        <v>20196</v>
      </c>
    </row>
    <row r="766" spans="12:19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1333</v>
      </c>
      <c r="S766" s="111">
        <v>20253</v>
      </c>
    </row>
    <row r="767" spans="12:19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1334</v>
      </c>
      <c r="S767" s="111">
        <v>20254</v>
      </c>
    </row>
    <row r="768" spans="12:19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1335</v>
      </c>
      <c r="S768" s="111">
        <v>20255</v>
      </c>
    </row>
    <row r="769" spans="12:19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1336</v>
      </c>
      <c r="S769" s="111">
        <v>20197</v>
      </c>
    </row>
    <row r="770" spans="12:19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1337</v>
      </c>
      <c r="S770" s="111">
        <v>20228</v>
      </c>
    </row>
    <row r="771" spans="12:19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1338</v>
      </c>
      <c r="S771" s="111">
        <v>20198</v>
      </c>
    </row>
    <row r="772" spans="12:19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1339</v>
      </c>
      <c r="S772" s="111">
        <v>20199</v>
      </c>
    </row>
    <row r="773" spans="12:19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1340</v>
      </c>
      <c r="S773" s="111">
        <v>20200</v>
      </c>
    </row>
    <row r="774" spans="12:19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1341</v>
      </c>
      <c r="S774" s="111">
        <v>20201</v>
      </c>
    </row>
    <row r="775" spans="12:19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1342</v>
      </c>
      <c r="S775" s="111">
        <v>20235</v>
      </c>
    </row>
    <row r="776" spans="12:19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1343</v>
      </c>
      <c r="S776" s="111">
        <v>20252</v>
      </c>
    </row>
    <row r="777" spans="12:19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1344</v>
      </c>
      <c r="S777" s="111">
        <v>20208</v>
      </c>
    </row>
    <row r="778" spans="12:19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1345</v>
      </c>
      <c r="S778" s="111">
        <v>20269</v>
      </c>
    </row>
    <row r="779" spans="12:19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1346</v>
      </c>
      <c r="S779" s="111">
        <v>10049853</v>
      </c>
    </row>
    <row r="780" spans="12:19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1347</v>
      </c>
      <c r="S780" s="111">
        <v>10049841</v>
      </c>
    </row>
    <row r="781" spans="12:19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1348</v>
      </c>
      <c r="S781" s="111">
        <v>20270</v>
      </c>
    </row>
    <row r="782" spans="12:19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1349</v>
      </c>
      <c r="S782" s="111">
        <v>10049854</v>
      </c>
    </row>
    <row r="783" spans="12:19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1350</v>
      </c>
      <c r="S783" s="111">
        <v>10049842</v>
      </c>
    </row>
    <row r="784" spans="12:19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1351</v>
      </c>
      <c r="S784" s="111">
        <v>20271</v>
      </c>
    </row>
    <row r="785" spans="12:19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1352</v>
      </c>
      <c r="S785" s="111">
        <v>10049855</v>
      </c>
    </row>
    <row r="786" spans="12:19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1353</v>
      </c>
      <c r="S786" s="111">
        <v>10049843</v>
      </c>
    </row>
    <row r="787" spans="12:19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1354</v>
      </c>
      <c r="S787" s="111">
        <v>10049844</v>
      </c>
    </row>
    <row r="788" spans="12:19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1355</v>
      </c>
      <c r="S788" s="111">
        <v>10049832</v>
      </c>
    </row>
    <row r="789" spans="12:19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1356</v>
      </c>
      <c r="S789" s="111">
        <v>20209</v>
      </c>
    </row>
    <row r="790" spans="12:19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1357</v>
      </c>
      <c r="S790" s="111">
        <v>10049845</v>
      </c>
    </row>
    <row r="791" spans="12:19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1358</v>
      </c>
      <c r="S791" s="111">
        <v>10049833</v>
      </c>
    </row>
    <row r="792" spans="12:19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1359</v>
      </c>
      <c r="S792" s="111">
        <v>20230</v>
      </c>
    </row>
    <row r="793" spans="12:19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1360</v>
      </c>
      <c r="S793" s="111">
        <v>10049846</v>
      </c>
    </row>
    <row r="794" spans="12:19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1361</v>
      </c>
      <c r="S794" s="111">
        <v>10049834</v>
      </c>
    </row>
    <row r="795" spans="12:19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1362</v>
      </c>
      <c r="S795" s="111">
        <v>20210</v>
      </c>
    </row>
    <row r="796" spans="12:19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1363</v>
      </c>
      <c r="S796" s="111">
        <v>10049847</v>
      </c>
    </row>
    <row r="797" spans="12:19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1364</v>
      </c>
      <c r="S797" s="111">
        <v>10049835</v>
      </c>
    </row>
    <row r="798" spans="12:19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1365</v>
      </c>
      <c r="S798" s="111">
        <v>20211</v>
      </c>
    </row>
    <row r="799" spans="12:19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1366</v>
      </c>
      <c r="S799" s="111">
        <v>10049848</v>
      </c>
    </row>
    <row r="800" spans="12:19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1367</v>
      </c>
      <c r="S800" s="111">
        <v>10049836</v>
      </c>
    </row>
    <row r="801" spans="12:19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1368</v>
      </c>
      <c r="S801" s="111">
        <v>20212</v>
      </c>
    </row>
    <row r="802" spans="12:19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1369</v>
      </c>
      <c r="S802" s="111">
        <v>10049849</v>
      </c>
    </row>
    <row r="803" spans="12:19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1370</v>
      </c>
      <c r="S803" s="111">
        <v>10049837</v>
      </c>
    </row>
    <row r="804" spans="12:19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1371</v>
      </c>
      <c r="S804" s="111">
        <v>20213</v>
      </c>
    </row>
    <row r="805" spans="12:19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1372</v>
      </c>
      <c r="S805" s="111">
        <v>10049850</v>
      </c>
    </row>
    <row r="806" spans="12:19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1373</v>
      </c>
      <c r="S806" s="111">
        <v>10049838</v>
      </c>
    </row>
    <row r="807" spans="12:19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1374</v>
      </c>
      <c r="S807" s="111">
        <v>20237</v>
      </c>
    </row>
    <row r="808" spans="12:19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1375</v>
      </c>
      <c r="S808" s="111">
        <v>10049851</v>
      </c>
    </row>
    <row r="809" spans="12:19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1376</v>
      </c>
      <c r="S809" s="111">
        <v>10049839</v>
      </c>
    </row>
    <row r="810" spans="12:19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1377</v>
      </c>
      <c r="S810" s="111">
        <v>20268</v>
      </c>
    </row>
    <row r="811" spans="12:19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1378</v>
      </c>
      <c r="S811" s="111">
        <v>10049852</v>
      </c>
    </row>
    <row r="812" spans="12:19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1379</v>
      </c>
      <c r="S812" s="111">
        <v>10049840</v>
      </c>
    </row>
    <row r="813" spans="12:19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1380</v>
      </c>
      <c r="S813" s="111">
        <v>20202</v>
      </c>
    </row>
    <row r="814" spans="12:19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1381</v>
      </c>
      <c r="S814" s="111">
        <v>20257</v>
      </c>
    </row>
    <row r="815" spans="12:19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1382</v>
      </c>
      <c r="S815" s="111">
        <v>20258</v>
      </c>
    </row>
    <row r="816" spans="12:19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1383</v>
      </c>
      <c r="S816" s="111">
        <v>20259</v>
      </c>
    </row>
    <row r="817" spans="12:19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1384</v>
      </c>
      <c r="S817" s="111">
        <v>20203</v>
      </c>
    </row>
    <row r="818" spans="12:19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1385</v>
      </c>
      <c r="S818" s="111">
        <v>20229</v>
      </c>
    </row>
    <row r="819" spans="12:19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1386</v>
      </c>
      <c r="S819" s="111">
        <v>20204</v>
      </c>
    </row>
    <row r="820" spans="12:19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1387</v>
      </c>
      <c r="S820" s="111">
        <v>20205</v>
      </c>
    </row>
    <row r="821" spans="12:19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1388</v>
      </c>
      <c r="S821" s="111">
        <v>20206</v>
      </c>
    </row>
    <row r="822" spans="12:19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1389</v>
      </c>
      <c r="S822" s="111">
        <v>20207</v>
      </c>
    </row>
    <row r="823" spans="12:19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1390</v>
      </c>
      <c r="S823" s="111">
        <v>20236</v>
      </c>
    </row>
    <row r="824" spans="12:19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1391</v>
      </c>
      <c r="S824" s="111">
        <v>20256</v>
      </c>
    </row>
    <row r="825" spans="12:19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1392</v>
      </c>
      <c r="S825" s="111">
        <v>20190</v>
      </c>
    </row>
    <row r="826" spans="12:19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1393</v>
      </c>
      <c r="S826" s="111">
        <v>20249</v>
      </c>
    </row>
    <row r="827" spans="12:19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1394</v>
      </c>
      <c r="S827" s="111">
        <v>20250</v>
      </c>
    </row>
    <row r="828" spans="12:19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1395</v>
      </c>
      <c r="S828" s="111">
        <v>20251</v>
      </c>
    </row>
    <row r="829" spans="12:19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1396</v>
      </c>
      <c r="S829" s="111">
        <v>20191</v>
      </c>
    </row>
    <row r="830" spans="12:19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1397</v>
      </c>
      <c r="S830" s="111">
        <v>20227</v>
      </c>
    </row>
    <row r="831" spans="12:19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1398</v>
      </c>
      <c r="S831" s="111">
        <v>20192</v>
      </c>
    </row>
    <row r="832" spans="12:19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1399</v>
      </c>
      <c r="S832" s="111">
        <v>20193</v>
      </c>
    </row>
    <row r="833" spans="12:19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1400</v>
      </c>
      <c r="S833" s="111">
        <v>20194</v>
      </c>
    </row>
    <row r="834" spans="12:19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1401</v>
      </c>
      <c r="S834" s="111">
        <v>20195</v>
      </c>
    </row>
    <row r="835" spans="12:19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1402</v>
      </c>
      <c r="S835" s="111">
        <v>20234</v>
      </c>
    </row>
    <row r="836" spans="12:19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1403</v>
      </c>
      <c r="S836" s="111">
        <v>20248</v>
      </c>
    </row>
    <row r="837" spans="12:19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1404</v>
      </c>
      <c r="S837" s="111">
        <v>20214</v>
      </c>
    </row>
    <row r="838" spans="12:19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1405</v>
      </c>
      <c r="S838" s="111">
        <v>20261</v>
      </c>
    </row>
    <row r="839" spans="12:19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1406</v>
      </c>
      <c r="S839" s="111">
        <v>20262</v>
      </c>
    </row>
    <row r="840" spans="12:19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1407</v>
      </c>
      <c r="S840" s="111">
        <v>20263</v>
      </c>
    </row>
    <row r="841" spans="12:19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1408</v>
      </c>
      <c r="S841" s="111">
        <v>20215</v>
      </c>
    </row>
    <row r="842" spans="12:19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1409</v>
      </c>
      <c r="S842" s="111">
        <v>20231</v>
      </c>
    </row>
    <row r="843" spans="12:19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1410</v>
      </c>
      <c r="S843" s="111">
        <v>20216</v>
      </c>
    </row>
    <row r="844" spans="12:19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1411</v>
      </c>
      <c r="S844" s="111">
        <v>20217</v>
      </c>
    </row>
    <row r="845" spans="12:19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1412</v>
      </c>
      <c r="S845" s="111">
        <v>20218</v>
      </c>
    </row>
    <row r="846" spans="12:19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1413</v>
      </c>
      <c r="S846" s="111">
        <v>20219</v>
      </c>
    </row>
    <row r="847" spans="12:19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1414</v>
      </c>
      <c r="S847" s="111">
        <v>20238</v>
      </c>
    </row>
    <row r="848" spans="12:19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1415</v>
      </c>
      <c r="S848" s="111">
        <v>20260</v>
      </c>
    </row>
    <row r="849" spans="12:19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1416</v>
      </c>
      <c r="S849" s="111">
        <v>10009031</v>
      </c>
    </row>
    <row r="850" spans="12:19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1417</v>
      </c>
      <c r="S850" s="111">
        <v>10009032</v>
      </c>
    </row>
    <row r="851" spans="12:19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1418</v>
      </c>
      <c r="S851" s="111">
        <v>10009034</v>
      </c>
    </row>
    <row r="852" spans="12:19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1419</v>
      </c>
      <c r="S852" s="111">
        <v>10009033</v>
      </c>
    </row>
    <row r="853" spans="12:19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1420</v>
      </c>
      <c r="S853" s="111">
        <v>10009035</v>
      </c>
    </row>
    <row r="854" spans="12:19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1421</v>
      </c>
      <c r="S854" s="111">
        <v>10009036</v>
      </c>
    </row>
    <row r="855" spans="12:19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1422</v>
      </c>
      <c r="S855" s="111">
        <v>10009038</v>
      </c>
    </row>
    <row r="856" spans="12:19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1423</v>
      </c>
      <c r="S856" s="111">
        <v>10009037</v>
      </c>
    </row>
    <row r="857" spans="12:19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1424</v>
      </c>
      <c r="S857" s="111">
        <v>10009039</v>
      </c>
    </row>
    <row r="858" spans="12:19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1425</v>
      </c>
      <c r="S858" s="111">
        <v>10009040</v>
      </c>
    </row>
    <row r="859" spans="12:19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1426</v>
      </c>
      <c r="S859" s="111">
        <v>10009041</v>
      </c>
    </row>
    <row r="860" spans="12:19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1427</v>
      </c>
      <c r="S860" s="111">
        <v>10009042</v>
      </c>
    </row>
    <row r="861" spans="12:19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1428</v>
      </c>
      <c r="S861" s="111">
        <v>10009043</v>
      </c>
    </row>
    <row r="862" spans="12:19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1429</v>
      </c>
      <c r="S862" s="111">
        <v>10009044</v>
      </c>
    </row>
    <row r="863" spans="12:19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1430</v>
      </c>
      <c r="S863" s="111">
        <v>10009046</v>
      </c>
    </row>
    <row r="864" spans="12:19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1431</v>
      </c>
      <c r="S864" s="111">
        <v>10008972</v>
      </c>
    </row>
    <row r="865" spans="12:19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1432</v>
      </c>
      <c r="S865" s="111">
        <v>10008971</v>
      </c>
    </row>
    <row r="866" spans="12:19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1433</v>
      </c>
      <c r="S866" s="111">
        <v>10008973</v>
      </c>
    </row>
    <row r="867" spans="12:19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1434</v>
      </c>
      <c r="S867" s="111">
        <v>10008978</v>
      </c>
    </row>
    <row r="868" spans="12:19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1435</v>
      </c>
      <c r="S868" s="111">
        <v>10008975</v>
      </c>
    </row>
    <row r="869" spans="12:19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1436</v>
      </c>
      <c r="R869" t="s">
        <v>7881</v>
      </c>
      <c r="S869" s="111">
        <v>1040164</v>
      </c>
    </row>
    <row r="870" spans="12:19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1437</v>
      </c>
      <c r="R870" t="s">
        <v>7881</v>
      </c>
      <c r="S870" s="111">
        <v>1040165</v>
      </c>
    </row>
    <row r="871" spans="12:19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1438</v>
      </c>
      <c r="S871" s="111">
        <v>10008738</v>
      </c>
    </row>
    <row r="872" spans="12:19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1439</v>
      </c>
      <c r="R872" t="s">
        <v>7894</v>
      </c>
      <c r="S872" s="111">
        <v>130</v>
      </c>
    </row>
    <row r="873" spans="12:19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1440</v>
      </c>
      <c r="R873" t="s">
        <v>7894</v>
      </c>
      <c r="S873" s="111">
        <v>131</v>
      </c>
    </row>
    <row r="874" spans="12:19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1441</v>
      </c>
      <c r="R874" t="s">
        <v>7868</v>
      </c>
      <c r="S874" s="111">
        <v>133</v>
      </c>
    </row>
    <row r="875" spans="12:19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1442</v>
      </c>
      <c r="R875" t="s">
        <v>7868</v>
      </c>
      <c r="S875" s="111">
        <v>151</v>
      </c>
    </row>
    <row r="876" spans="12:19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1443</v>
      </c>
      <c r="R876" t="s">
        <v>7868</v>
      </c>
      <c r="S876" s="111">
        <v>135</v>
      </c>
    </row>
    <row r="877" spans="12:19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1444</v>
      </c>
      <c r="R877" t="s">
        <v>7868</v>
      </c>
      <c r="S877" s="111">
        <v>145</v>
      </c>
    </row>
    <row r="878" spans="12:19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1445</v>
      </c>
      <c r="R878" t="s">
        <v>7868</v>
      </c>
      <c r="S878" s="111">
        <v>146</v>
      </c>
    </row>
    <row r="879" spans="12:19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1446</v>
      </c>
      <c r="R879" t="s">
        <v>7868</v>
      </c>
      <c r="S879" s="111">
        <v>168</v>
      </c>
    </row>
    <row r="880" spans="12:19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1447</v>
      </c>
      <c r="R880" t="s">
        <v>7868</v>
      </c>
      <c r="S880" s="111">
        <v>138</v>
      </c>
    </row>
    <row r="881" spans="12:19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1448</v>
      </c>
      <c r="R881" t="s">
        <v>7868</v>
      </c>
      <c r="S881" s="111">
        <v>142</v>
      </c>
    </row>
    <row r="882" spans="12:19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1449</v>
      </c>
      <c r="R882" t="s">
        <v>7868</v>
      </c>
      <c r="S882" s="111">
        <v>141</v>
      </c>
    </row>
    <row r="883" spans="12:19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1450</v>
      </c>
      <c r="R883" t="s">
        <v>7868</v>
      </c>
      <c r="S883" s="111">
        <v>139</v>
      </c>
    </row>
    <row r="884" spans="12:19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1451</v>
      </c>
      <c r="R884" t="s">
        <v>7868</v>
      </c>
      <c r="S884" s="111">
        <v>140</v>
      </c>
    </row>
    <row r="885" spans="12:19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1452</v>
      </c>
      <c r="R885" t="s">
        <v>7868</v>
      </c>
      <c r="S885" s="111">
        <v>137</v>
      </c>
    </row>
    <row r="886" spans="12:19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1453</v>
      </c>
      <c r="R886" t="s">
        <v>7868</v>
      </c>
      <c r="S886" s="111">
        <v>169</v>
      </c>
    </row>
    <row r="887" spans="12:19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1454</v>
      </c>
      <c r="R887" t="s">
        <v>7868</v>
      </c>
      <c r="S887" s="111">
        <v>136</v>
      </c>
    </row>
    <row r="888" spans="12:19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1455</v>
      </c>
      <c r="R888" t="s">
        <v>7868</v>
      </c>
      <c r="S888" s="111">
        <v>170</v>
      </c>
    </row>
    <row r="889" spans="12:19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1456</v>
      </c>
      <c r="R889" t="s">
        <v>7868</v>
      </c>
      <c r="S889" s="111">
        <v>134</v>
      </c>
    </row>
    <row r="890" spans="12:19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1457</v>
      </c>
      <c r="R890" t="s">
        <v>7868</v>
      </c>
      <c r="S890" s="111">
        <v>171</v>
      </c>
    </row>
    <row r="891" spans="12:19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1458</v>
      </c>
      <c r="R891" t="s">
        <v>7868</v>
      </c>
      <c r="S891" s="111">
        <v>147</v>
      </c>
    </row>
    <row r="892" spans="12:19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1459</v>
      </c>
      <c r="R892" t="s">
        <v>7868</v>
      </c>
      <c r="S892" s="111">
        <v>172</v>
      </c>
    </row>
    <row r="893" spans="12:19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1460</v>
      </c>
      <c r="R893" t="s">
        <v>7868</v>
      </c>
      <c r="S893" s="111">
        <v>148</v>
      </c>
    </row>
    <row r="894" spans="12:19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1461</v>
      </c>
      <c r="R894" t="s">
        <v>7868</v>
      </c>
      <c r="S894" s="111">
        <v>207</v>
      </c>
    </row>
    <row r="895" spans="12:19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1462</v>
      </c>
      <c r="R895" t="s">
        <v>7868</v>
      </c>
      <c r="S895" s="111">
        <v>209</v>
      </c>
    </row>
    <row r="896" spans="12:19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1463</v>
      </c>
      <c r="R896" t="s">
        <v>7868</v>
      </c>
      <c r="S896" s="111">
        <v>208</v>
      </c>
    </row>
    <row r="897" spans="12:19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1464</v>
      </c>
      <c r="R897" t="s">
        <v>7868</v>
      </c>
      <c r="S897" s="111">
        <v>218</v>
      </c>
    </row>
    <row r="898" spans="12:19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1465</v>
      </c>
      <c r="R898" t="s">
        <v>7895</v>
      </c>
      <c r="S898" s="111">
        <v>16547</v>
      </c>
    </row>
    <row r="899" spans="12:19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1466</v>
      </c>
      <c r="R899" t="s">
        <v>7895</v>
      </c>
      <c r="S899" s="111">
        <v>16548</v>
      </c>
    </row>
    <row r="900" spans="12:19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1467</v>
      </c>
      <c r="R900" t="s">
        <v>7895</v>
      </c>
      <c r="S900" s="111">
        <v>16549</v>
      </c>
    </row>
    <row r="901" spans="12:19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1468</v>
      </c>
      <c r="R901" t="s">
        <v>7895</v>
      </c>
      <c r="S901" s="111">
        <v>16550</v>
      </c>
    </row>
    <row r="902" spans="12:19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1469</v>
      </c>
      <c r="R902" t="s">
        <v>7895</v>
      </c>
      <c r="S902" s="111">
        <v>16551</v>
      </c>
    </row>
    <row r="903" spans="12:19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1470</v>
      </c>
      <c r="R903" t="s">
        <v>7895</v>
      </c>
      <c r="S903" s="111">
        <v>16552</v>
      </c>
    </row>
    <row r="904" spans="12:19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1471</v>
      </c>
      <c r="R904" t="s">
        <v>7895</v>
      </c>
      <c r="S904" s="111">
        <v>16553</v>
      </c>
    </row>
    <row r="905" spans="12:19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1472</v>
      </c>
      <c r="R905" t="s">
        <v>7895</v>
      </c>
      <c r="S905" s="111">
        <v>16554</v>
      </c>
    </row>
    <row r="906" spans="12:19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1473</v>
      </c>
      <c r="R906" t="s">
        <v>7895</v>
      </c>
      <c r="S906" s="111">
        <v>16555</v>
      </c>
    </row>
    <row r="907" spans="12:19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1474</v>
      </c>
      <c r="R907" t="s">
        <v>7895</v>
      </c>
      <c r="S907" s="111">
        <v>16556</v>
      </c>
    </row>
    <row r="908" spans="12:19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1475</v>
      </c>
      <c r="R908" t="s">
        <v>7895</v>
      </c>
      <c r="S908" s="111">
        <v>16557</v>
      </c>
    </row>
    <row r="909" spans="12:19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1476</v>
      </c>
      <c r="R909" t="s">
        <v>7895</v>
      </c>
      <c r="S909" s="111">
        <v>16558</v>
      </c>
    </row>
    <row r="910" spans="12:19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1477</v>
      </c>
      <c r="R910" t="s">
        <v>7895</v>
      </c>
      <c r="S910" s="111">
        <v>16559</v>
      </c>
    </row>
    <row r="911" spans="12:19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1478</v>
      </c>
      <c r="R911" t="s">
        <v>7895</v>
      </c>
      <c r="S911" s="111">
        <v>16560</v>
      </c>
    </row>
    <row r="912" spans="12:19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1479</v>
      </c>
      <c r="R912" t="s">
        <v>7895</v>
      </c>
      <c r="S912" s="111">
        <v>16561</v>
      </c>
    </row>
    <row r="913" spans="12:19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1480</v>
      </c>
      <c r="R913" t="s">
        <v>7895</v>
      </c>
      <c r="S913" s="111">
        <v>16562</v>
      </c>
    </row>
    <row r="914" spans="12:19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1481</v>
      </c>
      <c r="R914" t="s">
        <v>7895</v>
      </c>
      <c r="S914" s="111">
        <v>16563</v>
      </c>
    </row>
    <row r="915" spans="12:19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1482</v>
      </c>
      <c r="R915" t="s">
        <v>7895</v>
      </c>
      <c r="S915" s="111">
        <v>16564</v>
      </c>
    </row>
    <row r="916" spans="12:19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1483</v>
      </c>
      <c r="R916" t="s">
        <v>7895</v>
      </c>
      <c r="S916" s="111">
        <v>16565</v>
      </c>
    </row>
    <row r="917" spans="12:19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1484</v>
      </c>
      <c r="R917" t="s">
        <v>7895</v>
      </c>
      <c r="S917" s="111">
        <v>16566</v>
      </c>
    </row>
    <row r="918" spans="12:19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1485</v>
      </c>
      <c r="R918" t="s">
        <v>7895</v>
      </c>
      <c r="S918" s="111">
        <v>16567</v>
      </c>
    </row>
    <row r="919" spans="12:19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1486</v>
      </c>
      <c r="R919" t="s">
        <v>7895</v>
      </c>
      <c r="S919" s="111">
        <v>16568</v>
      </c>
    </row>
    <row r="920" spans="12:19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1487</v>
      </c>
      <c r="R920" t="s">
        <v>7895</v>
      </c>
      <c r="S920" s="111">
        <v>16569</v>
      </c>
    </row>
    <row r="921" spans="12:19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1488</v>
      </c>
      <c r="R921" t="s">
        <v>7895</v>
      </c>
      <c r="S921" s="111">
        <v>16570</v>
      </c>
    </row>
    <row r="922" spans="12:19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1489</v>
      </c>
      <c r="S922" s="111">
        <v>20629</v>
      </c>
    </row>
    <row r="923" spans="12:19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1490</v>
      </c>
      <c r="R923" t="s">
        <v>7869</v>
      </c>
      <c r="S923" s="111">
        <v>19139</v>
      </c>
    </row>
    <row r="924" spans="12:19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1491</v>
      </c>
      <c r="R924" t="s">
        <v>7869</v>
      </c>
      <c r="S924" s="111">
        <v>19140</v>
      </c>
    </row>
    <row r="925" spans="12:19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1492</v>
      </c>
      <c r="R925" t="s">
        <v>7869</v>
      </c>
      <c r="S925" s="111">
        <v>19141</v>
      </c>
    </row>
    <row r="926" spans="12:19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1493</v>
      </c>
      <c r="R926" t="s">
        <v>7869</v>
      </c>
      <c r="S926" s="111">
        <v>19142</v>
      </c>
    </row>
    <row r="927" spans="12:19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1494</v>
      </c>
      <c r="R927" t="s">
        <v>7869</v>
      </c>
      <c r="S927" s="111">
        <v>19143</v>
      </c>
    </row>
    <row r="928" spans="12:19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1495</v>
      </c>
      <c r="R928" t="s">
        <v>7869</v>
      </c>
      <c r="S928" s="111">
        <v>19144</v>
      </c>
    </row>
    <row r="929" spans="12:19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1496</v>
      </c>
      <c r="R929" t="s">
        <v>7869</v>
      </c>
      <c r="S929" s="111">
        <v>19145</v>
      </c>
    </row>
    <row r="930" spans="12:19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1497</v>
      </c>
      <c r="R930" t="s">
        <v>7869</v>
      </c>
      <c r="S930" s="111">
        <v>19146</v>
      </c>
    </row>
    <row r="931" spans="12:19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1498</v>
      </c>
      <c r="R931" t="s">
        <v>7869</v>
      </c>
      <c r="S931" s="111">
        <v>19147</v>
      </c>
    </row>
    <row r="932" spans="12:19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1499</v>
      </c>
      <c r="S932" s="111">
        <v>19148</v>
      </c>
    </row>
    <row r="933" spans="12:19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1500</v>
      </c>
      <c r="R933" t="s">
        <v>7869</v>
      </c>
      <c r="S933" s="111">
        <v>19149</v>
      </c>
    </row>
    <row r="934" spans="12:19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1501</v>
      </c>
      <c r="R934" t="s">
        <v>7869</v>
      </c>
      <c r="S934" s="111">
        <v>19150</v>
      </c>
    </row>
    <row r="935" spans="12:19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1502</v>
      </c>
      <c r="R935" t="s">
        <v>7869</v>
      </c>
      <c r="S935" s="111">
        <v>19151</v>
      </c>
    </row>
    <row r="936" spans="12:19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1503</v>
      </c>
      <c r="R936" t="s">
        <v>7869</v>
      </c>
      <c r="S936" s="111">
        <v>19152</v>
      </c>
    </row>
    <row r="937" spans="12:19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1504</v>
      </c>
      <c r="R937" t="s">
        <v>7869</v>
      </c>
      <c r="S937" s="111">
        <v>19153</v>
      </c>
    </row>
    <row r="938" spans="12:19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1505</v>
      </c>
      <c r="R938" t="s">
        <v>7869</v>
      </c>
      <c r="S938" s="111">
        <v>19154</v>
      </c>
    </row>
    <row r="939" spans="12:19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1506</v>
      </c>
      <c r="R939" t="s">
        <v>7869</v>
      </c>
      <c r="S939" s="111">
        <v>19155</v>
      </c>
    </row>
    <row r="940" spans="12:19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1507</v>
      </c>
      <c r="R940" t="s">
        <v>7869</v>
      </c>
      <c r="S940" s="111">
        <v>19156</v>
      </c>
    </row>
    <row r="941" spans="12:19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1508</v>
      </c>
      <c r="R941" t="s">
        <v>7869</v>
      </c>
      <c r="S941" s="111">
        <v>19157</v>
      </c>
    </row>
    <row r="942" spans="12:19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1509</v>
      </c>
      <c r="R942" t="s">
        <v>7869</v>
      </c>
      <c r="S942" s="111">
        <v>19158</v>
      </c>
    </row>
    <row r="943" spans="12:19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1510</v>
      </c>
      <c r="R943" t="s">
        <v>7869</v>
      </c>
      <c r="S943" s="111">
        <v>19159</v>
      </c>
    </row>
    <row r="944" spans="12:19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1511</v>
      </c>
      <c r="R944" t="s">
        <v>7869</v>
      </c>
      <c r="S944" s="111">
        <v>19160</v>
      </c>
    </row>
    <row r="945" spans="12:19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1512</v>
      </c>
      <c r="R945" t="s">
        <v>7869</v>
      </c>
      <c r="S945" s="111">
        <v>19161</v>
      </c>
    </row>
    <row r="946" spans="12:19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1513</v>
      </c>
      <c r="R946" t="s">
        <v>7869</v>
      </c>
      <c r="S946" s="111">
        <v>19162</v>
      </c>
    </row>
    <row r="947" spans="12:19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1514</v>
      </c>
      <c r="R947" t="s">
        <v>7869</v>
      </c>
      <c r="S947" s="111">
        <v>19163</v>
      </c>
    </row>
    <row r="948" spans="12:19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1515</v>
      </c>
      <c r="R948" t="s">
        <v>7869</v>
      </c>
      <c r="S948" s="111">
        <v>19164</v>
      </c>
    </row>
    <row r="949" spans="12:19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1516</v>
      </c>
      <c r="R949" t="s">
        <v>7869</v>
      </c>
      <c r="S949" s="111">
        <v>19165</v>
      </c>
    </row>
    <row r="950" spans="12:19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1517</v>
      </c>
      <c r="R950" t="s">
        <v>7871</v>
      </c>
      <c r="S950" s="111">
        <v>19166</v>
      </c>
    </row>
    <row r="951" spans="12:19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1518</v>
      </c>
      <c r="R951" t="s">
        <v>7871</v>
      </c>
      <c r="S951" s="111">
        <v>19167</v>
      </c>
    </row>
    <row r="952" spans="12:19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1519</v>
      </c>
      <c r="R952" t="s">
        <v>7871</v>
      </c>
      <c r="S952" s="111">
        <v>19168</v>
      </c>
    </row>
    <row r="953" spans="12:19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1520</v>
      </c>
      <c r="R953" t="s">
        <v>7871</v>
      </c>
      <c r="S953" s="111">
        <v>19169</v>
      </c>
    </row>
    <row r="954" spans="12:19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1521</v>
      </c>
      <c r="R954" t="s">
        <v>7871</v>
      </c>
      <c r="S954" s="111">
        <v>19170</v>
      </c>
    </row>
    <row r="955" spans="12:19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1522</v>
      </c>
      <c r="R955" t="s">
        <v>7871</v>
      </c>
      <c r="S955" s="111">
        <v>19171</v>
      </c>
    </row>
    <row r="956" spans="12:19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1523</v>
      </c>
      <c r="R956" t="s">
        <v>7871</v>
      </c>
      <c r="S956" s="111">
        <v>19172</v>
      </c>
    </row>
    <row r="957" spans="12:19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1524</v>
      </c>
      <c r="R957" t="s">
        <v>7871</v>
      </c>
      <c r="S957" s="111">
        <v>19173</v>
      </c>
    </row>
    <row r="958" spans="12:19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1525</v>
      </c>
      <c r="R958" t="s">
        <v>7871</v>
      </c>
      <c r="S958" s="111">
        <v>19174</v>
      </c>
    </row>
    <row r="959" spans="12:19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1526</v>
      </c>
      <c r="R959" t="s">
        <v>7871</v>
      </c>
      <c r="S959" s="111">
        <v>19175</v>
      </c>
    </row>
    <row r="960" spans="12:19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1527</v>
      </c>
      <c r="R960" t="s">
        <v>7871</v>
      </c>
      <c r="S960" s="111">
        <v>19176</v>
      </c>
    </row>
    <row r="961" spans="12:19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1528</v>
      </c>
      <c r="R961" t="s">
        <v>7871</v>
      </c>
      <c r="S961" s="111">
        <v>19177</v>
      </c>
    </row>
    <row r="962" spans="12:19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1529</v>
      </c>
      <c r="R962" t="s">
        <v>7871</v>
      </c>
      <c r="S962" s="111">
        <v>19178</v>
      </c>
    </row>
    <row r="963" spans="12:19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1530</v>
      </c>
      <c r="R963" t="s">
        <v>7871</v>
      </c>
      <c r="S963" s="111">
        <v>19179</v>
      </c>
    </row>
    <row r="964" spans="12:19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1531</v>
      </c>
      <c r="R964" t="s">
        <v>7871</v>
      </c>
      <c r="S964" s="111">
        <v>19180</v>
      </c>
    </row>
    <row r="965" spans="12:19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1532</v>
      </c>
      <c r="R965" t="s">
        <v>7871</v>
      </c>
      <c r="S965" s="111">
        <v>19181</v>
      </c>
    </row>
    <row r="966" spans="12:19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1533</v>
      </c>
      <c r="R966" t="s">
        <v>7871</v>
      </c>
      <c r="S966" s="111">
        <v>19182</v>
      </c>
    </row>
    <row r="967" spans="12:19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1534</v>
      </c>
      <c r="R967" t="s">
        <v>7871</v>
      </c>
      <c r="S967" s="111">
        <v>19183</v>
      </c>
    </row>
    <row r="968" spans="12:19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1535</v>
      </c>
      <c r="R968" t="s">
        <v>7871</v>
      </c>
      <c r="S968" s="111">
        <v>19184</v>
      </c>
    </row>
    <row r="969" spans="12:19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1536</v>
      </c>
      <c r="R969" t="s">
        <v>7871</v>
      </c>
      <c r="S969" s="111">
        <v>19185</v>
      </c>
    </row>
    <row r="970" spans="12:19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1537</v>
      </c>
      <c r="R970" t="s">
        <v>7871</v>
      </c>
      <c r="S970" s="111">
        <v>19186</v>
      </c>
    </row>
    <row r="971" spans="12:19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1538</v>
      </c>
      <c r="R971" t="s">
        <v>7871</v>
      </c>
      <c r="S971" s="111">
        <v>19187</v>
      </c>
    </row>
    <row r="972" spans="12:19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1539</v>
      </c>
      <c r="R972" t="s">
        <v>7871</v>
      </c>
      <c r="S972" s="111">
        <v>19188</v>
      </c>
    </row>
    <row r="973" spans="12:19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1540</v>
      </c>
      <c r="R973" t="s">
        <v>7871</v>
      </c>
      <c r="S973" s="111">
        <v>19189</v>
      </c>
    </row>
    <row r="974" spans="12:19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1541</v>
      </c>
      <c r="R974" t="s">
        <v>7871</v>
      </c>
      <c r="S974" s="111">
        <v>19190</v>
      </c>
    </row>
    <row r="975" spans="12:19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1542</v>
      </c>
      <c r="R975" t="s">
        <v>7871</v>
      </c>
      <c r="S975" s="111">
        <v>19191</v>
      </c>
    </row>
    <row r="976" spans="12:19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1543</v>
      </c>
      <c r="R976" t="s">
        <v>7871</v>
      </c>
      <c r="S976" s="111">
        <v>19192</v>
      </c>
    </row>
    <row r="977" spans="12:19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1544</v>
      </c>
      <c r="R977" t="s">
        <v>7895</v>
      </c>
      <c r="S977" s="111">
        <v>10008716</v>
      </c>
    </row>
    <row r="978" spans="12:19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1545</v>
      </c>
      <c r="R978" t="s">
        <v>7895</v>
      </c>
      <c r="S978" s="111">
        <v>10008714</v>
      </c>
    </row>
    <row r="979" spans="12:19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1546</v>
      </c>
      <c r="R979" t="s">
        <v>7895</v>
      </c>
      <c r="S979" s="111">
        <v>10008717</v>
      </c>
    </row>
    <row r="980" spans="12:19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1547</v>
      </c>
      <c r="R980" t="s">
        <v>7895</v>
      </c>
      <c r="S980" s="111">
        <v>10008719</v>
      </c>
    </row>
    <row r="981" spans="12:19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1548</v>
      </c>
      <c r="R981" t="s">
        <v>7895</v>
      </c>
      <c r="S981" s="111">
        <v>10008715</v>
      </c>
    </row>
    <row r="982" spans="12:19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1549</v>
      </c>
      <c r="R982" t="s">
        <v>7895</v>
      </c>
      <c r="S982" s="111">
        <v>10008718</v>
      </c>
    </row>
    <row r="983" spans="12:19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1550</v>
      </c>
      <c r="R983" t="s">
        <v>7895</v>
      </c>
      <c r="S983" s="111">
        <v>10008720</v>
      </c>
    </row>
    <row r="984" spans="12:19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1551</v>
      </c>
      <c r="R984" t="s">
        <v>7895</v>
      </c>
      <c r="S984" s="111">
        <v>10008721</v>
      </c>
    </row>
    <row r="985" spans="12:19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1552</v>
      </c>
      <c r="R985" t="s">
        <v>7895</v>
      </c>
      <c r="S985" s="111">
        <v>10008722</v>
      </c>
    </row>
    <row r="986" spans="12:19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1553</v>
      </c>
      <c r="R986" t="s">
        <v>7895</v>
      </c>
      <c r="S986" s="111">
        <v>10008723</v>
      </c>
    </row>
    <row r="987" spans="12:19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1554</v>
      </c>
      <c r="R987" t="s">
        <v>7895</v>
      </c>
      <c r="S987" s="111">
        <v>10008724</v>
      </c>
    </row>
    <row r="988" spans="12:19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1555</v>
      </c>
      <c r="R988" t="s">
        <v>7895</v>
      </c>
      <c r="S988" s="111">
        <v>10008728</v>
      </c>
    </row>
    <row r="989" spans="12:19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1556</v>
      </c>
      <c r="R989" t="s">
        <v>7895</v>
      </c>
      <c r="S989" s="111">
        <v>10008726</v>
      </c>
    </row>
    <row r="990" spans="12:19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1557</v>
      </c>
      <c r="R990" t="s">
        <v>7895</v>
      </c>
      <c r="S990" s="111">
        <v>10008729</v>
      </c>
    </row>
    <row r="991" spans="12:19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1558</v>
      </c>
      <c r="R991" t="s">
        <v>7895</v>
      </c>
      <c r="S991" s="111">
        <v>10008727</v>
      </c>
    </row>
    <row r="992" spans="12:19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1559</v>
      </c>
      <c r="R992" t="s">
        <v>7895</v>
      </c>
      <c r="S992" s="111">
        <v>10008730</v>
      </c>
    </row>
    <row r="993" spans="12:19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1560</v>
      </c>
      <c r="R993" t="s">
        <v>7895</v>
      </c>
      <c r="S993" s="111">
        <v>10008725</v>
      </c>
    </row>
    <row r="994" spans="12:19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1561</v>
      </c>
      <c r="R994" t="s">
        <v>7895</v>
      </c>
      <c r="S994" s="111">
        <v>10008732</v>
      </c>
    </row>
    <row r="995" spans="12:19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1562</v>
      </c>
      <c r="R995" t="s">
        <v>7895</v>
      </c>
      <c r="S995" s="111">
        <v>10008733</v>
      </c>
    </row>
    <row r="996" spans="12:19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1563</v>
      </c>
      <c r="R996" t="s">
        <v>7895</v>
      </c>
      <c r="S996" s="111">
        <v>10008734</v>
      </c>
    </row>
    <row r="997" spans="12:19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1564</v>
      </c>
      <c r="R997" t="s">
        <v>7895</v>
      </c>
      <c r="S997" s="111">
        <v>10008731</v>
      </c>
    </row>
    <row r="998" spans="12:19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1565</v>
      </c>
      <c r="R998" t="s">
        <v>7895</v>
      </c>
      <c r="S998" s="111">
        <v>10008736</v>
      </c>
    </row>
    <row r="999" spans="12:19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1566</v>
      </c>
      <c r="R999" t="s">
        <v>7895</v>
      </c>
      <c r="S999" s="111">
        <v>10008735</v>
      </c>
    </row>
    <row r="1000" spans="12:19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1567</v>
      </c>
      <c r="R1000" t="s">
        <v>7895</v>
      </c>
      <c r="S1000" s="111">
        <v>10008737</v>
      </c>
    </row>
    <row r="1001" spans="12:19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1568</v>
      </c>
      <c r="R1001" t="s">
        <v>7869</v>
      </c>
      <c r="S1001" s="111">
        <v>16571</v>
      </c>
    </row>
    <row r="1002" spans="12:19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1569</v>
      </c>
      <c r="R1002" t="s">
        <v>7869</v>
      </c>
      <c r="S1002" s="111">
        <v>20330</v>
      </c>
    </row>
    <row r="1003" spans="12:19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1570</v>
      </c>
      <c r="R1003" t="s">
        <v>7868</v>
      </c>
      <c r="S1003" s="111">
        <v>19193</v>
      </c>
    </row>
    <row r="1004" spans="12:19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1571</v>
      </c>
      <c r="S1004" s="111">
        <v>10044874</v>
      </c>
    </row>
    <row r="1005" spans="12:19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1572</v>
      </c>
      <c r="R1005" t="s">
        <v>7876</v>
      </c>
      <c r="S1005" s="111">
        <v>10049466</v>
      </c>
    </row>
    <row r="1006" spans="12:19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1573</v>
      </c>
      <c r="R1006" t="s">
        <v>7839</v>
      </c>
      <c r="S1006" s="111">
        <v>10049527</v>
      </c>
    </row>
    <row r="1007" spans="12:19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1574</v>
      </c>
      <c r="R1007" t="s">
        <v>7886</v>
      </c>
      <c r="S1007" s="111">
        <v>10044516</v>
      </c>
    </row>
    <row r="1008" spans="12:19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1575</v>
      </c>
      <c r="R1008" t="s">
        <v>7886</v>
      </c>
      <c r="S1008" s="111">
        <v>10044517</v>
      </c>
    </row>
    <row r="1009" spans="12:19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1576</v>
      </c>
      <c r="R1009" t="s">
        <v>7886</v>
      </c>
      <c r="S1009" s="111">
        <v>10044518</v>
      </c>
    </row>
    <row r="1010" spans="12:19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1577</v>
      </c>
      <c r="R1010" t="s">
        <v>7886</v>
      </c>
      <c r="S1010" s="111">
        <v>10044519</v>
      </c>
    </row>
    <row r="1011" spans="12:19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1578</v>
      </c>
      <c r="R1011" t="s">
        <v>7886</v>
      </c>
      <c r="S1011" s="111">
        <v>10044520</v>
      </c>
    </row>
    <row r="1012" spans="12:19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1579</v>
      </c>
      <c r="R1012" t="s">
        <v>7886</v>
      </c>
      <c r="S1012" s="111">
        <v>10044521</v>
      </c>
    </row>
    <row r="1013" spans="12:19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1580</v>
      </c>
      <c r="R1013" t="s">
        <v>7886</v>
      </c>
      <c r="S1013" s="111">
        <v>10044522</v>
      </c>
    </row>
    <row r="1014" spans="12:19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1581</v>
      </c>
      <c r="R1014" t="s">
        <v>7886</v>
      </c>
      <c r="S1014" s="111">
        <v>10044523</v>
      </c>
    </row>
    <row r="1015" spans="12:19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1582</v>
      </c>
      <c r="R1015" t="s">
        <v>7886</v>
      </c>
      <c r="S1015" s="111">
        <v>10044524</v>
      </c>
    </row>
    <row r="1016" spans="12:19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1583</v>
      </c>
      <c r="R1016" t="s">
        <v>7886</v>
      </c>
      <c r="S1016" s="111">
        <v>10044525</v>
      </c>
    </row>
    <row r="1017" spans="12:19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1584</v>
      </c>
      <c r="R1017" t="s">
        <v>7886</v>
      </c>
      <c r="S1017" s="111">
        <v>10044526</v>
      </c>
    </row>
    <row r="1018" spans="12:19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1585</v>
      </c>
      <c r="R1018" t="s">
        <v>7886</v>
      </c>
      <c r="S1018" s="111">
        <v>10044527</v>
      </c>
    </row>
    <row r="1019" spans="12:19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1586</v>
      </c>
      <c r="R1019" t="s">
        <v>7886</v>
      </c>
      <c r="S1019" s="111">
        <v>10044528</v>
      </c>
    </row>
    <row r="1020" spans="12:19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1587</v>
      </c>
      <c r="R1020" t="s">
        <v>7886</v>
      </c>
      <c r="S1020" s="111">
        <v>10044529</v>
      </c>
    </row>
    <row r="1021" spans="12:19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1588</v>
      </c>
      <c r="R1021" t="s">
        <v>7886</v>
      </c>
      <c r="S1021" s="111">
        <v>10044530</v>
      </c>
    </row>
    <row r="1022" spans="12:19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1589</v>
      </c>
      <c r="R1022" t="s">
        <v>7886</v>
      </c>
      <c r="S1022" s="111">
        <v>10044531</v>
      </c>
    </row>
    <row r="1023" spans="12:19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1590</v>
      </c>
      <c r="R1023" t="s">
        <v>7886</v>
      </c>
      <c r="S1023" s="111">
        <v>10044532</v>
      </c>
    </row>
    <row r="1024" spans="12:19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1591</v>
      </c>
      <c r="R1024" t="s">
        <v>7886</v>
      </c>
      <c r="S1024" s="111">
        <v>10044533</v>
      </c>
    </row>
    <row r="1025" spans="12:19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1592</v>
      </c>
      <c r="R1025" t="s">
        <v>7886</v>
      </c>
      <c r="S1025" s="111">
        <v>10044534</v>
      </c>
    </row>
    <row r="1026" spans="12:19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1593</v>
      </c>
      <c r="R1026" t="s">
        <v>7886</v>
      </c>
      <c r="S1026" s="111">
        <v>10044535</v>
      </c>
    </row>
    <row r="1027" spans="12:19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1594</v>
      </c>
      <c r="R1027" t="s">
        <v>7886</v>
      </c>
      <c r="S1027" s="111">
        <v>10044536</v>
      </c>
    </row>
    <row r="1028" spans="12:19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1595</v>
      </c>
      <c r="R1028" t="s">
        <v>7886</v>
      </c>
      <c r="S1028" s="111">
        <v>10044537</v>
      </c>
    </row>
    <row r="1029" spans="12:19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1596</v>
      </c>
      <c r="R1029" t="s">
        <v>7886</v>
      </c>
      <c r="S1029" s="111">
        <v>10044538</v>
      </c>
    </row>
    <row r="1030" spans="12:19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1597</v>
      </c>
      <c r="R1030" t="s">
        <v>7886</v>
      </c>
      <c r="S1030" s="111">
        <v>10044539</v>
      </c>
    </row>
    <row r="1031" spans="12:19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1598</v>
      </c>
      <c r="R1031" t="s">
        <v>7886</v>
      </c>
      <c r="S1031" s="111">
        <v>10044464</v>
      </c>
    </row>
    <row r="1032" spans="12:19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1599</v>
      </c>
      <c r="R1032" t="s">
        <v>7886</v>
      </c>
      <c r="S1032" s="111">
        <v>10044468</v>
      </c>
    </row>
    <row r="1033" spans="12:19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1600</v>
      </c>
      <c r="R1033" t="s">
        <v>7886</v>
      </c>
      <c r="S1033" s="111">
        <v>10044471</v>
      </c>
    </row>
    <row r="1034" spans="12:19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1601</v>
      </c>
      <c r="R1034" t="s">
        <v>7886</v>
      </c>
      <c r="S1034" s="111">
        <v>10044472</v>
      </c>
    </row>
    <row r="1035" spans="12:19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1602</v>
      </c>
      <c r="R1035" t="s">
        <v>7886</v>
      </c>
      <c r="S1035" s="111">
        <v>10044473</v>
      </c>
    </row>
    <row r="1036" spans="12:19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1603</v>
      </c>
      <c r="R1036" t="s">
        <v>7886</v>
      </c>
      <c r="S1036" s="111">
        <v>10044474</v>
      </c>
    </row>
    <row r="1037" spans="12:19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1604</v>
      </c>
      <c r="R1037" t="s">
        <v>7886</v>
      </c>
      <c r="S1037" s="111">
        <v>10044475</v>
      </c>
    </row>
    <row r="1038" spans="12:19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1605</v>
      </c>
      <c r="R1038" t="s">
        <v>7886</v>
      </c>
      <c r="S1038" s="111">
        <v>10044476</v>
      </c>
    </row>
    <row r="1039" spans="12:19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1606</v>
      </c>
      <c r="R1039" t="s">
        <v>7886</v>
      </c>
      <c r="S1039" s="111">
        <v>10044477</v>
      </c>
    </row>
    <row r="1040" spans="12:19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1607</v>
      </c>
      <c r="R1040" t="s">
        <v>7886</v>
      </c>
      <c r="S1040" s="111">
        <v>10044478</v>
      </c>
    </row>
    <row r="1041" spans="12:19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1608</v>
      </c>
      <c r="R1041" t="s">
        <v>7886</v>
      </c>
      <c r="S1041" s="111">
        <v>10044479</v>
      </c>
    </row>
    <row r="1042" spans="12:19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1609</v>
      </c>
      <c r="R1042" t="s">
        <v>7886</v>
      </c>
      <c r="S1042" s="111">
        <v>10044480</v>
      </c>
    </row>
    <row r="1043" spans="12:19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1610</v>
      </c>
      <c r="R1043" t="s">
        <v>7886</v>
      </c>
      <c r="S1043" s="111">
        <v>10044481</v>
      </c>
    </row>
    <row r="1044" spans="12:19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1611</v>
      </c>
      <c r="R1044" t="s">
        <v>7886</v>
      </c>
      <c r="S1044" s="111">
        <v>10044482</v>
      </c>
    </row>
    <row r="1045" spans="12:19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1612</v>
      </c>
      <c r="R1045" t="s">
        <v>7886</v>
      </c>
      <c r="S1045" s="111">
        <v>10044483</v>
      </c>
    </row>
    <row r="1046" spans="12:19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1613</v>
      </c>
      <c r="R1046" t="s">
        <v>7886</v>
      </c>
      <c r="S1046" s="111">
        <v>10044484</v>
      </c>
    </row>
    <row r="1047" spans="12:19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1614</v>
      </c>
      <c r="R1047" t="s">
        <v>7886</v>
      </c>
      <c r="S1047" s="111">
        <v>10044485</v>
      </c>
    </row>
    <row r="1048" spans="12:19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1615</v>
      </c>
      <c r="R1048" t="s">
        <v>7886</v>
      </c>
      <c r="S1048" s="111">
        <v>10044486</v>
      </c>
    </row>
    <row r="1049" spans="12:19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1616</v>
      </c>
      <c r="R1049" t="s">
        <v>7886</v>
      </c>
      <c r="S1049" s="111">
        <v>10044487</v>
      </c>
    </row>
    <row r="1050" spans="12:19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1617</v>
      </c>
      <c r="R1050" t="s">
        <v>7886</v>
      </c>
      <c r="S1050" s="111">
        <v>10044488</v>
      </c>
    </row>
    <row r="1051" spans="12:19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1618</v>
      </c>
      <c r="R1051" t="s">
        <v>7886</v>
      </c>
      <c r="S1051" s="111">
        <v>10044489</v>
      </c>
    </row>
    <row r="1052" spans="12:19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1619</v>
      </c>
      <c r="R1052" t="s">
        <v>7886</v>
      </c>
      <c r="S1052" s="111">
        <v>10044490</v>
      </c>
    </row>
    <row r="1053" spans="12:19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1620</v>
      </c>
      <c r="R1053" t="s">
        <v>7886</v>
      </c>
      <c r="S1053" s="111">
        <v>10044491</v>
      </c>
    </row>
    <row r="1054" spans="12:19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1621</v>
      </c>
      <c r="R1054" t="s">
        <v>7886</v>
      </c>
      <c r="S1054" s="111">
        <v>10044515</v>
      </c>
    </row>
    <row r="1055" spans="12:19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1622</v>
      </c>
      <c r="R1055" t="s">
        <v>7886</v>
      </c>
      <c r="S1055" s="111">
        <v>10044564</v>
      </c>
    </row>
    <row r="1056" spans="12:19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1623</v>
      </c>
      <c r="R1056" t="s">
        <v>7886</v>
      </c>
      <c r="S1056" s="111">
        <v>10044565</v>
      </c>
    </row>
    <row r="1057" spans="12:19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1624</v>
      </c>
      <c r="R1057" t="s">
        <v>7886</v>
      </c>
      <c r="S1057" s="111">
        <v>10044566</v>
      </c>
    </row>
    <row r="1058" spans="12:19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1625</v>
      </c>
      <c r="R1058" t="s">
        <v>7886</v>
      </c>
      <c r="S1058" s="111">
        <v>10044567</v>
      </c>
    </row>
    <row r="1059" spans="12:19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1626</v>
      </c>
      <c r="R1059" t="s">
        <v>7886</v>
      </c>
      <c r="S1059" s="111">
        <v>10044568</v>
      </c>
    </row>
    <row r="1060" spans="12:19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1627</v>
      </c>
      <c r="R1060" t="s">
        <v>7886</v>
      </c>
      <c r="S1060" s="111">
        <v>10044569</v>
      </c>
    </row>
    <row r="1061" spans="12:19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1628</v>
      </c>
      <c r="R1061" t="s">
        <v>7886</v>
      </c>
      <c r="S1061" s="111">
        <v>10044570</v>
      </c>
    </row>
    <row r="1062" spans="12:19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1629</v>
      </c>
      <c r="R1062" t="s">
        <v>7886</v>
      </c>
      <c r="S1062" s="111">
        <v>10044571</v>
      </c>
    </row>
    <row r="1063" spans="12:19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1630</v>
      </c>
      <c r="R1063" t="s">
        <v>7886</v>
      </c>
      <c r="S1063" s="111">
        <v>10044572</v>
      </c>
    </row>
    <row r="1064" spans="12:19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1631</v>
      </c>
      <c r="R1064" t="s">
        <v>7886</v>
      </c>
      <c r="S1064" s="111">
        <v>10044573</v>
      </c>
    </row>
    <row r="1065" spans="12:19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1632</v>
      </c>
      <c r="R1065" t="s">
        <v>7886</v>
      </c>
      <c r="S1065" s="111">
        <v>10044574</v>
      </c>
    </row>
    <row r="1066" spans="12:19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1633</v>
      </c>
      <c r="R1066" t="s">
        <v>7886</v>
      </c>
      <c r="S1066" s="111">
        <v>10044575</v>
      </c>
    </row>
    <row r="1067" spans="12:19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1634</v>
      </c>
      <c r="R1067" t="s">
        <v>7886</v>
      </c>
      <c r="S1067" s="111">
        <v>10044576</v>
      </c>
    </row>
    <row r="1068" spans="12:19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1635</v>
      </c>
      <c r="R1068" t="s">
        <v>7886</v>
      </c>
      <c r="S1068" s="111">
        <v>10044577</v>
      </c>
    </row>
    <row r="1069" spans="12:19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1636</v>
      </c>
      <c r="R1069" t="s">
        <v>7886</v>
      </c>
      <c r="S1069" s="111">
        <v>10044578</v>
      </c>
    </row>
    <row r="1070" spans="12:19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1637</v>
      </c>
      <c r="R1070" t="s">
        <v>7886</v>
      </c>
      <c r="S1070" s="111">
        <v>10044579</v>
      </c>
    </row>
    <row r="1071" spans="12:19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1638</v>
      </c>
      <c r="R1071" t="s">
        <v>7886</v>
      </c>
      <c r="S1071" s="111">
        <v>10044580</v>
      </c>
    </row>
    <row r="1072" spans="12:19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1639</v>
      </c>
      <c r="R1072" t="s">
        <v>7886</v>
      </c>
      <c r="S1072" s="111">
        <v>10044581</v>
      </c>
    </row>
    <row r="1073" spans="12:19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1640</v>
      </c>
      <c r="R1073" t="s">
        <v>7886</v>
      </c>
      <c r="S1073" s="111">
        <v>10044582</v>
      </c>
    </row>
    <row r="1074" spans="12:19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1641</v>
      </c>
      <c r="R1074" t="s">
        <v>7886</v>
      </c>
      <c r="S1074" s="111">
        <v>10044583</v>
      </c>
    </row>
    <row r="1075" spans="12:19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1642</v>
      </c>
      <c r="R1075" t="s">
        <v>7886</v>
      </c>
      <c r="S1075" s="111">
        <v>10044584</v>
      </c>
    </row>
    <row r="1076" spans="12:19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1643</v>
      </c>
      <c r="R1076" t="s">
        <v>7886</v>
      </c>
      <c r="S1076" s="111">
        <v>10044585</v>
      </c>
    </row>
    <row r="1077" spans="12:19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1644</v>
      </c>
      <c r="R1077" t="s">
        <v>7886</v>
      </c>
      <c r="S1077" s="111">
        <v>10044586</v>
      </c>
    </row>
    <row r="1078" spans="12:19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1645</v>
      </c>
      <c r="R1078" t="s">
        <v>7886</v>
      </c>
      <c r="S1078" s="111">
        <v>10044587</v>
      </c>
    </row>
    <row r="1079" spans="12:19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1646</v>
      </c>
      <c r="R1079" t="s">
        <v>7886</v>
      </c>
      <c r="S1079" s="111">
        <v>10044540</v>
      </c>
    </row>
    <row r="1080" spans="12:19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1647</v>
      </c>
      <c r="R1080" t="s">
        <v>7886</v>
      </c>
      <c r="S1080" s="111">
        <v>10044541</v>
      </c>
    </row>
    <row r="1081" spans="12:19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1648</v>
      </c>
      <c r="R1081" t="s">
        <v>7886</v>
      </c>
      <c r="S1081" s="111">
        <v>10044542</v>
      </c>
    </row>
    <row r="1082" spans="12:19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1649</v>
      </c>
      <c r="R1082" t="s">
        <v>7886</v>
      </c>
      <c r="S1082" s="111">
        <v>10044543</v>
      </c>
    </row>
    <row r="1083" spans="12:19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1650</v>
      </c>
      <c r="R1083" t="s">
        <v>7886</v>
      </c>
      <c r="S1083" s="111">
        <v>10044544</v>
      </c>
    </row>
    <row r="1084" spans="12:19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1651</v>
      </c>
      <c r="R1084" t="s">
        <v>7886</v>
      </c>
      <c r="S1084" s="111">
        <v>10044545</v>
      </c>
    </row>
    <row r="1085" spans="12:19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1652</v>
      </c>
      <c r="R1085" t="s">
        <v>7886</v>
      </c>
      <c r="S1085" s="111">
        <v>10044546</v>
      </c>
    </row>
    <row r="1086" spans="12:19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1653</v>
      </c>
      <c r="R1086" t="s">
        <v>7886</v>
      </c>
      <c r="S1086" s="111">
        <v>10044547</v>
      </c>
    </row>
    <row r="1087" spans="12:19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1654</v>
      </c>
      <c r="R1087" t="s">
        <v>7886</v>
      </c>
      <c r="S1087" s="111">
        <v>10044548</v>
      </c>
    </row>
    <row r="1088" spans="12:19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1655</v>
      </c>
      <c r="R1088" t="s">
        <v>7886</v>
      </c>
      <c r="S1088" s="111">
        <v>10044549</v>
      </c>
    </row>
    <row r="1089" spans="12:19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1656</v>
      </c>
      <c r="R1089" t="s">
        <v>7886</v>
      </c>
      <c r="S1089" s="111">
        <v>10044550</v>
      </c>
    </row>
    <row r="1090" spans="12:19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1657</v>
      </c>
      <c r="R1090" t="s">
        <v>7886</v>
      </c>
      <c r="S1090" s="111">
        <v>10044551</v>
      </c>
    </row>
    <row r="1091" spans="12:19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1658</v>
      </c>
      <c r="R1091" t="s">
        <v>7886</v>
      </c>
      <c r="S1091" s="111">
        <v>10044552</v>
      </c>
    </row>
    <row r="1092" spans="12:19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1659</v>
      </c>
      <c r="R1092" t="s">
        <v>7886</v>
      </c>
      <c r="S1092" s="111">
        <v>10044553</v>
      </c>
    </row>
    <row r="1093" spans="12:19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1660</v>
      </c>
      <c r="R1093" t="s">
        <v>7886</v>
      </c>
      <c r="S1093" s="111">
        <v>10044554</v>
      </c>
    </row>
    <row r="1094" spans="12:19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1661</v>
      </c>
      <c r="R1094" t="s">
        <v>7886</v>
      </c>
      <c r="S1094" s="111">
        <v>10044555</v>
      </c>
    </row>
    <row r="1095" spans="12:19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1662</v>
      </c>
      <c r="R1095" t="s">
        <v>7886</v>
      </c>
      <c r="S1095" s="111">
        <v>10044556</v>
      </c>
    </row>
    <row r="1096" spans="12:19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1663</v>
      </c>
      <c r="R1096" t="s">
        <v>7886</v>
      </c>
      <c r="S1096" s="111">
        <v>10044557</v>
      </c>
    </row>
    <row r="1097" spans="12:19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1664</v>
      </c>
      <c r="R1097" t="s">
        <v>7886</v>
      </c>
      <c r="S1097" s="111">
        <v>10044558</v>
      </c>
    </row>
    <row r="1098" spans="12:19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1665</v>
      </c>
      <c r="R1098" t="s">
        <v>7886</v>
      </c>
      <c r="S1098" s="111">
        <v>10044559</v>
      </c>
    </row>
    <row r="1099" spans="12:19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1666</v>
      </c>
      <c r="R1099" t="s">
        <v>7886</v>
      </c>
      <c r="S1099" s="111">
        <v>10044560</v>
      </c>
    </row>
    <row r="1100" spans="12:19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1667</v>
      </c>
      <c r="R1100" t="s">
        <v>7886</v>
      </c>
      <c r="S1100" s="111">
        <v>10044561</v>
      </c>
    </row>
    <row r="1101" spans="12:19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1668</v>
      </c>
      <c r="R1101" t="s">
        <v>7886</v>
      </c>
      <c r="S1101" s="111">
        <v>10044562</v>
      </c>
    </row>
    <row r="1102" spans="12:19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1669</v>
      </c>
      <c r="R1102" t="s">
        <v>7886</v>
      </c>
      <c r="S1102" s="111">
        <v>10044563</v>
      </c>
    </row>
    <row r="1103" spans="12:19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1670</v>
      </c>
      <c r="R1103" t="s">
        <v>7896</v>
      </c>
      <c r="S1103" s="111">
        <v>110</v>
      </c>
    </row>
    <row r="1104" spans="12:19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1671</v>
      </c>
      <c r="S1104" s="111">
        <v>10049829</v>
      </c>
    </row>
    <row r="1105" spans="12:19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1672</v>
      </c>
      <c r="R1105" t="s">
        <v>7897</v>
      </c>
      <c r="S1105" s="111">
        <v>122</v>
      </c>
    </row>
    <row r="1106" spans="12:19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1673</v>
      </c>
      <c r="S1106" s="111">
        <v>10049830</v>
      </c>
    </row>
    <row r="1107" spans="12:19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1674</v>
      </c>
      <c r="R1107" t="s">
        <v>7898</v>
      </c>
      <c r="S1107" s="111">
        <v>74</v>
      </c>
    </row>
    <row r="1108" spans="12:19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1675</v>
      </c>
      <c r="S1108" s="111">
        <v>20624</v>
      </c>
    </row>
    <row r="1109" spans="12:19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1676</v>
      </c>
      <c r="S1109" s="111">
        <v>20626</v>
      </c>
    </row>
    <row r="1110" spans="12:19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1677</v>
      </c>
      <c r="R1110" t="s">
        <v>7899</v>
      </c>
      <c r="S1110" s="111">
        <v>76</v>
      </c>
    </row>
    <row r="1111" spans="12:19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1678</v>
      </c>
      <c r="S1111" s="111">
        <v>20625</v>
      </c>
    </row>
    <row r="1112" spans="12:19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1679</v>
      </c>
      <c r="S1112" s="111">
        <v>20627</v>
      </c>
    </row>
    <row r="1113" spans="12:19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1680</v>
      </c>
      <c r="R1113" t="s">
        <v>7887</v>
      </c>
      <c r="S1113" s="111">
        <v>73</v>
      </c>
    </row>
    <row r="1114" spans="12:19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1681</v>
      </c>
      <c r="S1114" s="111">
        <v>20644</v>
      </c>
    </row>
    <row r="1115" spans="12:19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1682</v>
      </c>
      <c r="S1115" s="111">
        <v>20645</v>
      </c>
    </row>
    <row r="1116" spans="12:19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1683</v>
      </c>
      <c r="S1116" s="111">
        <v>20656</v>
      </c>
    </row>
    <row r="1117" spans="12:19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1684</v>
      </c>
      <c r="S1117" s="111">
        <v>20646</v>
      </c>
    </row>
    <row r="1118" spans="12:19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1685</v>
      </c>
      <c r="S1118" s="111">
        <v>20647</v>
      </c>
    </row>
    <row r="1119" spans="12:19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1686</v>
      </c>
      <c r="S1119" s="111">
        <v>20648</v>
      </c>
    </row>
    <row r="1120" spans="12:19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1687</v>
      </c>
      <c r="S1120" s="111">
        <v>20649</v>
      </c>
    </row>
    <row r="1121" spans="12:19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1688</v>
      </c>
      <c r="S1121" s="111">
        <v>20657</v>
      </c>
    </row>
    <row r="1122" spans="12:19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1689</v>
      </c>
      <c r="S1122" s="111">
        <v>20658</v>
      </c>
    </row>
    <row r="1123" spans="12:19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1690</v>
      </c>
      <c r="S1123" s="111">
        <v>20650</v>
      </c>
    </row>
    <row r="1124" spans="12:19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1691</v>
      </c>
      <c r="S1124" s="111">
        <v>20659</v>
      </c>
    </row>
    <row r="1125" spans="12:19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1692</v>
      </c>
      <c r="S1125" s="111">
        <v>20660</v>
      </c>
    </row>
    <row r="1126" spans="12:19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1693</v>
      </c>
      <c r="S1126" s="111">
        <v>20661</v>
      </c>
    </row>
    <row r="1127" spans="12:19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1694</v>
      </c>
      <c r="S1127" s="111">
        <v>20651</v>
      </c>
    </row>
    <row r="1128" spans="12:19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1695</v>
      </c>
      <c r="S1128" s="111">
        <v>20652</v>
      </c>
    </row>
    <row r="1129" spans="12:19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1696</v>
      </c>
      <c r="S1129" s="111">
        <v>20653</v>
      </c>
    </row>
    <row r="1130" spans="12:19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1697</v>
      </c>
      <c r="S1130" s="111">
        <v>20654</v>
      </c>
    </row>
    <row r="1131" spans="12:19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1698</v>
      </c>
      <c r="S1131" s="111">
        <v>20662</v>
      </c>
    </row>
    <row r="1132" spans="12:19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1699</v>
      </c>
      <c r="S1132" s="111">
        <v>20663</v>
      </c>
    </row>
    <row r="1133" spans="12:19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1700</v>
      </c>
      <c r="S1133" s="111">
        <v>20664</v>
      </c>
    </row>
    <row r="1134" spans="12:19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1701</v>
      </c>
      <c r="S1134" s="111">
        <v>20665</v>
      </c>
    </row>
    <row r="1135" spans="12:19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1702</v>
      </c>
      <c r="S1135" s="111">
        <v>20666</v>
      </c>
    </row>
    <row r="1136" spans="12:19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1703</v>
      </c>
      <c r="S1136" s="111">
        <v>20673</v>
      </c>
    </row>
    <row r="1137" spans="12:19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1704</v>
      </c>
      <c r="S1137" s="111">
        <v>20655</v>
      </c>
    </row>
    <row r="1138" spans="12:19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1705</v>
      </c>
      <c r="S1138" s="111">
        <v>20667</v>
      </c>
    </row>
    <row r="1139" spans="12:19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1706</v>
      </c>
      <c r="S1139" s="111">
        <v>20668</v>
      </c>
    </row>
    <row r="1140" spans="12:19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1707</v>
      </c>
      <c r="S1140" s="111">
        <v>20669</v>
      </c>
    </row>
    <row r="1141" spans="12:19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1708</v>
      </c>
      <c r="S1141" s="111">
        <v>20670</v>
      </c>
    </row>
    <row r="1142" spans="12:19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1709</v>
      </c>
      <c r="S1142" s="111">
        <v>20671</v>
      </c>
    </row>
    <row r="1143" spans="12:19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1710</v>
      </c>
      <c r="S1143" s="111">
        <v>20672</v>
      </c>
    </row>
    <row r="1144" spans="12:19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1711</v>
      </c>
      <c r="S1144" s="111">
        <v>19964</v>
      </c>
    </row>
    <row r="1145" spans="12:19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1712</v>
      </c>
      <c r="R1145" t="s">
        <v>7900</v>
      </c>
      <c r="S1145" s="111">
        <v>78</v>
      </c>
    </row>
    <row r="1146" spans="12:19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1713</v>
      </c>
      <c r="R1146" t="s">
        <v>7900</v>
      </c>
      <c r="S1146" s="111">
        <v>80</v>
      </c>
    </row>
    <row r="1147" spans="12:19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1714</v>
      </c>
      <c r="R1147" t="s">
        <v>7900</v>
      </c>
      <c r="S1147" s="111">
        <v>82</v>
      </c>
    </row>
    <row r="1148" spans="12:19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1715</v>
      </c>
      <c r="R1148" t="s">
        <v>7900</v>
      </c>
      <c r="S1148" s="111">
        <v>83</v>
      </c>
    </row>
    <row r="1149" spans="12:19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1716</v>
      </c>
      <c r="R1149" t="s">
        <v>7900</v>
      </c>
      <c r="S1149" s="111">
        <v>84</v>
      </c>
    </row>
    <row r="1150" spans="12:19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1717</v>
      </c>
      <c r="R1150" t="s">
        <v>7900</v>
      </c>
      <c r="S1150" s="111">
        <v>85</v>
      </c>
    </row>
    <row r="1151" spans="12:19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1718</v>
      </c>
      <c r="R1151" t="s">
        <v>7900</v>
      </c>
      <c r="S1151" s="111">
        <v>86</v>
      </c>
    </row>
    <row r="1152" spans="12:19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1719</v>
      </c>
      <c r="R1152" t="s">
        <v>7900</v>
      </c>
      <c r="S1152" s="111">
        <v>88</v>
      </c>
    </row>
    <row r="1153" spans="12:19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1720</v>
      </c>
      <c r="R1153" t="s">
        <v>7900</v>
      </c>
      <c r="S1153" s="111">
        <v>90</v>
      </c>
    </row>
    <row r="1154" spans="12:19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1721</v>
      </c>
      <c r="R1154" t="s">
        <v>7900</v>
      </c>
      <c r="S1154" s="111">
        <v>92</v>
      </c>
    </row>
    <row r="1155" spans="12:19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1722</v>
      </c>
      <c r="R1155" t="s">
        <v>7900</v>
      </c>
      <c r="S1155" s="111">
        <v>93</v>
      </c>
    </row>
    <row r="1156" spans="12:19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1723</v>
      </c>
      <c r="R1156" t="s">
        <v>7900</v>
      </c>
      <c r="S1156" s="111">
        <v>94</v>
      </c>
    </row>
    <row r="1157" spans="12:19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1724</v>
      </c>
      <c r="R1157" t="s">
        <v>7900</v>
      </c>
      <c r="S1157" s="111">
        <v>95</v>
      </c>
    </row>
    <row r="1158" spans="12:19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1725</v>
      </c>
      <c r="R1158" t="s">
        <v>7900</v>
      </c>
      <c r="S1158" s="111">
        <v>96</v>
      </c>
    </row>
    <row r="1159" spans="12:19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1726</v>
      </c>
      <c r="R1159" t="s">
        <v>7900</v>
      </c>
      <c r="S1159" s="111">
        <v>97</v>
      </c>
    </row>
    <row r="1160" spans="12:19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1727</v>
      </c>
      <c r="R1160" t="s">
        <v>7900</v>
      </c>
      <c r="S1160" s="111">
        <v>98</v>
      </c>
    </row>
    <row r="1161" spans="12:19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1728</v>
      </c>
      <c r="R1161" t="s">
        <v>7900</v>
      </c>
      <c r="S1161" s="111">
        <v>99</v>
      </c>
    </row>
    <row r="1162" spans="12:19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1729</v>
      </c>
      <c r="R1162" t="s">
        <v>7900</v>
      </c>
      <c r="S1162" s="111">
        <v>118</v>
      </c>
    </row>
    <row r="1163" spans="12:19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1730</v>
      </c>
      <c r="R1163" t="s">
        <v>7900</v>
      </c>
      <c r="S1163" s="111">
        <v>120</v>
      </c>
    </row>
    <row r="1164" spans="12:19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1731</v>
      </c>
      <c r="R1164" t="s">
        <v>7900</v>
      </c>
      <c r="S1164" s="111">
        <v>121</v>
      </c>
    </row>
    <row r="1165" spans="12:19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1732</v>
      </c>
      <c r="R1165" t="s">
        <v>7900</v>
      </c>
      <c r="S1165" s="111">
        <v>123</v>
      </c>
    </row>
    <row r="1166" spans="12:19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1733</v>
      </c>
      <c r="R1166" t="s">
        <v>7900</v>
      </c>
      <c r="S1166" s="111">
        <v>203</v>
      </c>
    </row>
    <row r="1167" spans="12:19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1734</v>
      </c>
      <c r="R1167" t="s">
        <v>7900</v>
      </c>
      <c r="S1167" s="111">
        <v>204</v>
      </c>
    </row>
    <row r="1168" spans="12:19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1735</v>
      </c>
      <c r="R1168" t="s">
        <v>7900</v>
      </c>
      <c r="S1168" s="111">
        <v>205</v>
      </c>
    </row>
    <row r="1169" spans="12:19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1736</v>
      </c>
      <c r="R1169" t="s">
        <v>7900</v>
      </c>
      <c r="S1169" s="111">
        <v>206</v>
      </c>
    </row>
    <row r="1170" spans="12:19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1737</v>
      </c>
      <c r="R1170" t="s">
        <v>7900</v>
      </c>
      <c r="S1170" s="111">
        <v>100</v>
      </c>
    </row>
    <row r="1171" spans="12:19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1738</v>
      </c>
      <c r="R1171" t="s">
        <v>7900</v>
      </c>
      <c r="S1171" s="111">
        <v>101</v>
      </c>
    </row>
    <row r="1172" spans="12:19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1739</v>
      </c>
      <c r="R1172" t="s">
        <v>166</v>
      </c>
      <c r="S1172" s="111">
        <v>1000079</v>
      </c>
    </row>
    <row r="1173" spans="12:19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8161</v>
      </c>
      <c r="R1173" t="s">
        <v>7872</v>
      </c>
      <c r="S1173" s="111">
        <v>27825</v>
      </c>
    </row>
    <row r="1174" spans="12:19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8162</v>
      </c>
      <c r="S1174" s="111">
        <v>27844</v>
      </c>
    </row>
    <row r="1175" spans="12:19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8163</v>
      </c>
      <c r="R1175" t="s">
        <v>7868</v>
      </c>
      <c r="S1175" s="111">
        <v>27826</v>
      </c>
    </row>
    <row r="1176" spans="12:19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8164</v>
      </c>
      <c r="S1176" s="111">
        <v>27853</v>
      </c>
    </row>
    <row r="1177" spans="12:19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8165</v>
      </c>
      <c r="S1177" s="111">
        <v>27854</v>
      </c>
    </row>
    <row r="1178" spans="12:19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8166</v>
      </c>
      <c r="S1178" s="111">
        <v>27855</v>
      </c>
    </row>
    <row r="1179" spans="12:19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8167</v>
      </c>
      <c r="S1179" s="111">
        <v>27856</v>
      </c>
    </row>
    <row r="1180" spans="12:19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8168</v>
      </c>
      <c r="S1180" s="111">
        <v>27857</v>
      </c>
    </row>
    <row r="1181" spans="12:19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8169</v>
      </c>
      <c r="S1181" s="111">
        <v>27858</v>
      </c>
    </row>
    <row r="1182" spans="12:19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8170</v>
      </c>
      <c r="S1182" s="111">
        <v>27859</v>
      </c>
    </row>
    <row r="1183" spans="12:19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8171</v>
      </c>
      <c r="S1183" s="111">
        <v>27867</v>
      </c>
    </row>
    <row r="1184" spans="12:19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8172</v>
      </c>
      <c r="S1184" s="111">
        <v>27868</v>
      </c>
    </row>
    <row r="1185" spans="12:19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8173</v>
      </c>
      <c r="S1185" s="111">
        <v>27869</v>
      </c>
    </row>
    <row r="1186" spans="12:19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8174</v>
      </c>
      <c r="S1186" s="111">
        <v>27870</v>
      </c>
    </row>
    <row r="1187" spans="12:19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8175</v>
      </c>
      <c r="S1187" s="111">
        <v>27871</v>
      </c>
    </row>
    <row r="1188" spans="12:19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8176</v>
      </c>
      <c r="S1188" s="111">
        <v>27872</v>
      </c>
    </row>
    <row r="1189" spans="12:19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8177</v>
      </c>
      <c r="S1189" s="111">
        <v>27873</v>
      </c>
    </row>
    <row r="1190" spans="12:19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8178</v>
      </c>
      <c r="S1190" s="111">
        <v>27852</v>
      </c>
    </row>
    <row r="1191" spans="12:19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8179</v>
      </c>
      <c r="S1191" s="111">
        <v>27851</v>
      </c>
    </row>
    <row r="1192" spans="12:19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8180</v>
      </c>
      <c r="S1192" s="111">
        <v>27848</v>
      </c>
    </row>
    <row r="1193" spans="12:19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8181</v>
      </c>
      <c r="R1193" t="s">
        <v>7872</v>
      </c>
      <c r="S1193" s="111">
        <v>27827</v>
      </c>
    </row>
    <row r="1194" spans="12:19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8182</v>
      </c>
      <c r="S1194" s="111">
        <v>27860</v>
      </c>
    </row>
    <row r="1195" spans="12:19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8183</v>
      </c>
      <c r="S1195" s="111">
        <v>27861</v>
      </c>
    </row>
    <row r="1196" spans="12:19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8184</v>
      </c>
      <c r="S1196" s="111">
        <v>27862</v>
      </c>
    </row>
    <row r="1197" spans="12:19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8185</v>
      </c>
      <c r="S1197" s="111">
        <v>27863</v>
      </c>
    </row>
    <row r="1198" spans="12:19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8186</v>
      </c>
      <c r="S1198" s="111">
        <v>27864</v>
      </c>
    </row>
    <row r="1199" spans="12:19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8187</v>
      </c>
      <c r="S1199" s="111">
        <v>27865</v>
      </c>
    </row>
    <row r="1200" spans="12:19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8188</v>
      </c>
      <c r="S1200" s="111">
        <v>27866</v>
      </c>
    </row>
    <row r="1201" spans="12:19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8189</v>
      </c>
      <c r="S1201" s="111">
        <v>27845</v>
      </c>
    </row>
    <row r="1202" spans="12:19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8190</v>
      </c>
      <c r="R1202" t="s">
        <v>7872</v>
      </c>
      <c r="S1202" s="111">
        <v>27824</v>
      </c>
    </row>
    <row r="1203" spans="12:19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1740</v>
      </c>
      <c r="R1203" t="s">
        <v>166</v>
      </c>
      <c r="S1203" s="111">
        <v>1000087</v>
      </c>
    </row>
    <row r="1204" spans="12:19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1741</v>
      </c>
      <c r="R1204" t="s">
        <v>7901</v>
      </c>
      <c r="S1204" s="111">
        <v>1000021</v>
      </c>
    </row>
    <row r="1205" spans="12:19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1742</v>
      </c>
      <c r="R1205" t="s">
        <v>7901</v>
      </c>
      <c r="S1205" s="111">
        <v>1000038</v>
      </c>
    </row>
    <row r="1206" spans="12:19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1743</v>
      </c>
      <c r="S1206" s="111">
        <v>1040153</v>
      </c>
    </row>
    <row r="1207" spans="12:19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1744</v>
      </c>
      <c r="R1207" t="s">
        <v>7901</v>
      </c>
      <c r="S1207" s="111">
        <v>1000019</v>
      </c>
    </row>
    <row r="1208" spans="12:19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1745</v>
      </c>
      <c r="S1208" s="111">
        <v>1000008</v>
      </c>
    </row>
    <row r="1209" spans="12:19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1746</v>
      </c>
      <c r="R1209" t="s">
        <v>7901</v>
      </c>
      <c r="S1209" s="111">
        <v>1000029</v>
      </c>
    </row>
    <row r="1210" spans="12:19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1747</v>
      </c>
      <c r="R1210" t="s">
        <v>7901</v>
      </c>
      <c r="S1210" s="111">
        <v>1000037</v>
      </c>
    </row>
    <row r="1211" spans="12:19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1748</v>
      </c>
      <c r="R1211" t="s">
        <v>7901</v>
      </c>
      <c r="S1211" s="111">
        <v>1000018</v>
      </c>
    </row>
    <row r="1212" spans="12:19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1749</v>
      </c>
      <c r="R1212" t="s">
        <v>7901</v>
      </c>
      <c r="S1212" s="111">
        <v>1000023</v>
      </c>
    </row>
    <row r="1213" spans="12:19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1750</v>
      </c>
      <c r="S1213" s="111">
        <v>1040154</v>
      </c>
    </row>
    <row r="1214" spans="12:19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1751</v>
      </c>
      <c r="S1214" s="111">
        <v>1040155</v>
      </c>
    </row>
    <row r="1215" spans="12:19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1752</v>
      </c>
      <c r="R1215" t="s">
        <v>7901</v>
      </c>
      <c r="S1215" s="111">
        <v>1000024</v>
      </c>
    </row>
    <row r="1216" spans="12:19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1753</v>
      </c>
      <c r="S1216" s="111">
        <v>1000005</v>
      </c>
    </row>
    <row r="1217" spans="12:19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1754</v>
      </c>
      <c r="S1217" s="111">
        <v>1000046</v>
      </c>
    </row>
    <row r="1218" spans="12:19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1755</v>
      </c>
      <c r="R1218" t="s">
        <v>7868</v>
      </c>
      <c r="S1218" s="111">
        <v>1000042</v>
      </c>
    </row>
    <row r="1219" spans="12:19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1756</v>
      </c>
      <c r="S1219" s="111">
        <v>1000000</v>
      </c>
    </row>
    <row r="1220" spans="12:19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1757</v>
      </c>
      <c r="R1220" t="s">
        <v>7868</v>
      </c>
      <c r="S1220" s="111">
        <v>1000013</v>
      </c>
    </row>
    <row r="1221" spans="12:19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1758</v>
      </c>
      <c r="S1221" s="111">
        <v>1000045</v>
      </c>
    </row>
    <row r="1222" spans="12:19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1759</v>
      </c>
      <c r="R1222" t="s">
        <v>7901</v>
      </c>
      <c r="S1222" s="111">
        <v>1000022</v>
      </c>
    </row>
    <row r="1223" spans="12:19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1760</v>
      </c>
      <c r="S1223" s="111">
        <v>1000009</v>
      </c>
    </row>
    <row r="1224" spans="12:19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1761</v>
      </c>
      <c r="R1224" t="s">
        <v>7901</v>
      </c>
      <c r="S1224" s="111">
        <v>1000025</v>
      </c>
    </row>
    <row r="1225" spans="12:19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1762</v>
      </c>
      <c r="R1225" t="s">
        <v>7901</v>
      </c>
      <c r="S1225" s="111">
        <v>1000020</v>
      </c>
    </row>
    <row r="1226" spans="12:19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1763</v>
      </c>
      <c r="R1226" t="s">
        <v>7901</v>
      </c>
      <c r="S1226" s="111">
        <v>1000035</v>
      </c>
    </row>
    <row r="1227" spans="12:19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1764</v>
      </c>
      <c r="R1227" t="s">
        <v>7901</v>
      </c>
      <c r="S1227" s="111">
        <v>1000031</v>
      </c>
    </row>
    <row r="1228" spans="12:19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1765</v>
      </c>
      <c r="R1228" t="s">
        <v>7901</v>
      </c>
      <c r="S1228" s="111">
        <v>1000032</v>
      </c>
    </row>
    <row r="1229" spans="12:19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1766</v>
      </c>
      <c r="R1229" t="s">
        <v>7902</v>
      </c>
      <c r="S1229" s="111">
        <v>1000041</v>
      </c>
    </row>
    <row r="1230" spans="12:19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1767</v>
      </c>
      <c r="S1230" s="111">
        <v>1000003</v>
      </c>
    </row>
    <row r="1231" spans="12:19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1768</v>
      </c>
      <c r="S1231" s="111">
        <v>1000047</v>
      </c>
    </row>
    <row r="1232" spans="12:19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1769</v>
      </c>
      <c r="R1232" t="s">
        <v>7903</v>
      </c>
      <c r="S1232" s="111">
        <v>1000002</v>
      </c>
    </row>
    <row r="1233" spans="12:19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1770</v>
      </c>
      <c r="R1233" t="s">
        <v>7902</v>
      </c>
      <c r="S1233" s="111">
        <v>1000040</v>
      </c>
    </row>
    <row r="1234" spans="12:19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1771</v>
      </c>
      <c r="R1234" t="s">
        <v>7901</v>
      </c>
      <c r="S1234" s="111">
        <v>1000016</v>
      </c>
    </row>
    <row r="1235" spans="12:19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1772</v>
      </c>
      <c r="R1235" t="s">
        <v>7901</v>
      </c>
      <c r="S1235" s="111">
        <v>1000036</v>
      </c>
    </row>
    <row r="1236" spans="12:19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1773</v>
      </c>
      <c r="S1236" s="111">
        <v>1000007</v>
      </c>
    </row>
    <row r="1237" spans="12:19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1774</v>
      </c>
      <c r="R1237" t="s">
        <v>7901</v>
      </c>
      <c r="S1237" s="111">
        <v>1000027</v>
      </c>
    </row>
    <row r="1238" spans="12:19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1775</v>
      </c>
      <c r="R1238" t="s">
        <v>7901</v>
      </c>
      <c r="S1238" s="111">
        <v>1000033</v>
      </c>
    </row>
    <row r="1239" spans="12:19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1776</v>
      </c>
      <c r="R1239" t="s">
        <v>7901</v>
      </c>
      <c r="S1239" s="111">
        <v>1000028</v>
      </c>
    </row>
    <row r="1240" spans="12:19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1777</v>
      </c>
      <c r="R1240" t="s">
        <v>7904</v>
      </c>
      <c r="S1240" s="111">
        <v>1000014</v>
      </c>
    </row>
    <row r="1241" spans="12:19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1778</v>
      </c>
      <c r="R1241" t="s">
        <v>7904</v>
      </c>
      <c r="S1241" s="111">
        <v>1000015</v>
      </c>
    </row>
    <row r="1242" spans="12:19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1779</v>
      </c>
      <c r="S1242" s="111">
        <v>1000006</v>
      </c>
    </row>
    <row r="1243" spans="12:19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1780</v>
      </c>
      <c r="R1243" t="s">
        <v>7901</v>
      </c>
      <c r="S1243" s="111">
        <v>1000026</v>
      </c>
    </row>
    <row r="1244" spans="12:19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1781</v>
      </c>
      <c r="R1244" t="s">
        <v>7901</v>
      </c>
      <c r="S1244" s="111">
        <v>1000034</v>
      </c>
    </row>
    <row r="1245" spans="12:19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1782</v>
      </c>
      <c r="R1245" t="s">
        <v>166</v>
      </c>
      <c r="S1245" s="111">
        <v>1000001</v>
      </c>
    </row>
    <row r="1246" spans="12:19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1783</v>
      </c>
      <c r="R1246" t="s">
        <v>7901</v>
      </c>
      <c r="S1246" s="111">
        <v>1000030</v>
      </c>
    </row>
    <row r="1247" spans="12:19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1784</v>
      </c>
      <c r="R1247" t="s">
        <v>7905</v>
      </c>
      <c r="S1247" s="111">
        <v>1000011</v>
      </c>
    </row>
    <row r="1248" spans="12:19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1785</v>
      </c>
      <c r="R1248" t="s">
        <v>7905</v>
      </c>
      <c r="S1248" s="111">
        <v>1000010</v>
      </c>
    </row>
    <row r="1249" spans="12:19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1786</v>
      </c>
      <c r="R1249" t="s">
        <v>7868</v>
      </c>
      <c r="S1249" s="111">
        <v>1000012</v>
      </c>
    </row>
    <row r="1250" spans="12:19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1787</v>
      </c>
      <c r="R1250" t="s">
        <v>7901</v>
      </c>
      <c r="S1250" s="111">
        <v>1000017</v>
      </c>
    </row>
    <row r="1251" spans="12:19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8191</v>
      </c>
      <c r="S1251" s="111">
        <v>27847</v>
      </c>
    </row>
    <row r="1252" spans="12:19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8192</v>
      </c>
      <c r="S1252" s="111">
        <v>27850</v>
      </c>
    </row>
    <row r="1253" spans="12:19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8193</v>
      </c>
      <c r="S1253" s="111">
        <v>27846</v>
      </c>
    </row>
    <row r="1254" spans="12:19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8194</v>
      </c>
      <c r="S1254" s="111">
        <v>27849</v>
      </c>
    </row>
    <row r="1255" spans="12:19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1788</v>
      </c>
      <c r="S1255" s="111">
        <v>1258</v>
      </c>
    </row>
    <row r="1256" spans="12:19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1789</v>
      </c>
      <c r="S1256" s="111">
        <v>10044821</v>
      </c>
    </row>
    <row r="1257" spans="12:19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1790</v>
      </c>
      <c r="S1257" s="111">
        <v>667</v>
      </c>
    </row>
    <row r="1258" spans="12:19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1791</v>
      </c>
      <c r="R1258" t="s">
        <v>7906</v>
      </c>
      <c r="S1258" s="111">
        <v>1040157</v>
      </c>
    </row>
    <row r="1259" spans="12:19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1792</v>
      </c>
      <c r="R1259" t="s">
        <v>7906</v>
      </c>
      <c r="S1259" s="111">
        <v>1040158</v>
      </c>
    </row>
    <row r="1260" spans="12:19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1793</v>
      </c>
      <c r="R1260" t="s">
        <v>7875</v>
      </c>
      <c r="S1260" s="111">
        <v>1040168</v>
      </c>
    </row>
    <row r="1261" spans="12:19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1794</v>
      </c>
      <c r="R1261" t="s">
        <v>7907</v>
      </c>
      <c r="S1261" s="111">
        <v>1016494</v>
      </c>
    </row>
    <row r="1262" spans="12:19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1795</v>
      </c>
      <c r="S1262" s="111">
        <v>10050012</v>
      </c>
    </row>
    <row r="1263" spans="12:19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1796</v>
      </c>
      <c r="S1263" s="111">
        <v>10050013</v>
      </c>
    </row>
    <row r="1264" spans="12:19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1797</v>
      </c>
      <c r="S1264" s="111">
        <v>10045525</v>
      </c>
    </row>
    <row r="1265" spans="12:19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1798</v>
      </c>
      <c r="S1265" s="111">
        <v>10045521</v>
      </c>
    </row>
    <row r="1266" spans="12:19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1799</v>
      </c>
      <c r="S1266" s="111">
        <v>10045522</v>
      </c>
    </row>
    <row r="1267" spans="12:19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1800</v>
      </c>
      <c r="S1267" s="111">
        <v>10045523</v>
      </c>
    </row>
    <row r="1268" spans="12:19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1801</v>
      </c>
      <c r="S1268" s="111">
        <v>10045524</v>
      </c>
    </row>
    <row r="1269" spans="12:19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1802</v>
      </c>
      <c r="R1269" t="s">
        <v>7868</v>
      </c>
      <c r="S1269" s="111">
        <v>10049312</v>
      </c>
    </row>
    <row r="1270" spans="12:19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1803</v>
      </c>
      <c r="R1270" t="s">
        <v>7868</v>
      </c>
      <c r="S1270" s="111">
        <v>10049297</v>
      </c>
    </row>
    <row r="1271" spans="12:19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1804</v>
      </c>
      <c r="R1271" t="s">
        <v>7868</v>
      </c>
      <c r="S1271" s="111">
        <v>10049308</v>
      </c>
    </row>
    <row r="1272" spans="12:19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1805</v>
      </c>
      <c r="R1272" t="s">
        <v>7868</v>
      </c>
      <c r="S1272" s="111">
        <v>10049302</v>
      </c>
    </row>
    <row r="1273" spans="12:19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1806</v>
      </c>
      <c r="R1273" t="s">
        <v>7868</v>
      </c>
      <c r="S1273" s="111">
        <v>10049309</v>
      </c>
    </row>
    <row r="1274" spans="12:19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1807</v>
      </c>
      <c r="R1274" t="s">
        <v>7868</v>
      </c>
      <c r="S1274" s="111">
        <v>10049323</v>
      </c>
    </row>
    <row r="1275" spans="12:19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1808</v>
      </c>
      <c r="R1275" t="s">
        <v>7868</v>
      </c>
      <c r="S1275" s="111">
        <v>10049300</v>
      </c>
    </row>
    <row r="1276" spans="12:19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1809</v>
      </c>
      <c r="R1276" t="s">
        <v>7868</v>
      </c>
      <c r="S1276" s="111">
        <v>10049324</v>
      </c>
    </row>
    <row r="1277" spans="12:19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1810</v>
      </c>
      <c r="R1277" t="s">
        <v>7868</v>
      </c>
      <c r="S1277" s="111">
        <v>10049310</v>
      </c>
    </row>
    <row r="1278" spans="12:19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1811</v>
      </c>
      <c r="R1278" t="s">
        <v>7868</v>
      </c>
      <c r="S1278" s="111">
        <v>10049313</v>
      </c>
    </row>
    <row r="1279" spans="12:19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1812</v>
      </c>
      <c r="R1279" t="s">
        <v>7868</v>
      </c>
      <c r="S1279" s="111">
        <v>10049303</v>
      </c>
    </row>
    <row r="1280" spans="12:19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1813</v>
      </c>
      <c r="R1280" t="s">
        <v>7868</v>
      </c>
      <c r="S1280" s="111">
        <v>10049317</v>
      </c>
    </row>
    <row r="1281" spans="12:19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1814</v>
      </c>
      <c r="R1281" t="s">
        <v>7868</v>
      </c>
      <c r="S1281" s="111">
        <v>10049318</v>
      </c>
    </row>
    <row r="1282" spans="12:19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1815</v>
      </c>
      <c r="R1282" t="s">
        <v>7868</v>
      </c>
      <c r="S1282" s="111">
        <v>10049304</v>
      </c>
    </row>
    <row r="1283" spans="12:19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1816</v>
      </c>
      <c r="R1283" t="s">
        <v>7868</v>
      </c>
      <c r="S1283" s="111">
        <v>10049306</v>
      </c>
    </row>
    <row r="1284" spans="12:19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1817</v>
      </c>
      <c r="R1284" t="s">
        <v>7868</v>
      </c>
      <c r="S1284" s="111">
        <v>10049299</v>
      </c>
    </row>
    <row r="1285" spans="12:19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1818</v>
      </c>
      <c r="R1285" t="s">
        <v>7868</v>
      </c>
      <c r="S1285" s="111">
        <v>10049301</v>
      </c>
    </row>
    <row r="1286" spans="12:19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1819</v>
      </c>
      <c r="R1286" t="s">
        <v>7868</v>
      </c>
      <c r="S1286" s="111">
        <v>10049307</v>
      </c>
    </row>
    <row r="1287" spans="12:19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1820</v>
      </c>
      <c r="R1287" t="s">
        <v>7868</v>
      </c>
      <c r="S1287" s="111">
        <v>10049314</v>
      </c>
    </row>
    <row r="1288" spans="12:19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1821</v>
      </c>
      <c r="R1288" t="s">
        <v>7868</v>
      </c>
      <c r="S1288" s="111">
        <v>10049298</v>
      </c>
    </row>
    <row r="1289" spans="12:19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1822</v>
      </c>
      <c r="R1289" t="s">
        <v>7868</v>
      </c>
      <c r="S1289" s="111">
        <v>10049322</v>
      </c>
    </row>
    <row r="1290" spans="12:19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1823</v>
      </c>
      <c r="R1290" t="s">
        <v>7868</v>
      </c>
      <c r="S1290" s="111">
        <v>10049321</v>
      </c>
    </row>
    <row r="1291" spans="12:19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1824</v>
      </c>
      <c r="R1291" t="s">
        <v>7868</v>
      </c>
      <c r="S1291" s="111">
        <v>10049316</v>
      </c>
    </row>
    <row r="1292" spans="12:19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1825</v>
      </c>
      <c r="R1292" t="s">
        <v>7868</v>
      </c>
      <c r="S1292" s="111">
        <v>10049311</v>
      </c>
    </row>
    <row r="1293" spans="12:19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1826</v>
      </c>
      <c r="R1293" t="s">
        <v>7868</v>
      </c>
      <c r="S1293" s="111">
        <v>10049305</v>
      </c>
    </row>
    <row r="1294" spans="12:19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1827</v>
      </c>
      <c r="R1294" t="s">
        <v>7868</v>
      </c>
      <c r="S1294" s="111">
        <v>10049320</v>
      </c>
    </row>
    <row r="1295" spans="12:19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1828</v>
      </c>
      <c r="R1295" t="s">
        <v>7868</v>
      </c>
      <c r="S1295" s="111">
        <v>10049315</v>
      </c>
    </row>
    <row r="1296" spans="12:19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1829</v>
      </c>
      <c r="R1296" t="s">
        <v>7890</v>
      </c>
      <c r="S1296" s="111">
        <v>10049325</v>
      </c>
    </row>
    <row r="1297" spans="12:19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1830</v>
      </c>
      <c r="S1297" s="111">
        <v>16619</v>
      </c>
    </row>
    <row r="1298" spans="12:19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1831</v>
      </c>
      <c r="S1298" s="111">
        <v>16620</v>
      </c>
    </row>
    <row r="1299" spans="12:19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1832</v>
      </c>
      <c r="R1299" t="s">
        <v>7871</v>
      </c>
      <c r="S1299" s="111">
        <v>16621</v>
      </c>
    </row>
    <row r="1300" spans="12:19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1833</v>
      </c>
      <c r="R1300" t="s">
        <v>7871</v>
      </c>
      <c r="S1300" s="111">
        <v>16622</v>
      </c>
    </row>
    <row r="1301" spans="12:19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1834</v>
      </c>
      <c r="R1301" t="s">
        <v>7871</v>
      </c>
      <c r="S1301" s="111">
        <v>16623</v>
      </c>
    </row>
    <row r="1302" spans="12:19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1835</v>
      </c>
      <c r="R1302" t="s">
        <v>7871</v>
      </c>
      <c r="S1302" s="111">
        <v>16624</v>
      </c>
    </row>
    <row r="1303" spans="12:19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1836</v>
      </c>
      <c r="S1303" s="111">
        <v>10001481</v>
      </c>
    </row>
    <row r="1304" spans="12:19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1837</v>
      </c>
      <c r="S1304" s="111">
        <v>10001509</v>
      </c>
    </row>
    <row r="1305" spans="12:19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1838</v>
      </c>
      <c r="S1305" s="111">
        <v>10000238</v>
      </c>
    </row>
    <row r="1306" spans="12:19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1839</v>
      </c>
      <c r="S1306" s="111">
        <v>10000160</v>
      </c>
    </row>
    <row r="1307" spans="12:19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1840</v>
      </c>
      <c r="S1307" s="111">
        <v>10001477</v>
      </c>
    </row>
    <row r="1308" spans="12:19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1841</v>
      </c>
      <c r="S1308" s="111">
        <v>10001513</v>
      </c>
    </row>
    <row r="1309" spans="12:19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1842</v>
      </c>
      <c r="S1309" s="111">
        <v>10001506</v>
      </c>
    </row>
    <row r="1310" spans="12:19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1843</v>
      </c>
      <c r="S1310" s="111">
        <v>10000159</v>
      </c>
    </row>
    <row r="1311" spans="12:19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1844</v>
      </c>
      <c r="S1311" s="111">
        <v>10001508</v>
      </c>
    </row>
    <row r="1312" spans="12:19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1845</v>
      </c>
      <c r="S1312" s="111">
        <v>10001510</v>
      </c>
    </row>
    <row r="1313" spans="12:19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1846</v>
      </c>
      <c r="R1313" t="s">
        <v>103</v>
      </c>
      <c r="S1313" s="111">
        <v>16625</v>
      </c>
    </row>
    <row r="1314" spans="12:19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1847</v>
      </c>
      <c r="S1314" s="111">
        <v>10000161</v>
      </c>
    </row>
    <row r="1315" spans="12:19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1848</v>
      </c>
      <c r="S1315" s="111">
        <v>10000120</v>
      </c>
    </row>
    <row r="1316" spans="12:19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1849</v>
      </c>
      <c r="S1316" s="111">
        <v>10000138</v>
      </c>
    </row>
    <row r="1317" spans="12:19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1850</v>
      </c>
      <c r="S1317" s="111">
        <v>10000137</v>
      </c>
    </row>
    <row r="1318" spans="12:19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1851</v>
      </c>
      <c r="S1318" s="111">
        <v>10000136</v>
      </c>
    </row>
    <row r="1319" spans="12:19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1852</v>
      </c>
      <c r="S1319" s="111">
        <v>10008438</v>
      </c>
    </row>
    <row r="1320" spans="12:19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1853</v>
      </c>
      <c r="S1320" s="111">
        <v>10008951</v>
      </c>
    </row>
    <row r="1321" spans="12:19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1854</v>
      </c>
      <c r="S1321" s="111">
        <v>10008949</v>
      </c>
    </row>
    <row r="1322" spans="12:19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1855</v>
      </c>
      <c r="S1322" s="111">
        <v>10008953</v>
      </c>
    </row>
    <row r="1323" spans="12:19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1856</v>
      </c>
      <c r="S1323" s="111">
        <v>10008954</v>
      </c>
    </row>
    <row r="1324" spans="12:19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1857</v>
      </c>
      <c r="S1324" s="111">
        <v>10008950</v>
      </c>
    </row>
    <row r="1325" spans="12:19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1858</v>
      </c>
      <c r="S1325" s="111">
        <v>10008952</v>
      </c>
    </row>
    <row r="1326" spans="12:19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1859</v>
      </c>
      <c r="S1326" s="111">
        <v>10008369</v>
      </c>
    </row>
    <row r="1327" spans="12:19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1860</v>
      </c>
      <c r="S1327" s="111">
        <v>10000171</v>
      </c>
    </row>
    <row r="1328" spans="12:19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1861</v>
      </c>
      <c r="S1328" s="111">
        <v>10008380</v>
      </c>
    </row>
    <row r="1329" spans="12:19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1862</v>
      </c>
      <c r="S1329" s="111">
        <v>10000176</v>
      </c>
    </row>
    <row r="1330" spans="12:19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1863</v>
      </c>
      <c r="S1330" s="111">
        <v>10000170</v>
      </c>
    </row>
    <row r="1331" spans="12:19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1864</v>
      </c>
      <c r="S1331" s="111">
        <v>10000174</v>
      </c>
    </row>
    <row r="1332" spans="12:19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1865</v>
      </c>
      <c r="S1332" s="111">
        <v>10000179</v>
      </c>
    </row>
    <row r="1333" spans="12:19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1866</v>
      </c>
      <c r="S1333" s="111">
        <v>10000177</v>
      </c>
    </row>
    <row r="1334" spans="12:19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1867</v>
      </c>
      <c r="S1334" s="111">
        <v>10000183</v>
      </c>
    </row>
    <row r="1335" spans="12:19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1868</v>
      </c>
      <c r="S1335" s="111">
        <v>10000180</v>
      </c>
    </row>
    <row r="1336" spans="12:19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1869</v>
      </c>
      <c r="S1336" s="111">
        <v>10000181</v>
      </c>
    </row>
    <row r="1337" spans="12:19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1870</v>
      </c>
      <c r="S1337" s="111">
        <v>10000187</v>
      </c>
    </row>
    <row r="1338" spans="12:19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1871</v>
      </c>
      <c r="S1338" s="111">
        <v>10000182</v>
      </c>
    </row>
    <row r="1339" spans="12:19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1872</v>
      </c>
      <c r="R1339" t="s">
        <v>103</v>
      </c>
      <c r="S1339" s="111">
        <v>16626</v>
      </c>
    </row>
    <row r="1340" spans="12:19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1873</v>
      </c>
      <c r="R1340" t="s">
        <v>103</v>
      </c>
      <c r="S1340" s="111">
        <v>16627</v>
      </c>
    </row>
    <row r="1341" spans="12:19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1874</v>
      </c>
      <c r="R1341" t="s">
        <v>103</v>
      </c>
      <c r="S1341" s="111">
        <v>16628</v>
      </c>
    </row>
    <row r="1342" spans="12:19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1875</v>
      </c>
      <c r="S1342" s="111">
        <v>10000173</v>
      </c>
    </row>
    <row r="1343" spans="12:19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1876</v>
      </c>
      <c r="R1343" t="s">
        <v>7868</v>
      </c>
      <c r="S1343" s="111">
        <v>16629</v>
      </c>
    </row>
    <row r="1344" spans="12:19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1877</v>
      </c>
      <c r="R1344" t="s">
        <v>7868</v>
      </c>
      <c r="S1344" s="111">
        <v>16630</v>
      </c>
    </row>
    <row r="1345" spans="12:19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1878</v>
      </c>
      <c r="R1345" t="s">
        <v>7868</v>
      </c>
      <c r="S1345" s="111">
        <v>16631</v>
      </c>
    </row>
    <row r="1346" spans="12:19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1879</v>
      </c>
      <c r="R1346" t="s">
        <v>7868</v>
      </c>
      <c r="S1346" s="111">
        <v>16632</v>
      </c>
    </row>
    <row r="1347" spans="12:19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1880</v>
      </c>
      <c r="S1347" s="111">
        <v>16633</v>
      </c>
    </row>
    <row r="1348" spans="12:19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1881</v>
      </c>
      <c r="S1348" s="111">
        <v>16634</v>
      </c>
    </row>
    <row r="1349" spans="12:19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1882</v>
      </c>
      <c r="S1349" s="111">
        <v>16635</v>
      </c>
    </row>
    <row r="1350" spans="12:19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1883</v>
      </c>
      <c r="S1350" s="111">
        <v>16636</v>
      </c>
    </row>
    <row r="1351" spans="12:19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1884</v>
      </c>
      <c r="S1351" s="111">
        <v>10008832</v>
      </c>
    </row>
    <row r="1352" spans="12:19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1885</v>
      </c>
      <c r="S1352" s="111">
        <v>10008873</v>
      </c>
    </row>
    <row r="1353" spans="12:19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1886</v>
      </c>
      <c r="S1353" s="111">
        <v>10008875</v>
      </c>
    </row>
    <row r="1354" spans="12:19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1887</v>
      </c>
      <c r="S1354" s="111">
        <v>10008876</v>
      </c>
    </row>
    <row r="1355" spans="12:19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1888</v>
      </c>
      <c r="S1355" s="111">
        <v>10008437</v>
      </c>
    </row>
    <row r="1356" spans="12:19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1889</v>
      </c>
      <c r="S1356" s="111">
        <v>16637</v>
      </c>
    </row>
    <row r="1357" spans="12:19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1890</v>
      </c>
      <c r="R1357" t="s">
        <v>7869</v>
      </c>
      <c r="S1357" s="111">
        <v>16638</v>
      </c>
    </row>
    <row r="1358" spans="12:19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1891</v>
      </c>
      <c r="R1358" t="s">
        <v>103</v>
      </c>
      <c r="S1358" s="111">
        <v>16639</v>
      </c>
    </row>
    <row r="1359" spans="12:19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1892</v>
      </c>
      <c r="R1359" t="s">
        <v>103</v>
      </c>
      <c r="S1359" s="111">
        <v>16640</v>
      </c>
    </row>
    <row r="1360" spans="12:19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1893</v>
      </c>
      <c r="R1360" t="s">
        <v>7869</v>
      </c>
      <c r="S1360" s="111">
        <v>16641</v>
      </c>
    </row>
    <row r="1361" spans="12:19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1894</v>
      </c>
      <c r="R1361" t="s">
        <v>7869</v>
      </c>
      <c r="S1361" s="111">
        <v>16642</v>
      </c>
    </row>
    <row r="1362" spans="12:19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1895</v>
      </c>
      <c r="R1362" t="s">
        <v>7869</v>
      </c>
      <c r="S1362" s="111">
        <v>16643</v>
      </c>
    </row>
    <row r="1363" spans="12:19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1896</v>
      </c>
      <c r="R1363" t="s">
        <v>7869</v>
      </c>
      <c r="S1363" s="111">
        <v>16644</v>
      </c>
    </row>
    <row r="1364" spans="12:19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1897</v>
      </c>
      <c r="R1364" t="s">
        <v>7869</v>
      </c>
      <c r="S1364" s="111">
        <v>16645</v>
      </c>
    </row>
    <row r="1365" spans="12:19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1898</v>
      </c>
      <c r="R1365" t="s">
        <v>7869</v>
      </c>
      <c r="S1365" s="111">
        <v>16646</v>
      </c>
    </row>
    <row r="1366" spans="12:19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1899</v>
      </c>
      <c r="R1366" t="s">
        <v>7869</v>
      </c>
      <c r="S1366" s="111">
        <v>16647</v>
      </c>
    </row>
    <row r="1367" spans="12:19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1900</v>
      </c>
      <c r="R1367" t="s">
        <v>7869</v>
      </c>
      <c r="S1367" s="111">
        <v>16648</v>
      </c>
    </row>
    <row r="1368" spans="12:19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1901</v>
      </c>
      <c r="S1368" s="111">
        <v>16649</v>
      </c>
    </row>
    <row r="1369" spans="12:19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1902</v>
      </c>
      <c r="R1369" t="s">
        <v>7932</v>
      </c>
      <c r="S1369" s="111">
        <v>16650</v>
      </c>
    </row>
    <row r="1370" spans="12:19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1903</v>
      </c>
      <c r="R1370" t="s">
        <v>7869</v>
      </c>
      <c r="S1370" s="111">
        <v>16651</v>
      </c>
    </row>
    <row r="1371" spans="12:19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1904</v>
      </c>
      <c r="R1371" t="s">
        <v>103</v>
      </c>
      <c r="S1371" s="111">
        <v>16652</v>
      </c>
    </row>
    <row r="1372" spans="12:19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1905</v>
      </c>
      <c r="R1372" t="s">
        <v>7869</v>
      </c>
      <c r="S1372" s="111">
        <v>16653</v>
      </c>
    </row>
    <row r="1373" spans="12:19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1906</v>
      </c>
      <c r="R1373" t="s">
        <v>7869</v>
      </c>
      <c r="S1373" s="111">
        <v>16654</v>
      </c>
    </row>
    <row r="1374" spans="12:19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1907</v>
      </c>
      <c r="R1374" t="s">
        <v>7917</v>
      </c>
      <c r="S1374" s="111">
        <v>16655</v>
      </c>
    </row>
    <row r="1375" spans="12:19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1908</v>
      </c>
      <c r="S1375" s="111">
        <v>16656</v>
      </c>
    </row>
    <row r="1376" spans="12:19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1909</v>
      </c>
      <c r="S1376" s="111">
        <v>16657</v>
      </c>
    </row>
    <row r="1377" spans="12:19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1910</v>
      </c>
      <c r="R1377" t="s">
        <v>7871</v>
      </c>
      <c r="S1377" s="111">
        <v>16658</v>
      </c>
    </row>
    <row r="1378" spans="12:19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1911</v>
      </c>
      <c r="R1378" t="s">
        <v>7871</v>
      </c>
      <c r="S1378" s="111">
        <v>16659</v>
      </c>
    </row>
    <row r="1379" spans="12:19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1912</v>
      </c>
      <c r="R1379" t="s">
        <v>7871</v>
      </c>
      <c r="S1379" s="111">
        <v>16660</v>
      </c>
    </row>
    <row r="1380" spans="12:19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1913</v>
      </c>
      <c r="R1380" t="s">
        <v>7871</v>
      </c>
      <c r="S1380" s="111">
        <v>16661</v>
      </c>
    </row>
    <row r="1381" spans="12:19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1914</v>
      </c>
      <c r="R1381" t="s">
        <v>7871</v>
      </c>
      <c r="S1381" s="111">
        <v>16662</v>
      </c>
    </row>
    <row r="1382" spans="12:19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1915</v>
      </c>
      <c r="S1382" s="111">
        <v>16663</v>
      </c>
    </row>
    <row r="1383" spans="12:19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1916</v>
      </c>
      <c r="R1383" t="s">
        <v>7871</v>
      </c>
      <c r="S1383" s="111">
        <v>16664</v>
      </c>
    </row>
    <row r="1384" spans="12:19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1917</v>
      </c>
      <c r="S1384" s="111">
        <v>16665</v>
      </c>
    </row>
    <row r="1385" spans="12:19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1918</v>
      </c>
      <c r="R1385" t="s">
        <v>7871</v>
      </c>
      <c r="S1385" s="111">
        <v>16666</v>
      </c>
    </row>
    <row r="1386" spans="12:19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1919</v>
      </c>
      <c r="S1386" s="111">
        <v>10008370</v>
      </c>
    </row>
    <row r="1387" spans="12:19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1920</v>
      </c>
      <c r="R1387" t="s">
        <v>7872</v>
      </c>
      <c r="S1387" s="111">
        <v>16667</v>
      </c>
    </row>
    <row r="1388" spans="12:19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1921</v>
      </c>
      <c r="R1388" t="s">
        <v>7872</v>
      </c>
      <c r="S1388" s="111">
        <v>16668</v>
      </c>
    </row>
    <row r="1389" spans="12:19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1922</v>
      </c>
      <c r="R1389" t="s">
        <v>7872</v>
      </c>
      <c r="S1389" s="111">
        <v>16669</v>
      </c>
    </row>
    <row r="1390" spans="12:19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1923</v>
      </c>
      <c r="R1390" t="s">
        <v>7872</v>
      </c>
      <c r="S1390" s="111">
        <v>16670</v>
      </c>
    </row>
    <row r="1391" spans="12:19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1924</v>
      </c>
      <c r="R1391" t="s">
        <v>7872</v>
      </c>
      <c r="S1391" s="111">
        <v>16671</v>
      </c>
    </row>
    <row r="1392" spans="12:19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1925</v>
      </c>
      <c r="S1392" s="111">
        <v>16672</v>
      </c>
    </row>
    <row r="1393" spans="12:19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1926</v>
      </c>
      <c r="R1393" t="s">
        <v>7869</v>
      </c>
      <c r="S1393" s="111">
        <v>16673</v>
      </c>
    </row>
    <row r="1394" spans="12:19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1927</v>
      </c>
      <c r="R1394" t="s">
        <v>7869</v>
      </c>
      <c r="S1394" s="111">
        <v>16674</v>
      </c>
    </row>
    <row r="1395" spans="12:19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1928</v>
      </c>
      <c r="R1395" t="s">
        <v>7869</v>
      </c>
      <c r="S1395" s="111">
        <v>16675</v>
      </c>
    </row>
    <row r="1396" spans="12:19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1929</v>
      </c>
      <c r="R1396" t="s">
        <v>7869</v>
      </c>
      <c r="S1396" s="111">
        <v>16676</v>
      </c>
    </row>
    <row r="1397" spans="12:19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1930</v>
      </c>
      <c r="S1397" s="111">
        <v>16677</v>
      </c>
    </row>
    <row r="1398" spans="12:19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1931</v>
      </c>
      <c r="S1398" s="111">
        <v>16678</v>
      </c>
    </row>
    <row r="1399" spans="12:19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1932</v>
      </c>
      <c r="S1399" s="111">
        <v>10008222</v>
      </c>
    </row>
    <row r="1400" spans="12:19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1933</v>
      </c>
      <c r="S1400" s="111">
        <v>10008221</v>
      </c>
    </row>
    <row r="1401" spans="12:19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1934</v>
      </c>
      <c r="S1401" s="111">
        <v>10008806</v>
      </c>
    </row>
    <row r="1402" spans="12:19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1935</v>
      </c>
      <c r="R1402" t="s">
        <v>7872</v>
      </c>
      <c r="S1402" s="111">
        <v>16679</v>
      </c>
    </row>
    <row r="1403" spans="12:19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1936</v>
      </c>
      <c r="R1403" t="s">
        <v>7872</v>
      </c>
      <c r="S1403" s="111">
        <v>16680</v>
      </c>
    </row>
    <row r="1404" spans="12:19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1937</v>
      </c>
      <c r="R1404" t="s">
        <v>7872</v>
      </c>
      <c r="S1404" s="111">
        <v>16681</v>
      </c>
    </row>
    <row r="1405" spans="12:19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1938</v>
      </c>
      <c r="R1405" t="s">
        <v>7872</v>
      </c>
      <c r="S1405" s="111">
        <v>16682</v>
      </c>
    </row>
    <row r="1406" spans="12:19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1939</v>
      </c>
      <c r="R1406" t="s">
        <v>7872</v>
      </c>
      <c r="S1406" s="111">
        <v>16683</v>
      </c>
    </row>
    <row r="1407" spans="12:19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1940</v>
      </c>
      <c r="R1407" t="s">
        <v>7872</v>
      </c>
      <c r="S1407" s="111">
        <v>16684</v>
      </c>
    </row>
    <row r="1408" spans="12:19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1941</v>
      </c>
      <c r="R1408" t="s">
        <v>7872</v>
      </c>
      <c r="S1408" s="111">
        <v>16685</v>
      </c>
    </row>
    <row r="1409" spans="12:19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1942</v>
      </c>
      <c r="R1409" t="s">
        <v>7872</v>
      </c>
      <c r="S1409" s="111">
        <v>16686</v>
      </c>
    </row>
    <row r="1410" spans="12:19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1943</v>
      </c>
      <c r="S1410" s="111">
        <v>16687</v>
      </c>
    </row>
    <row r="1411" spans="12:19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1944</v>
      </c>
      <c r="R1411" t="s">
        <v>7869</v>
      </c>
      <c r="S1411" s="111">
        <v>16688</v>
      </c>
    </row>
    <row r="1412" spans="12:19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1945</v>
      </c>
      <c r="R1412" t="s">
        <v>7869</v>
      </c>
      <c r="S1412" s="111">
        <v>16689</v>
      </c>
    </row>
    <row r="1413" spans="12:19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1946</v>
      </c>
      <c r="R1413" t="s">
        <v>7869</v>
      </c>
      <c r="S1413" s="111">
        <v>16690</v>
      </c>
    </row>
    <row r="1414" spans="12:19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1947</v>
      </c>
      <c r="R1414" t="s">
        <v>7869</v>
      </c>
      <c r="S1414" s="111">
        <v>16691</v>
      </c>
    </row>
    <row r="1415" spans="12:19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1948</v>
      </c>
      <c r="R1415" t="s">
        <v>7869</v>
      </c>
      <c r="S1415" s="111">
        <v>16692</v>
      </c>
    </row>
    <row r="1416" spans="12:19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1949</v>
      </c>
      <c r="R1416" t="s">
        <v>7869</v>
      </c>
      <c r="S1416" s="111">
        <v>16693</v>
      </c>
    </row>
    <row r="1417" spans="12:19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1950</v>
      </c>
      <c r="R1417" t="s">
        <v>7869</v>
      </c>
      <c r="S1417" s="111">
        <v>16694</v>
      </c>
    </row>
    <row r="1418" spans="12:19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1951</v>
      </c>
      <c r="R1418" t="s">
        <v>7869</v>
      </c>
      <c r="S1418" s="111">
        <v>16695</v>
      </c>
    </row>
    <row r="1419" spans="12:19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1952</v>
      </c>
      <c r="R1419" t="s">
        <v>7871</v>
      </c>
      <c r="S1419" s="111">
        <v>16696</v>
      </c>
    </row>
    <row r="1420" spans="12:19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1953</v>
      </c>
      <c r="R1420" t="s">
        <v>7871</v>
      </c>
      <c r="S1420" s="111">
        <v>16697</v>
      </c>
    </row>
    <row r="1421" spans="12:19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1954</v>
      </c>
      <c r="R1421" t="s">
        <v>7869</v>
      </c>
      <c r="S1421" s="111">
        <v>16698</v>
      </c>
    </row>
    <row r="1422" spans="12:19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1955</v>
      </c>
      <c r="R1422" t="s">
        <v>7869</v>
      </c>
      <c r="S1422" s="111">
        <v>16699</v>
      </c>
    </row>
    <row r="1423" spans="12:19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1956</v>
      </c>
      <c r="R1423" t="s">
        <v>7871</v>
      </c>
      <c r="S1423" s="111">
        <v>16700</v>
      </c>
    </row>
    <row r="1424" spans="12:19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1957</v>
      </c>
      <c r="R1424" t="s">
        <v>7871</v>
      </c>
      <c r="S1424" s="111">
        <v>16701</v>
      </c>
    </row>
    <row r="1425" spans="12:19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1958</v>
      </c>
      <c r="R1425" t="s">
        <v>7871</v>
      </c>
      <c r="S1425" s="111">
        <v>16702</v>
      </c>
    </row>
    <row r="1426" spans="12:19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1959</v>
      </c>
      <c r="R1426" t="s">
        <v>7871</v>
      </c>
      <c r="S1426" s="111">
        <v>16703</v>
      </c>
    </row>
    <row r="1427" spans="12:19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1960</v>
      </c>
      <c r="R1427" t="s">
        <v>7871</v>
      </c>
      <c r="S1427" s="111">
        <v>16704</v>
      </c>
    </row>
    <row r="1428" spans="12:19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1961</v>
      </c>
      <c r="R1428" t="s">
        <v>7871</v>
      </c>
      <c r="S1428" s="111">
        <v>16705</v>
      </c>
    </row>
    <row r="1429" spans="12:19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1962</v>
      </c>
      <c r="S1429" s="111">
        <v>10000114</v>
      </c>
    </row>
    <row r="1430" spans="12:19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1963</v>
      </c>
      <c r="S1430" s="111">
        <v>16706</v>
      </c>
    </row>
    <row r="1431" spans="12:19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1964</v>
      </c>
      <c r="S1431" s="111">
        <v>16707</v>
      </c>
    </row>
    <row r="1432" spans="12:19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1965</v>
      </c>
      <c r="R1432" t="s">
        <v>7869</v>
      </c>
      <c r="S1432" s="111">
        <v>16708</v>
      </c>
    </row>
    <row r="1433" spans="12:19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1966</v>
      </c>
      <c r="R1433" t="s">
        <v>7869</v>
      </c>
      <c r="S1433" s="111">
        <v>16709</v>
      </c>
    </row>
    <row r="1434" spans="12:19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1967</v>
      </c>
      <c r="R1434" t="s">
        <v>7869</v>
      </c>
      <c r="S1434" s="111">
        <v>16710</v>
      </c>
    </row>
    <row r="1435" spans="12:19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1968</v>
      </c>
      <c r="R1435" t="s">
        <v>7869</v>
      </c>
      <c r="S1435" s="111">
        <v>16711</v>
      </c>
    </row>
    <row r="1436" spans="12:19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1969</v>
      </c>
      <c r="R1436" t="s">
        <v>7871</v>
      </c>
      <c r="S1436" s="111">
        <v>16712</v>
      </c>
    </row>
    <row r="1437" spans="12:19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1970</v>
      </c>
      <c r="R1437" t="s">
        <v>7871</v>
      </c>
      <c r="S1437" s="111">
        <v>16713</v>
      </c>
    </row>
    <row r="1438" spans="12:19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1971</v>
      </c>
      <c r="R1438" t="s">
        <v>7871</v>
      </c>
      <c r="S1438" s="111">
        <v>16714</v>
      </c>
    </row>
    <row r="1439" spans="12:19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1972</v>
      </c>
      <c r="R1439" t="s">
        <v>7871</v>
      </c>
      <c r="S1439" s="111">
        <v>16715</v>
      </c>
    </row>
    <row r="1440" spans="12:19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1973</v>
      </c>
      <c r="R1440" t="s">
        <v>7871</v>
      </c>
      <c r="S1440" s="111">
        <v>16716</v>
      </c>
    </row>
    <row r="1441" spans="12:19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1974</v>
      </c>
      <c r="R1441" t="s">
        <v>7871</v>
      </c>
      <c r="S1441" s="111">
        <v>16717</v>
      </c>
    </row>
    <row r="1442" spans="12:19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1975</v>
      </c>
      <c r="S1442" s="111">
        <v>16718</v>
      </c>
    </row>
    <row r="1443" spans="12:19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1976</v>
      </c>
      <c r="R1443" t="s">
        <v>7871</v>
      </c>
      <c r="S1443" s="111">
        <v>16719</v>
      </c>
    </row>
    <row r="1444" spans="12:19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1977</v>
      </c>
      <c r="R1444" t="s">
        <v>7932</v>
      </c>
      <c r="S1444" s="111">
        <v>16720</v>
      </c>
    </row>
    <row r="1445" spans="12:19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1978</v>
      </c>
      <c r="S1445" s="111">
        <v>16721</v>
      </c>
    </row>
    <row r="1446" spans="12:19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1979</v>
      </c>
      <c r="R1446" t="s">
        <v>7871</v>
      </c>
      <c r="S1446" s="111">
        <v>16722</v>
      </c>
    </row>
    <row r="1447" spans="12:19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1980</v>
      </c>
      <c r="R1447" t="s">
        <v>7869</v>
      </c>
      <c r="S1447" s="111">
        <v>16723</v>
      </c>
    </row>
    <row r="1448" spans="12:19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1981</v>
      </c>
      <c r="R1448" t="s">
        <v>7869</v>
      </c>
      <c r="S1448" s="111">
        <v>16724</v>
      </c>
    </row>
    <row r="1449" spans="12:19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1982</v>
      </c>
      <c r="S1449" s="111">
        <v>16725</v>
      </c>
    </row>
    <row r="1450" spans="12:19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1983</v>
      </c>
      <c r="S1450" s="111">
        <v>20121</v>
      </c>
    </row>
    <row r="1451" spans="12:19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1984</v>
      </c>
      <c r="S1451" s="111">
        <v>16726</v>
      </c>
    </row>
    <row r="1452" spans="12:19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1985</v>
      </c>
      <c r="R1452" t="s">
        <v>7872</v>
      </c>
      <c r="S1452" s="111">
        <v>16727</v>
      </c>
    </row>
    <row r="1453" spans="12:19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1986</v>
      </c>
      <c r="R1453" t="s">
        <v>7872</v>
      </c>
      <c r="S1453" s="111">
        <v>16728</v>
      </c>
    </row>
    <row r="1454" spans="12:19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1987</v>
      </c>
      <c r="R1454" t="s">
        <v>7872</v>
      </c>
      <c r="S1454" s="111">
        <v>16729</v>
      </c>
    </row>
    <row r="1455" spans="12:19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1988</v>
      </c>
      <c r="R1455" t="s">
        <v>7872</v>
      </c>
      <c r="S1455" s="111">
        <v>16730</v>
      </c>
    </row>
    <row r="1456" spans="12:19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1989</v>
      </c>
      <c r="R1456" t="s">
        <v>7872</v>
      </c>
      <c r="S1456" s="111">
        <v>16731</v>
      </c>
    </row>
    <row r="1457" spans="12:19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1990</v>
      </c>
      <c r="R1457" t="s">
        <v>7872</v>
      </c>
      <c r="S1457" s="111">
        <v>16732</v>
      </c>
    </row>
    <row r="1458" spans="12:19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1991</v>
      </c>
      <c r="R1458" t="s">
        <v>7872</v>
      </c>
      <c r="S1458" s="111">
        <v>16733</v>
      </c>
    </row>
    <row r="1459" spans="12:19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1992</v>
      </c>
      <c r="R1459" t="s">
        <v>7872</v>
      </c>
      <c r="S1459" s="111">
        <v>16734</v>
      </c>
    </row>
    <row r="1460" spans="12:19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1993</v>
      </c>
      <c r="R1460" t="s">
        <v>7872</v>
      </c>
      <c r="S1460" s="111">
        <v>16735</v>
      </c>
    </row>
    <row r="1461" spans="12:19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1994</v>
      </c>
      <c r="R1461" t="s">
        <v>7872</v>
      </c>
      <c r="S1461" s="111">
        <v>16736</v>
      </c>
    </row>
    <row r="1462" spans="12:19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1995</v>
      </c>
      <c r="S1462" s="111">
        <v>16737</v>
      </c>
    </row>
    <row r="1463" spans="12:19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1996</v>
      </c>
      <c r="R1463" t="s">
        <v>7872</v>
      </c>
      <c r="S1463" s="111">
        <v>16738</v>
      </c>
    </row>
    <row r="1464" spans="12:19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1997</v>
      </c>
      <c r="R1464" t="s">
        <v>7872</v>
      </c>
      <c r="S1464" s="111">
        <v>16739</v>
      </c>
    </row>
    <row r="1465" spans="12:19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1998</v>
      </c>
      <c r="S1465" s="111">
        <v>10008331</v>
      </c>
    </row>
    <row r="1466" spans="12:19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1999</v>
      </c>
      <c r="S1466" s="111">
        <v>10008255</v>
      </c>
    </row>
    <row r="1467" spans="12:19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2000</v>
      </c>
      <c r="S1467" s="111">
        <v>10008334</v>
      </c>
    </row>
    <row r="1468" spans="12:19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2001</v>
      </c>
      <c r="S1468" s="111">
        <v>10008335</v>
      </c>
    </row>
    <row r="1469" spans="12:19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2002</v>
      </c>
      <c r="S1469" s="111">
        <v>10008338</v>
      </c>
    </row>
    <row r="1470" spans="12:19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2003</v>
      </c>
      <c r="S1470" s="111">
        <v>10008336</v>
      </c>
    </row>
    <row r="1471" spans="12:19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2004</v>
      </c>
      <c r="S1471" s="111">
        <v>10008284</v>
      </c>
    </row>
    <row r="1472" spans="12:19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2005</v>
      </c>
      <c r="S1472" s="111">
        <v>10008337</v>
      </c>
    </row>
    <row r="1473" spans="12:19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2006</v>
      </c>
      <c r="S1473" s="111">
        <v>10008968</v>
      </c>
    </row>
    <row r="1474" spans="12:19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2007</v>
      </c>
      <c r="S1474" s="111">
        <v>10008966</v>
      </c>
    </row>
    <row r="1475" spans="12:19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2008</v>
      </c>
      <c r="S1475" s="111">
        <v>10000154</v>
      </c>
    </row>
    <row r="1476" spans="12:19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2009</v>
      </c>
      <c r="S1476" s="111">
        <v>10008280</v>
      </c>
    </row>
    <row r="1477" spans="12:19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2010</v>
      </c>
      <c r="S1477" s="111">
        <v>10008274</v>
      </c>
    </row>
    <row r="1478" spans="12:19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2011</v>
      </c>
      <c r="S1478" s="111">
        <v>10008276</v>
      </c>
    </row>
    <row r="1479" spans="12:19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2012</v>
      </c>
      <c r="S1479" s="111">
        <v>10008275</v>
      </c>
    </row>
    <row r="1480" spans="12:19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2013</v>
      </c>
      <c r="S1480" s="111">
        <v>10008277</v>
      </c>
    </row>
    <row r="1481" spans="12:19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2014</v>
      </c>
      <c r="S1481" s="111">
        <v>10008278</v>
      </c>
    </row>
    <row r="1482" spans="12:19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2015</v>
      </c>
      <c r="S1482" s="111">
        <v>10008279</v>
      </c>
    </row>
    <row r="1483" spans="12:19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2016</v>
      </c>
      <c r="S1483" s="111">
        <v>10008944</v>
      </c>
    </row>
    <row r="1484" spans="12:19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2017</v>
      </c>
      <c r="S1484" s="111">
        <v>10008945</v>
      </c>
    </row>
    <row r="1485" spans="12:19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2018</v>
      </c>
      <c r="S1485" s="111">
        <v>10008282</v>
      </c>
    </row>
    <row r="1486" spans="12:19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2019</v>
      </c>
      <c r="S1486" s="111">
        <v>10008281</v>
      </c>
    </row>
    <row r="1487" spans="12:19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2020</v>
      </c>
      <c r="S1487" s="111">
        <v>10008940</v>
      </c>
    </row>
    <row r="1488" spans="12:19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2021</v>
      </c>
      <c r="S1488" s="111">
        <v>10008942</v>
      </c>
    </row>
    <row r="1489" spans="12:19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2022</v>
      </c>
      <c r="S1489" s="111">
        <v>10000162</v>
      </c>
    </row>
    <row r="1490" spans="12:19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2023</v>
      </c>
      <c r="S1490" s="111">
        <v>10008252</v>
      </c>
    </row>
    <row r="1491" spans="12:19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2024</v>
      </c>
      <c r="S1491" s="111">
        <v>10008240</v>
      </c>
    </row>
    <row r="1492" spans="12:19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2025</v>
      </c>
      <c r="S1492" s="111">
        <v>10008242</v>
      </c>
    </row>
    <row r="1493" spans="12:19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2026</v>
      </c>
      <c r="S1493" s="111">
        <v>10008243</v>
      </c>
    </row>
    <row r="1494" spans="12:19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2027</v>
      </c>
      <c r="S1494" s="111">
        <v>10008246</v>
      </c>
    </row>
    <row r="1495" spans="12:19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2028</v>
      </c>
      <c r="S1495" s="111">
        <v>10008244</v>
      </c>
    </row>
    <row r="1496" spans="12:19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2029</v>
      </c>
      <c r="S1496" s="111">
        <v>10008245</v>
      </c>
    </row>
    <row r="1497" spans="12:19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2030</v>
      </c>
      <c r="S1497" s="111">
        <v>10008946</v>
      </c>
    </row>
    <row r="1498" spans="12:19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2031</v>
      </c>
      <c r="S1498" s="111">
        <v>10008947</v>
      </c>
    </row>
    <row r="1499" spans="12:19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2032</v>
      </c>
      <c r="S1499" s="111">
        <v>10008251</v>
      </c>
    </row>
    <row r="1500" spans="12:19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2033</v>
      </c>
      <c r="S1500" s="111">
        <v>10008254</v>
      </c>
    </row>
    <row r="1501" spans="12:19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2034</v>
      </c>
      <c r="S1501" s="111">
        <v>10008941</v>
      </c>
    </row>
    <row r="1502" spans="12:19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2035</v>
      </c>
      <c r="S1502" s="111">
        <v>10008943</v>
      </c>
    </row>
    <row r="1503" spans="12:19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2036</v>
      </c>
      <c r="S1503" s="111">
        <v>10008247</v>
      </c>
    </row>
    <row r="1504" spans="12:19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2037</v>
      </c>
      <c r="S1504" s="111">
        <v>10008256</v>
      </c>
    </row>
    <row r="1505" spans="12:19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2038</v>
      </c>
      <c r="S1505" s="111">
        <v>10008348</v>
      </c>
    </row>
    <row r="1506" spans="12:19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2039</v>
      </c>
      <c r="S1506" s="111">
        <v>10008349</v>
      </c>
    </row>
    <row r="1507" spans="12:19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2040</v>
      </c>
      <c r="S1507" s="111">
        <v>10008350</v>
      </c>
    </row>
    <row r="1508" spans="12:19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2041</v>
      </c>
      <c r="S1508" s="111">
        <v>10008250</v>
      </c>
    </row>
    <row r="1509" spans="12:19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2042</v>
      </c>
      <c r="S1509" s="111">
        <v>10008248</v>
      </c>
    </row>
    <row r="1510" spans="12:19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2043</v>
      </c>
      <c r="S1510" s="111">
        <v>10000166</v>
      </c>
    </row>
    <row r="1511" spans="12:19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2044</v>
      </c>
      <c r="S1511" s="111">
        <v>10008956</v>
      </c>
    </row>
    <row r="1512" spans="12:19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2045</v>
      </c>
      <c r="S1512" s="111">
        <v>10008955</v>
      </c>
    </row>
    <row r="1513" spans="12:19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2046</v>
      </c>
      <c r="S1513" s="111">
        <v>10008958</v>
      </c>
    </row>
    <row r="1514" spans="12:19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2047</v>
      </c>
      <c r="S1514" s="111">
        <v>10008962</v>
      </c>
    </row>
    <row r="1515" spans="12:19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2048</v>
      </c>
      <c r="S1515" s="111">
        <v>10008957</v>
      </c>
    </row>
    <row r="1516" spans="12:19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2049</v>
      </c>
      <c r="S1516" s="111">
        <v>10008959</v>
      </c>
    </row>
    <row r="1517" spans="12:19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2050</v>
      </c>
      <c r="S1517" s="111">
        <v>10008961</v>
      </c>
    </row>
    <row r="1518" spans="12:19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2051</v>
      </c>
      <c r="S1518" s="111">
        <v>10008960</v>
      </c>
    </row>
    <row r="1519" spans="12:19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2052</v>
      </c>
      <c r="S1519" s="111">
        <v>10008862</v>
      </c>
    </row>
    <row r="1520" spans="12:19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2053</v>
      </c>
      <c r="S1520" s="111">
        <v>10000131</v>
      </c>
    </row>
    <row r="1521" spans="12:19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2054</v>
      </c>
      <c r="S1521" s="111">
        <v>10049966</v>
      </c>
    </row>
    <row r="1522" spans="12:19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2055</v>
      </c>
      <c r="S1522" s="111">
        <v>10049967</v>
      </c>
    </row>
    <row r="1523" spans="12:19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2056</v>
      </c>
      <c r="R1523" t="s">
        <v>7872</v>
      </c>
      <c r="S1523" s="111">
        <v>19095</v>
      </c>
    </row>
    <row r="1524" spans="12:19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2057</v>
      </c>
      <c r="S1524" s="111">
        <v>16740</v>
      </c>
    </row>
    <row r="1525" spans="12:19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2058</v>
      </c>
      <c r="S1525" s="111">
        <v>16741</v>
      </c>
    </row>
    <row r="1526" spans="12:19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2059</v>
      </c>
      <c r="R1526" t="s">
        <v>7926</v>
      </c>
      <c r="S1526" s="111">
        <v>16742</v>
      </c>
    </row>
    <row r="1527" spans="12:19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2060</v>
      </c>
      <c r="S1527" s="111">
        <v>16743</v>
      </c>
    </row>
    <row r="1528" spans="12:19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2061</v>
      </c>
      <c r="S1528" s="111">
        <v>16744</v>
      </c>
    </row>
    <row r="1529" spans="12:19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2062</v>
      </c>
      <c r="S1529" s="111">
        <v>16745</v>
      </c>
    </row>
    <row r="1530" spans="12:19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2063</v>
      </c>
      <c r="S1530" s="111">
        <v>16746</v>
      </c>
    </row>
    <row r="1531" spans="12:19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2064</v>
      </c>
      <c r="R1531" t="s">
        <v>7939</v>
      </c>
      <c r="S1531" s="111">
        <v>16747</v>
      </c>
    </row>
    <row r="1532" spans="12:19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2065</v>
      </c>
      <c r="S1532" s="111">
        <v>16748</v>
      </c>
    </row>
    <row r="1533" spans="12:19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2066</v>
      </c>
      <c r="S1533" s="111">
        <v>16749</v>
      </c>
    </row>
    <row r="1534" spans="12:19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2067</v>
      </c>
      <c r="S1534" s="111">
        <v>16750</v>
      </c>
    </row>
    <row r="1535" spans="12:19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2068</v>
      </c>
      <c r="S1535" s="111">
        <v>16751</v>
      </c>
    </row>
    <row r="1536" spans="12:19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2069</v>
      </c>
      <c r="S1536" s="111">
        <v>16752</v>
      </c>
    </row>
    <row r="1537" spans="12:19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2070</v>
      </c>
      <c r="S1537" s="111">
        <v>16753</v>
      </c>
    </row>
    <row r="1538" spans="12:19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2071</v>
      </c>
      <c r="S1538" s="111">
        <v>16754</v>
      </c>
    </row>
    <row r="1539" spans="12:19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2072</v>
      </c>
      <c r="S1539" s="111">
        <v>16755</v>
      </c>
    </row>
    <row r="1540" spans="12:19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2073</v>
      </c>
      <c r="S1540" s="111">
        <v>16756</v>
      </c>
    </row>
    <row r="1541" spans="12:19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2074</v>
      </c>
      <c r="S1541" s="111">
        <v>16757</v>
      </c>
    </row>
    <row r="1542" spans="12:19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2075</v>
      </c>
      <c r="S1542" s="111">
        <v>16758</v>
      </c>
    </row>
    <row r="1543" spans="12:19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2076</v>
      </c>
      <c r="S1543" s="111">
        <v>16759</v>
      </c>
    </row>
    <row r="1544" spans="12:19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2077</v>
      </c>
      <c r="S1544" s="111">
        <v>16760</v>
      </c>
    </row>
    <row r="1545" spans="12:19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2078</v>
      </c>
      <c r="R1545" t="s">
        <v>7939</v>
      </c>
      <c r="S1545" s="111">
        <v>16761</v>
      </c>
    </row>
    <row r="1546" spans="12:19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2079</v>
      </c>
      <c r="R1546" t="s">
        <v>7939</v>
      </c>
      <c r="S1546" s="111">
        <v>16762</v>
      </c>
    </row>
    <row r="1547" spans="12:19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2080</v>
      </c>
      <c r="S1547" s="111">
        <v>16763</v>
      </c>
    </row>
    <row r="1548" spans="12:19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2081</v>
      </c>
      <c r="S1548" s="111">
        <v>16764</v>
      </c>
    </row>
    <row r="1549" spans="12:19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2082</v>
      </c>
      <c r="S1549" s="111">
        <v>16765</v>
      </c>
    </row>
    <row r="1550" spans="12:19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2083</v>
      </c>
      <c r="S1550" s="111">
        <v>16766</v>
      </c>
    </row>
    <row r="1551" spans="12:19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2084</v>
      </c>
      <c r="S1551" s="111">
        <v>16767</v>
      </c>
    </row>
    <row r="1552" spans="12:19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2085</v>
      </c>
      <c r="R1552" t="s">
        <v>7939</v>
      </c>
      <c r="S1552" s="111">
        <v>16768</v>
      </c>
    </row>
    <row r="1553" spans="12:19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2086</v>
      </c>
      <c r="R1553" t="s">
        <v>7939</v>
      </c>
      <c r="S1553" s="111">
        <v>16769</v>
      </c>
    </row>
    <row r="1554" spans="12:19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2087</v>
      </c>
      <c r="R1554" t="s">
        <v>7940</v>
      </c>
      <c r="S1554" s="111">
        <v>16770</v>
      </c>
    </row>
    <row r="1555" spans="12:19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2088</v>
      </c>
      <c r="R1555" t="s">
        <v>7940</v>
      </c>
      <c r="S1555" s="111">
        <v>16771</v>
      </c>
    </row>
    <row r="1556" spans="12:19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2089</v>
      </c>
      <c r="R1556" t="s">
        <v>7939</v>
      </c>
      <c r="S1556" s="111">
        <v>16772</v>
      </c>
    </row>
    <row r="1557" spans="12:19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2090</v>
      </c>
      <c r="R1557" t="s">
        <v>7868</v>
      </c>
      <c r="S1557" s="111">
        <v>16773</v>
      </c>
    </row>
    <row r="1558" spans="12:19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2091</v>
      </c>
      <c r="R1558" t="s">
        <v>7868</v>
      </c>
      <c r="S1558" s="111">
        <v>16774</v>
      </c>
    </row>
    <row r="1559" spans="12:19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2092</v>
      </c>
      <c r="R1559" t="s">
        <v>7868</v>
      </c>
      <c r="S1559" s="111">
        <v>16775</v>
      </c>
    </row>
    <row r="1560" spans="12:19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2093</v>
      </c>
      <c r="R1560" t="s">
        <v>7868</v>
      </c>
      <c r="S1560" s="111">
        <v>16776</v>
      </c>
    </row>
    <row r="1561" spans="12:19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2094</v>
      </c>
      <c r="R1561" t="s">
        <v>7941</v>
      </c>
      <c r="S1561" s="111">
        <v>16777</v>
      </c>
    </row>
    <row r="1562" spans="12:19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2095</v>
      </c>
      <c r="R1562" t="s">
        <v>7941</v>
      </c>
      <c r="S1562" s="111">
        <v>16778</v>
      </c>
    </row>
    <row r="1563" spans="12:19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2096</v>
      </c>
      <c r="R1563" t="s">
        <v>7941</v>
      </c>
      <c r="S1563" s="111">
        <v>16779</v>
      </c>
    </row>
    <row r="1564" spans="12:19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2097</v>
      </c>
      <c r="S1564" s="111">
        <v>16780</v>
      </c>
    </row>
    <row r="1565" spans="12:19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2098</v>
      </c>
      <c r="R1565" t="s">
        <v>7926</v>
      </c>
      <c r="S1565" s="111">
        <v>16781</v>
      </c>
    </row>
    <row r="1566" spans="12:19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2099</v>
      </c>
      <c r="S1566" s="111">
        <v>16782</v>
      </c>
    </row>
    <row r="1567" spans="12:19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2100</v>
      </c>
      <c r="S1567" s="111">
        <v>16783</v>
      </c>
    </row>
    <row r="1568" spans="12:19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2101</v>
      </c>
      <c r="S1568" s="111">
        <v>16784</v>
      </c>
    </row>
    <row r="1569" spans="12:19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2102</v>
      </c>
      <c r="S1569" s="111">
        <v>16785</v>
      </c>
    </row>
    <row r="1570" spans="12:19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2103</v>
      </c>
      <c r="R1570" t="s">
        <v>7939</v>
      </c>
      <c r="S1570" s="111">
        <v>16786</v>
      </c>
    </row>
    <row r="1571" spans="12:19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2104</v>
      </c>
      <c r="S1571" s="111">
        <v>16787</v>
      </c>
    </row>
    <row r="1572" spans="12:19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2105</v>
      </c>
      <c r="S1572" s="111">
        <v>16788</v>
      </c>
    </row>
    <row r="1573" spans="12:19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2106</v>
      </c>
      <c r="S1573" s="111">
        <v>16789</v>
      </c>
    </row>
    <row r="1574" spans="12:19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2107</v>
      </c>
      <c r="S1574" s="111">
        <v>16790</v>
      </c>
    </row>
    <row r="1575" spans="12:19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2108</v>
      </c>
      <c r="S1575" s="111">
        <v>16791</v>
      </c>
    </row>
    <row r="1576" spans="12:19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2109</v>
      </c>
      <c r="S1576" s="111">
        <v>16792</v>
      </c>
    </row>
    <row r="1577" spans="12:19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2110</v>
      </c>
      <c r="S1577" s="111">
        <v>16793</v>
      </c>
    </row>
    <row r="1578" spans="12:19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2111</v>
      </c>
      <c r="S1578" s="111">
        <v>16794</v>
      </c>
    </row>
    <row r="1579" spans="12:19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2112</v>
      </c>
      <c r="S1579" s="111">
        <v>16795</v>
      </c>
    </row>
    <row r="1580" spans="12:19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2113</v>
      </c>
      <c r="S1580" s="111">
        <v>16796</v>
      </c>
    </row>
    <row r="1581" spans="12:19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2114</v>
      </c>
      <c r="S1581" s="111">
        <v>16797</v>
      </c>
    </row>
    <row r="1582" spans="12:19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2115</v>
      </c>
      <c r="S1582" s="111">
        <v>16798</v>
      </c>
    </row>
    <row r="1583" spans="12:19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2116</v>
      </c>
      <c r="S1583" s="111">
        <v>16799</v>
      </c>
    </row>
    <row r="1584" spans="12:19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2117</v>
      </c>
      <c r="R1584" t="s">
        <v>7939</v>
      </c>
      <c r="S1584" s="111">
        <v>16800</v>
      </c>
    </row>
    <row r="1585" spans="12:19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2118</v>
      </c>
      <c r="R1585" t="s">
        <v>7939</v>
      </c>
      <c r="S1585" s="111">
        <v>16801</v>
      </c>
    </row>
    <row r="1586" spans="12:19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2119</v>
      </c>
      <c r="S1586" s="111">
        <v>16802</v>
      </c>
    </row>
    <row r="1587" spans="12:19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2120</v>
      </c>
      <c r="S1587" s="111">
        <v>16803</v>
      </c>
    </row>
    <row r="1588" spans="12:19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2121</v>
      </c>
      <c r="S1588" s="111">
        <v>16804</v>
      </c>
    </row>
    <row r="1589" spans="12:19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2122</v>
      </c>
      <c r="S1589" s="111">
        <v>16805</v>
      </c>
    </row>
    <row r="1590" spans="12:19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2123</v>
      </c>
      <c r="S1590" s="111">
        <v>16806</v>
      </c>
    </row>
    <row r="1591" spans="12:19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2124</v>
      </c>
      <c r="R1591" t="s">
        <v>7939</v>
      </c>
      <c r="S1591" s="111">
        <v>16807</v>
      </c>
    </row>
    <row r="1592" spans="12:19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2125</v>
      </c>
      <c r="R1592" t="s">
        <v>7939</v>
      </c>
      <c r="S1592" s="111">
        <v>16808</v>
      </c>
    </row>
    <row r="1593" spans="12:19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2126</v>
      </c>
      <c r="R1593" t="s">
        <v>7940</v>
      </c>
      <c r="S1593" s="111">
        <v>16809</v>
      </c>
    </row>
    <row r="1594" spans="12:19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2127</v>
      </c>
      <c r="R1594" t="s">
        <v>7940</v>
      </c>
      <c r="S1594" s="111">
        <v>16810</v>
      </c>
    </row>
    <row r="1595" spans="12:19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2128</v>
      </c>
      <c r="R1595" t="s">
        <v>7939</v>
      </c>
      <c r="S1595" s="111">
        <v>16811</v>
      </c>
    </row>
    <row r="1596" spans="12:19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2129</v>
      </c>
      <c r="R1596" t="s">
        <v>7868</v>
      </c>
      <c r="S1596" s="111">
        <v>16812</v>
      </c>
    </row>
    <row r="1597" spans="12:19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2130</v>
      </c>
      <c r="R1597" t="s">
        <v>7868</v>
      </c>
      <c r="S1597" s="111">
        <v>16813</v>
      </c>
    </row>
    <row r="1598" spans="12:19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2131</v>
      </c>
      <c r="R1598" t="s">
        <v>7868</v>
      </c>
      <c r="S1598" s="111">
        <v>16814</v>
      </c>
    </row>
    <row r="1599" spans="12:19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2132</v>
      </c>
      <c r="R1599" t="s">
        <v>7868</v>
      </c>
      <c r="S1599" s="111">
        <v>16815</v>
      </c>
    </row>
    <row r="1600" spans="12:19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2133</v>
      </c>
      <c r="R1600" t="s">
        <v>7941</v>
      </c>
      <c r="S1600" s="111">
        <v>16816</v>
      </c>
    </row>
    <row r="1601" spans="12:19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2134</v>
      </c>
      <c r="R1601" t="s">
        <v>7941</v>
      </c>
      <c r="S1601" s="111">
        <v>16817</v>
      </c>
    </row>
    <row r="1602" spans="12:19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2135</v>
      </c>
      <c r="R1602" t="s">
        <v>7941</v>
      </c>
      <c r="S1602" s="111">
        <v>16818</v>
      </c>
    </row>
    <row r="1603" spans="12:19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2136</v>
      </c>
      <c r="S1603" s="111">
        <v>16819</v>
      </c>
    </row>
    <row r="1604" spans="12:19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2137</v>
      </c>
      <c r="S1604" s="111">
        <v>16820</v>
      </c>
    </row>
    <row r="1605" spans="12:19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2138</v>
      </c>
      <c r="S1605" s="111">
        <v>16821</v>
      </c>
    </row>
    <row r="1606" spans="12:19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2139</v>
      </c>
      <c r="S1606" s="111">
        <v>16822</v>
      </c>
    </row>
    <row r="1607" spans="12:19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2140</v>
      </c>
      <c r="S1607" s="111">
        <v>16823</v>
      </c>
    </row>
    <row r="1608" spans="12:19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2141</v>
      </c>
      <c r="S1608" s="111">
        <v>16824</v>
      </c>
    </row>
    <row r="1609" spans="12:19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2142</v>
      </c>
      <c r="S1609" s="111">
        <v>16825</v>
      </c>
    </row>
    <row r="1610" spans="12:19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2143</v>
      </c>
      <c r="S1610" s="111">
        <v>16826</v>
      </c>
    </row>
    <row r="1611" spans="12:19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2144</v>
      </c>
      <c r="S1611" s="111">
        <v>16827</v>
      </c>
    </row>
    <row r="1612" spans="12:19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2145</v>
      </c>
      <c r="S1612" s="111">
        <v>16828</v>
      </c>
    </row>
    <row r="1613" spans="12:19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2146</v>
      </c>
      <c r="S1613" s="111">
        <v>16829</v>
      </c>
    </row>
    <row r="1614" spans="12:19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2147</v>
      </c>
      <c r="S1614" s="111">
        <v>16830</v>
      </c>
    </row>
    <row r="1615" spans="12:19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2148</v>
      </c>
      <c r="S1615" s="111">
        <v>16831</v>
      </c>
    </row>
    <row r="1616" spans="12:19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2149</v>
      </c>
      <c r="S1616" s="111">
        <v>16832</v>
      </c>
    </row>
    <row r="1617" spans="12:19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2150</v>
      </c>
      <c r="S1617" s="111">
        <v>16833</v>
      </c>
    </row>
    <row r="1618" spans="12:19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2151</v>
      </c>
      <c r="S1618" s="111">
        <v>16834</v>
      </c>
    </row>
    <row r="1619" spans="12:19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2152</v>
      </c>
      <c r="S1619" s="111">
        <v>16835</v>
      </c>
    </row>
    <row r="1620" spans="12:19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2153</v>
      </c>
      <c r="S1620" s="111">
        <v>16836</v>
      </c>
    </row>
    <row r="1621" spans="12:19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2154</v>
      </c>
      <c r="S1621" s="111">
        <v>16837</v>
      </c>
    </row>
    <row r="1622" spans="12:19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2155</v>
      </c>
      <c r="S1622" s="111">
        <v>16838</v>
      </c>
    </row>
    <row r="1623" spans="12:19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2156</v>
      </c>
      <c r="S1623" s="111">
        <v>16839</v>
      </c>
    </row>
    <row r="1624" spans="12:19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2157</v>
      </c>
      <c r="S1624" s="111">
        <v>16840</v>
      </c>
    </row>
    <row r="1625" spans="12:19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2158</v>
      </c>
      <c r="S1625" s="111">
        <v>16841</v>
      </c>
    </row>
    <row r="1626" spans="12:19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2159</v>
      </c>
      <c r="S1626" s="111">
        <v>16842</v>
      </c>
    </row>
    <row r="1627" spans="12:19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2160</v>
      </c>
      <c r="S1627" s="111">
        <v>16843</v>
      </c>
    </row>
    <row r="1628" spans="12:19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2161</v>
      </c>
      <c r="S1628" s="111">
        <v>16844</v>
      </c>
    </row>
    <row r="1629" spans="12:19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2162</v>
      </c>
      <c r="S1629" s="111">
        <v>16845</v>
      </c>
    </row>
    <row r="1630" spans="12:19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2163</v>
      </c>
      <c r="S1630" s="111">
        <v>16846</v>
      </c>
    </row>
    <row r="1631" spans="12:19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2164</v>
      </c>
      <c r="S1631" s="111">
        <v>16847</v>
      </c>
    </row>
    <row r="1632" spans="12:19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2165</v>
      </c>
      <c r="S1632" s="111">
        <v>16848</v>
      </c>
    </row>
    <row r="1633" spans="12:19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2166</v>
      </c>
      <c r="S1633" s="111">
        <v>16849</v>
      </c>
    </row>
    <row r="1634" spans="12:19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2167</v>
      </c>
      <c r="S1634" s="111">
        <v>16850</v>
      </c>
    </row>
    <row r="1635" spans="12:19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2168</v>
      </c>
      <c r="S1635" s="111">
        <v>16851</v>
      </c>
    </row>
    <row r="1636" spans="12:19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2169</v>
      </c>
      <c r="R1636" t="s">
        <v>7868</v>
      </c>
      <c r="S1636" s="111">
        <v>16852</v>
      </c>
    </row>
    <row r="1637" spans="12:19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2170</v>
      </c>
      <c r="S1637" s="111">
        <v>16853</v>
      </c>
    </row>
    <row r="1638" spans="12:19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2171</v>
      </c>
      <c r="S1638" s="111">
        <v>16854</v>
      </c>
    </row>
    <row r="1639" spans="12:19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2172</v>
      </c>
      <c r="S1639" s="111">
        <v>16855</v>
      </c>
    </row>
    <row r="1640" spans="12:19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2173</v>
      </c>
      <c r="S1640" s="111">
        <v>16856</v>
      </c>
    </row>
    <row r="1641" spans="12:19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2174</v>
      </c>
      <c r="R1641" t="s">
        <v>7941</v>
      </c>
      <c r="S1641" s="111">
        <v>16857</v>
      </c>
    </row>
    <row r="1642" spans="12:19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2175</v>
      </c>
      <c r="S1642" s="111">
        <v>16858</v>
      </c>
    </row>
    <row r="1643" spans="12:19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2176</v>
      </c>
      <c r="S1643" s="111">
        <v>16859</v>
      </c>
    </row>
    <row r="1644" spans="12:19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2177</v>
      </c>
      <c r="S1644" s="111">
        <v>16860</v>
      </c>
    </row>
    <row r="1645" spans="12:19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2178</v>
      </c>
      <c r="S1645" s="111">
        <v>16861</v>
      </c>
    </row>
    <row r="1646" spans="12:19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2179</v>
      </c>
      <c r="S1646" s="111">
        <v>16862</v>
      </c>
    </row>
    <row r="1647" spans="12:19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2180</v>
      </c>
      <c r="S1647" s="111">
        <v>16863</v>
      </c>
    </row>
    <row r="1648" spans="12:19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2181</v>
      </c>
      <c r="S1648" s="111">
        <v>16864</v>
      </c>
    </row>
    <row r="1649" spans="12:19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2182</v>
      </c>
      <c r="S1649" s="111">
        <v>16865</v>
      </c>
    </row>
    <row r="1650" spans="12:19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2183</v>
      </c>
      <c r="S1650" s="111">
        <v>16866</v>
      </c>
    </row>
    <row r="1651" spans="12:19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2184</v>
      </c>
      <c r="S1651" s="111">
        <v>16867</v>
      </c>
    </row>
    <row r="1652" spans="12:19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2185</v>
      </c>
      <c r="S1652" s="111">
        <v>16868</v>
      </c>
    </row>
    <row r="1653" spans="12:19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2186</v>
      </c>
      <c r="S1653" s="111">
        <v>16869</v>
      </c>
    </row>
    <row r="1654" spans="12:19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2187</v>
      </c>
      <c r="S1654" s="111">
        <v>16870</v>
      </c>
    </row>
    <row r="1655" spans="12:19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2188</v>
      </c>
      <c r="S1655" s="111">
        <v>16871</v>
      </c>
    </row>
    <row r="1656" spans="12:19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2189</v>
      </c>
      <c r="S1656" s="111">
        <v>16872</v>
      </c>
    </row>
    <row r="1657" spans="12:19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2190</v>
      </c>
      <c r="S1657" s="111">
        <v>16873</v>
      </c>
    </row>
    <row r="1658" spans="12:19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2191</v>
      </c>
      <c r="S1658" s="111">
        <v>16874</v>
      </c>
    </row>
    <row r="1659" spans="12:19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2192</v>
      </c>
      <c r="S1659" s="111">
        <v>16875</v>
      </c>
    </row>
    <row r="1660" spans="12:19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2193</v>
      </c>
      <c r="S1660" s="111">
        <v>16876</v>
      </c>
    </row>
    <row r="1661" spans="12:19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2194</v>
      </c>
      <c r="S1661" s="111">
        <v>16877</v>
      </c>
    </row>
    <row r="1662" spans="12:19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2195</v>
      </c>
      <c r="S1662" s="111">
        <v>16878</v>
      </c>
    </row>
    <row r="1663" spans="12:19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2196</v>
      </c>
      <c r="S1663" s="111">
        <v>16879</v>
      </c>
    </row>
    <row r="1664" spans="12:19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2197</v>
      </c>
      <c r="S1664" s="111">
        <v>16880</v>
      </c>
    </row>
    <row r="1665" spans="12:19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2198</v>
      </c>
      <c r="S1665" s="111">
        <v>16881</v>
      </c>
    </row>
    <row r="1666" spans="12:19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2199</v>
      </c>
      <c r="S1666" s="111">
        <v>16882</v>
      </c>
    </row>
    <row r="1667" spans="12:19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2200</v>
      </c>
      <c r="S1667" s="111">
        <v>16883</v>
      </c>
    </row>
    <row r="1668" spans="12:19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2201</v>
      </c>
      <c r="S1668" s="111">
        <v>16884</v>
      </c>
    </row>
    <row r="1669" spans="12:19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2202</v>
      </c>
      <c r="S1669" s="111">
        <v>16885</v>
      </c>
    </row>
    <row r="1670" spans="12:19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2203</v>
      </c>
      <c r="S1670" s="111">
        <v>16886</v>
      </c>
    </row>
    <row r="1671" spans="12:19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2204</v>
      </c>
      <c r="S1671" s="111">
        <v>16887</v>
      </c>
    </row>
    <row r="1672" spans="12:19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2205</v>
      </c>
      <c r="S1672" s="111">
        <v>16888</v>
      </c>
    </row>
    <row r="1673" spans="12:19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2206</v>
      </c>
      <c r="S1673" s="111">
        <v>16889</v>
      </c>
    </row>
    <row r="1674" spans="12:19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2207</v>
      </c>
      <c r="S1674" s="111">
        <v>16890</v>
      </c>
    </row>
    <row r="1675" spans="12:19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2208</v>
      </c>
      <c r="R1675" t="s">
        <v>7868</v>
      </c>
      <c r="S1675" s="111">
        <v>16891</v>
      </c>
    </row>
    <row r="1676" spans="12:19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2209</v>
      </c>
      <c r="S1676" s="111">
        <v>16892</v>
      </c>
    </row>
    <row r="1677" spans="12:19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2210</v>
      </c>
      <c r="S1677" s="111">
        <v>16893</v>
      </c>
    </row>
    <row r="1678" spans="12:19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2211</v>
      </c>
      <c r="S1678" s="111">
        <v>16894</v>
      </c>
    </row>
    <row r="1679" spans="12:19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2212</v>
      </c>
      <c r="S1679" s="111">
        <v>16895</v>
      </c>
    </row>
    <row r="1680" spans="12:19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2213</v>
      </c>
      <c r="R1680" t="s">
        <v>7941</v>
      </c>
      <c r="S1680" s="111">
        <v>16896</v>
      </c>
    </row>
    <row r="1681" spans="12:19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2214</v>
      </c>
      <c r="S1681" s="111">
        <v>16897</v>
      </c>
    </row>
    <row r="1682" spans="12:19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2215</v>
      </c>
      <c r="S1682" s="111">
        <v>16898</v>
      </c>
    </row>
    <row r="1683" spans="12:19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2216</v>
      </c>
      <c r="S1683" s="111">
        <v>16899</v>
      </c>
    </row>
    <row r="1684" spans="12:19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2217</v>
      </c>
      <c r="S1684" s="111">
        <v>16900</v>
      </c>
    </row>
    <row r="1685" spans="12:19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2218</v>
      </c>
      <c r="S1685" s="111">
        <v>16901</v>
      </c>
    </row>
    <row r="1686" spans="12:19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2219</v>
      </c>
      <c r="S1686" s="111">
        <v>16902</v>
      </c>
    </row>
    <row r="1687" spans="12:19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2220</v>
      </c>
      <c r="S1687" s="111">
        <v>16903</v>
      </c>
    </row>
    <row r="1688" spans="12:19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2221</v>
      </c>
      <c r="S1688" s="111">
        <v>16904</v>
      </c>
    </row>
    <row r="1689" spans="12:19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2222</v>
      </c>
      <c r="S1689" s="111">
        <v>16905</v>
      </c>
    </row>
    <row r="1690" spans="12:19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2223</v>
      </c>
      <c r="S1690" s="111">
        <v>16906</v>
      </c>
    </row>
    <row r="1691" spans="12:19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2224</v>
      </c>
      <c r="S1691" s="111">
        <v>16907</v>
      </c>
    </row>
    <row r="1692" spans="12:19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2225</v>
      </c>
      <c r="S1692" s="111">
        <v>16908</v>
      </c>
    </row>
    <row r="1693" spans="12:19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2226</v>
      </c>
      <c r="S1693" s="111">
        <v>16909</v>
      </c>
    </row>
    <row r="1694" spans="12:19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2227</v>
      </c>
      <c r="S1694" s="111">
        <v>16910</v>
      </c>
    </row>
    <row r="1695" spans="12:19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2228</v>
      </c>
      <c r="S1695" s="111">
        <v>16911</v>
      </c>
    </row>
    <row r="1696" spans="12:19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2229</v>
      </c>
      <c r="S1696" s="111">
        <v>16912</v>
      </c>
    </row>
    <row r="1697" spans="12:19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2230</v>
      </c>
      <c r="S1697" s="111">
        <v>16913</v>
      </c>
    </row>
    <row r="1698" spans="12:19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2231</v>
      </c>
      <c r="S1698" s="111">
        <v>16914</v>
      </c>
    </row>
    <row r="1699" spans="12:19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2232</v>
      </c>
      <c r="S1699" s="111">
        <v>16915</v>
      </c>
    </row>
    <row r="1700" spans="12:19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2233</v>
      </c>
      <c r="R1700" t="s">
        <v>7939</v>
      </c>
      <c r="S1700" s="111">
        <v>16916</v>
      </c>
    </row>
    <row r="1701" spans="12:19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2234</v>
      </c>
      <c r="R1701" t="s">
        <v>7939</v>
      </c>
      <c r="S1701" s="111">
        <v>16917</v>
      </c>
    </row>
    <row r="1702" spans="12:19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2235</v>
      </c>
      <c r="S1702" s="111">
        <v>16918</v>
      </c>
    </row>
    <row r="1703" spans="12:19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2236</v>
      </c>
      <c r="S1703" s="111">
        <v>16919</v>
      </c>
    </row>
    <row r="1704" spans="12:19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2237</v>
      </c>
      <c r="S1704" s="111">
        <v>16920</v>
      </c>
    </row>
    <row r="1705" spans="12:19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2238</v>
      </c>
      <c r="S1705" s="111">
        <v>16921</v>
      </c>
    </row>
    <row r="1706" spans="12:19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2239</v>
      </c>
      <c r="S1706" s="111">
        <v>16922</v>
      </c>
    </row>
    <row r="1707" spans="12:19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2240</v>
      </c>
      <c r="S1707" s="111">
        <v>16923</v>
      </c>
    </row>
    <row r="1708" spans="12:19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2241</v>
      </c>
      <c r="S1708" s="111">
        <v>16924</v>
      </c>
    </row>
    <row r="1709" spans="12:19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2242</v>
      </c>
      <c r="S1709" s="111">
        <v>16925</v>
      </c>
    </row>
    <row r="1710" spans="12:19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2243</v>
      </c>
      <c r="S1710" s="111">
        <v>16926</v>
      </c>
    </row>
    <row r="1711" spans="12:19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2244</v>
      </c>
      <c r="S1711" s="111">
        <v>16927</v>
      </c>
    </row>
    <row r="1712" spans="12:19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2245</v>
      </c>
      <c r="S1712" s="111">
        <v>16928</v>
      </c>
    </row>
    <row r="1713" spans="12:19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2246</v>
      </c>
      <c r="R1713" t="s">
        <v>7868</v>
      </c>
      <c r="S1713" s="111">
        <v>16929</v>
      </c>
    </row>
    <row r="1714" spans="12:19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2247</v>
      </c>
      <c r="S1714" s="111">
        <v>16930</v>
      </c>
    </row>
    <row r="1715" spans="12:19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2248</v>
      </c>
      <c r="S1715" s="111">
        <v>16931</v>
      </c>
    </row>
    <row r="1716" spans="12:19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2249</v>
      </c>
      <c r="S1716" s="111">
        <v>16932</v>
      </c>
    </row>
    <row r="1717" spans="12:19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2250</v>
      </c>
      <c r="S1717" s="111">
        <v>16933</v>
      </c>
    </row>
    <row r="1718" spans="12:19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2251</v>
      </c>
      <c r="R1718" t="s">
        <v>7941</v>
      </c>
      <c r="S1718" s="111">
        <v>16934</v>
      </c>
    </row>
    <row r="1719" spans="12:19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2252</v>
      </c>
      <c r="R1719" t="s">
        <v>7926</v>
      </c>
      <c r="S1719" s="111">
        <v>16935</v>
      </c>
    </row>
    <row r="1720" spans="12:19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2253</v>
      </c>
      <c r="S1720" s="111">
        <v>16936</v>
      </c>
    </row>
    <row r="1721" spans="12:19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2254</v>
      </c>
      <c r="S1721" s="111">
        <v>16937</v>
      </c>
    </row>
    <row r="1722" spans="12:19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2255</v>
      </c>
      <c r="S1722" s="111">
        <v>16938</v>
      </c>
    </row>
    <row r="1723" spans="12:19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2256</v>
      </c>
      <c r="S1723" s="111">
        <v>16939</v>
      </c>
    </row>
    <row r="1724" spans="12:19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2257</v>
      </c>
      <c r="R1724" t="s">
        <v>7939</v>
      </c>
      <c r="S1724" s="111">
        <v>16940</v>
      </c>
    </row>
    <row r="1725" spans="12:19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2258</v>
      </c>
      <c r="S1725" s="111">
        <v>16941</v>
      </c>
    </row>
    <row r="1726" spans="12:19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2259</v>
      </c>
      <c r="S1726" s="111">
        <v>16942</v>
      </c>
    </row>
    <row r="1727" spans="12:19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2260</v>
      </c>
      <c r="S1727" s="111">
        <v>16943</v>
      </c>
    </row>
    <row r="1728" spans="12:19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2261</v>
      </c>
      <c r="S1728" s="111">
        <v>16944</v>
      </c>
    </row>
    <row r="1729" spans="12:19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2262</v>
      </c>
      <c r="S1729" s="111">
        <v>16945</v>
      </c>
    </row>
    <row r="1730" spans="12:19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2263</v>
      </c>
      <c r="S1730" s="111">
        <v>16946</v>
      </c>
    </row>
    <row r="1731" spans="12:19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2264</v>
      </c>
      <c r="S1731" s="111">
        <v>16947</v>
      </c>
    </row>
    <row r="1732" spans="12:19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2265</v>
      </c>
      <c r="S1732" s="111">
        <v>16948</v>
      </c>
    </row>
    <row r="1733" spans="12:19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2266</v>
      </c>
      <c r="S1733" s="111">
        <v>16949</v>
      </c>
    </row>
    <row r="1734" spans="12:19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2267</v>
      </c>
      <c r="S1734" s="111">
        <v>16950</v>
      </c>
    </row>
    <row r="1735" spans="12:19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2268</v>
      </c>
      <c r="S1735" s="111">
        <v>16951</v>
      </c>
    </row>
    <row r="1736" spans="12:19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2269</v>
      </c>
      <c r="S1736" s="111">
        <v>16952</v>
      </c>
    </row>
    <row r="1737" spans="12:19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2270</v>
      </c>
      <c r="S1737" s="111">
        <v>16953</v>
      </c>
    </row>
    <row r="1738" spans="12:19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2271</v>
      </c>
      <c r="R1738" t="s">
        <v>7939</v>
      </c>
      <c r="S1738" s="111">
        <v>16954</v>
      </c>
    </row>
    <row r="1739" spans="12:19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2272</v>
      </c>
      <c r="R1739" t="s">
        <v>7939</v>
      </c>
      <c r="S1739" s="111">
        <v>16955</v>
      </c>
    </row>
    <row r="1740" spans="12:19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2273</v>
      </c>
      <c r="S1740" s="111">
        <v>16956</v>
      </c>
    </row>
    <row r="1741" spans="12:19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2274</v>
      </c>
      <c r="S1741" s="111">
        <v>16957</v>
      </c>
    </row>
    <row r="1742" spans="12:19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2275</v>
      </c>
      <c r="S1742" s="111">
        <v>16958</v>
      </c>
    </row>
    <row r="1743" spans="12:19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2276</v>
      </c>
      <c r="S1743" s="111">
        <v>16959</v>
      </c>
    </row>
    <row r="1744" spans="12:19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2277</v>
      </c>
      <c r="S1744" s="111">
        <v>16960</v>
      </c>
    </row>
    <row r="1745" spans="12:19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2278</v>
      </c>
      <c r="R1745" t="s">
        <v>7939</v>
      </c>
      <c r="S1745" s="111">
        <v>16961</v>
      </c>
    </row>
    <row r="1746" spans="12:19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2279</v>
      </c>
      <c r="R1746" t="s">
        <v>7939</v>
      </c>
      <c r="S1746" s="111">
        <v>16962</v>
      </c>
    </row>
    <row r="1747" spans="12:19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2280</v>
      </c>
      <c r="R1747" t="s">
        <v>7940</v>
      </c>
      <c r="S1747" s="111">
        <v>16963</v>
      </c>
    </row>
    <row r="1748" spans="12:19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2281</v>
      </c>
      <c r="R1748" t="s">
        <v>7940</v>
      </c>
      <c r="S1748" s="111">
        <v>16964</v>
      </c>
    </row>
    <row r="1749" spans="12:19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2282</v>
      </c>
      <c r="R1749" t="s">
        <v>7939</v>
      </c>
      <c r="S1749" s="111">
        <v>16965</v>
      </c>
    </row>
    <row r="1750" spans="12:19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2283</v>
      </c>
      <c r="R1750" t="s">
        <v>7868</v>
      </c>
      <c r="S1750" s="111">
        <v>16966</v>
      </c>
    </row>
    <row r="1751" spans="12:19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2284</v>
      </c>
      <c r="R1751" t="s">
        <v>7868</v>
      </c>
      <c r="S1751" s="111">
        <v>16967</v>
      </c>
    </row>
    <row r="1752" spans="12:19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2285</v>
      </c>
      <c r="R1752" t="s">
        <v>7868</v>
      </c>
      <c r="S1752" s="111">
        <v>16968</v>
      </c>
    </row>
    <row r="1753" spans="12:19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2286</v>
      </c>
      <c r="R1753" t="s">
        <v>7868</v>
      </c>
      <c r="S1753" s="111">
        <v>16969</v>
      </c>
    </row>
    <row r="1754" spans="12:19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2287</v>
      </c>
      <c r="R1754" t="s">
        <v>7941</v>
      </c>
      <c r="S1754" s="111">
        <v>16970</v>
      </c>
    </row>
    <row r="1755" spans="12:19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2288</v>
      </c>
      <c r="R1755" t="s">
        <v>7941</v>
      </c>
      <c r="S1755" s="111">
        <v>16971</v>
      </c>
    </row>
    <row r="1756" spans="12:19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2289</v>
      </c>
      <c r="R1756" t="s">
        <v>7941</v>
      </c>
      <c r="S1756" s="111">
        <v>16972</v>
      </c>
    </row>
    <row r="1757" spans="12:19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2290</v>
      </c>
      <c r="R1757" t="s">
        <v>7926</v>
      </c>
      <c r="S1757" s="111">
        <v>16973</v>
      </c>
    </row>
    <row r="1758" spans="12:19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2291</v>
      </c>
      <c r="S1758" s="111">
        <v>16974</v>
      </c>
    </row>
    <row r="1759" spans="12:19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2292</v>
      </c>
      <c r="S1759" s="111">
        <v>16975</v>
      </c>
    </row>
    <row r="1760" spans="12:19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2293</v>
      </c>
      <c r="S1760" s="111">
        <v>16976</v>
      </c>
    </row>
    <row r="1761" spans="12:19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2294</v>
      </c>
      <c r="S1761" s="111">
        <v>16977</v>
      </c>
    </row>
    <row r="1762" spans="12:19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2295</v>
      </c>
      <c r="R1762" t="s">
        <v>7939</v>
      </c>
      <c r="S1762" s="111">
        <v>16978</v>
      </c>
    </row>
    <row r="1763" spans="12:19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2296</v>
      </c>
      <c r="S1763" s="111">
        <v>16979</v>
      </c>
    </row>
    <row r="1764" spans="12:19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2297</v>
      </c>
      <c r="S1764" s="111">
        <v>16980</v>
      </c>
    </row>
    <row r="1765" spans="12:19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2298</v>
      </c>
      <c r="S1765" s="111">
        <v>16981</v>
      </c>
    </row>
    <row r="1766" spans="12:19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2299</v>
      </c>
      <c r="S1766" s="111">
        <v>16982</v>
      </c>
    </row>
    <row r="1767" spans="12:19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2300</v>
      </c>
      <c r="S1767" s="111">
        <v>16983</v>
      </c>
    </row>
    <row r="1768" spans="12:19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2301</v>
      </c>
      <c r="S1768" s="111">
        <v>16984</v>
      </c>
    </row>
    <row r="1769" spans="12:19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2302</v>
      </c>
      <c r="S1769" s="111">
        <v>16985</v>
      </c>
    </row>
    <row r="1770" spans="12:19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2303</v>
      </c>
      <c r="S1770" s="111">
        <v>16986</v>
      </c>
    </row>
    <row r="1771" spans="12:19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2304</v>
      </c>
      <c r="S1771" s="111">
        <v>16987</v>
      </c>
    </row>
    <row r="1772" spans="12:19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2305</v>
      </c>
      <c r="S1772" s="111">
        <v>16988</v>
      </c>
    </row>
    <row r="1773" spans="12:19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2306</v>
      </c>
      <c r="S1773" s="111">
        <v>16989</v>
      </c>
    </row>
    <row r="1774" spans="12:19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2307</v>
      </c>
      <c r="S1774" s="111">
        <v>16990</v>
      </c>
    </row>
    <row r="1775" spans="12:19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2308</v>
      </c>
      <c r="S1775" s="111">
        <v>16991</v>
      </c>
    </row>
    <row r="1776" spans="12:19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2309</v>
      </c>
      <c r="R1776" t="s">
        <v>7939</v>
      </c>
      <c r="S1776" s="111">
        <v>16992</v>
      </c>
    </row>
    <row r="1777" spans="12:19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2310</v>
      </c>
      <c r="R1777" t="s">
        <v>7939</v>
      </c>
      <c r="S1777" s="111">
        <v>16993</v>
      </c>
    </row>
    <row r="1778" spans="12:19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2311</v>
      </c>
      <c r="S1778" s="111">
        <v>16994</v>
      </c>
    </row>
    <row r="1779" spans="12:19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2312</v>
      </c>
      <c r="S1779" s="111">
        <v>16995</v>
      </c>
    </row>
    <row r="1780" spans="12:19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2313</v>
      </c>
      <c r="S1780" s="111">
        <v>16996</v>
      </c>
    </row>
    <row r="1781" spans="12:19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2314</v>
      </c>
      <c r="S1781" s="111">
        <v>16997</v>
      </c>
    </row>
    <row r="1782" spans="12:19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2315</v>
      </c>
      <c r="S1782" s="111">
        <v>16998</v>
      </c>
    </row>
    <row r="1783" spans="12:19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2316</v>
      </c>
      <c r="R1783" t="s">
        <v>7939</v>
      </c>
      <c r="S1783" s="111">
        <v>16999</v>
      </c>
    </row>
    <row r="1784" spans="12:19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2317</v>
      </c>
      <c r="R1784" t="s">
        <v>7939</v>
      </c>
      <c r="S1784" s="111">
        <v>17000</v>
      </c>
    </row>
    <row r="1785" spans="12:19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2318</v>
      </c>
      <c r="R1785" t="s">
        <v>7940</v>
      </c>
      <c r="S1785" s="111">
        <v>17001</v>
      </c>
    </row>
    <row r="1786" spans="12:19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2319</v>
      </c>
      <c r="R1786" t="s">
        <v>7940</v>
      </c>
      <c r="S1786" s="111">
        <v>17002</v>
      </c>
    </row>
    <row r="1787" spans="12:19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2320</v>
      </c>
      <c r="R1787" t="s">
        <v>7939</v>
      </c>
      <c r="S1787" s="111">
        <v>17003</v>
      </c>
    </row>
    <row r="1788" spans="12:19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2321</v>
      </c>
      <c r="R1788" t="s">
        <v>7868</v>
      </c>
      <c r="S1788" s="111">
        <v>17004</v>
      </c>
    </row>
    <row r="1789" spans="12:19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2322</v>
      </c>
      <c r="R1789" t="s">
        <v>7868</v>
      </c>
      <c r="S1789" s="111">
        <v>17005</v>
      </c>
    </row>
    <row r="1790" spans="12:19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2323</v>
      </c>
      <c r="R1790" t="s">
        <v>7868</v>
      </c>
      <c r="S1790" s="111">
        <v>17006</v>
      </c>
    </row>
    <row r="1791" spans="12:19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2324</v>
      </c>
      <c r="R1791" t="s">
        <v>7868</v>
      </c>
      <c r="S1791" s="111">
        <v>17007</v>
      </c>
    </row>
    <row r="1792" spans="12:19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2325</v>
      </c>
      <c r="R1792" t="s">
        <v>7941</v>
      </c>
      <c r="S1792" s="111">
        <v>17008</v>
      </c>
    </row>
    <row r="1793" spans="12:19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2326</v>
      </c>
      <c r="R1793" t="s">
        <v>7941</v>
      </c>
      <c r="S1793" s="111">
        <v>17009</v>
      </c>
    </row>
    <row r="1794" spans="12:19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2327</v>
      </c>
      <c r="R1794" t="s">
        <v>7941</v>
      </c>
      <c r="S1794" s="111">
        <v>17010</v>
      </c>
    </row>
    <row r="1795" spans="12:19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2328</v>
      </c>
      <c r="R1795" t="s">
        <v>7926</v>
      </c>
      <c r="S1795" s="111">
        <v>17011</v>
      </c>
    </row>
    <row r="1796" spans="12:19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2329</v>
      </c>
      <c r="S1796" s="111">
        <v>17012</v>
      </c>
    </row>
    <row r="1797" spans="12:19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2330</v>
      </c>
      <c r="S1797" s="111">
        <v>17013</v>
      </c>
    </row>
    <row r="1798" spans="12:19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2331</v>
      </c>
      <c r="S1798" s="111">
        <v>17014</v>
      </c>
    </row>
    <row r="1799" spans="12:19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2332</v>
      </c>
      <c r="S1799" s="111">
        <v>17015</v>
      </c>
    </row>
    <row r="1800" spans="12:19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2333</v>
      </c>
      <c r="R1800" t="s">
        <v>7939</v>
      </c>
      <c r="S1800" s="111">
        <v>17016</v>
      </c>
    </row>
    <row r="1801" spans="12:19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2334</v>
      </c>
      <c r="S1801" s="111">
        <v>17017</v>
      </c>
    </row>
    <row r="1802" spans="12:19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2335</v>
      </c>
      <c r="S1802" s="111">
        <v>17018</v>
      </c>
    </row>
    <row r="1803" spans="12:19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2336</v>
      </c>
      <c r="S1803" s="111">
        <v>17019</v>
      </c>
    </row>
    <row r="1804" spans="12:19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2337</v>
      </c>
      <c r="S1804" s="111">
        <v>17020</v>
      </c>
    </row>
    <row r="1805" spans="12:19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2338</v>
      </c>
      <c r="S1805" s="111">
        <v>17021</v>
      </c>
    </row>
    <row r="1806" spans="12:19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2339</v>
      </c>
      <c r="S1806" s="111">
        <v>17022</v>
      </c>
    </row>
    <row r="1807" spans="12:19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2340</v>
      </c>
      <c r="S1807" s="111">
        <v>17023</v>
      </c>
    </row>
    <row r="1808" spans="12:19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2341</v>
      </c>
      <c r="S1808" s="111">
        <v>17024</v>
      </c>
    </row>
    <row r="1809" spans="12:19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2342</v>
      </c>
      <c r="S1809" s="111">
        <v>17025</v>
      </c>
    </row>
    <row r="1810" spans="12:19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2343</v>
      </c>
      <c r="S1810" s="111">
        <v>17026</v>
      </c>
    </row>
    <row r="1811" spans="12:19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2344</v>
      </c>
      <c r="S1811" s="111">
        <v>17027</v>
      </c>
    </row>
    <row r="1812" spans="12:19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2345</v>
      </c>
      <c r="S1812" s="111">
        <v>17028</v>
      </c>
    </row>
    <row r="1813" spans="12:19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2346</v>
      </c>
      <c r="S1813" s="111">
        <v>17029</v>
      </c>
    </row>
    <row r="1814" spans="12:19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2347</v>
      </c>
      <c r="R1814" t="s">
        <v>7939</v>
      </c>
      <c r="S1814" s="111">
        <v>17030</v>
      </c>
    </row>
    <row r="1815" spans="12:19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2348</v>
      </c>
      <c r="R1815" t="s">
        <v>7939</v>
      </c>
      <c r="S1815" s="111">
        <v>17031</v>
      </c>
    </row>
    <row r="1816" spans="12:19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2349</v>
      </c>
      <c r="S1816" s="111">
        <v>17032</v>
      </c>
    </row>
    <row r="1817" spans="12:19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2350</v>
      </c>
      <c r="S1817" s="111">
        <v>17033</v>
      </c>
    </row>
    <row r="1818" spans="12:19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2351</v>
      </c>
      <c r="S1818" s="111">
        <v>17034</v>
      </c>
    </row>
    <row r="1819" spans="12:19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2352</v>
      </c>
      <c r="S1819" s="111">
        <v>17035</v>
      </c>
    </row>
    <row r="1820" spans="12:19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2353</v>
      </c>
      <c r="S1820" s="111">
        <v>17036</v>
      </c>
    </row>
    <row r="1821" spans="12:19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2354</v>
      </c>
      <c r="R1821" t="s">
        <v>7939</v>
      </c>
      <c r="S1821" s="111">
        <v>17037</v>
      </c>
    </row>
    <row r="1822" spans="12:19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2355</v>
      </c>
      <c r="R1822" t="s">
        <v>7939</v>
      </c>
      <c r="S1822" s="111">
        <v>17038</v>
      </c>
    </row>
    <row r="1823" spans="12:19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2356</v>
      </c>
      <c r="R1823" t="s">
        <v>7940</v>
      </c>
      <c r="S1823" s="111">
        <v>17039</v>
      </c>
    </row>
    <row r="1824" spans="12:19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2357</v>
      </c>
      <c r="R1824" t="s">
        <v>7940</v>
      </c>
      <c r="S1824" s="111">
        <v>17040</v>
      </c>
    </row>
    <row r="1825" spans="12:19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2358</v>
      </c>
      <c r="R1825" t="s">
        <v>7939</v>
      </c>
      <c r="S1825" s="111">
        <v>17041</v>
      </c>
    </row>
    <row r="1826" spans="12:19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2359</v>
      </c>
      <c r="R1826" t="s">
        <v>7868</v>
      </c>
      <c r="S1826" s="111">
        <v>17042</v>
      </c>
    </row>
    <row r="1827" spans="12:19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2360</v>
      </c>
      <c r="R1827" t="s">
        <v>7868</v>
      </c>
      <c r="S1827" s="111">
        <v>17043</v>
      </c>
    </row>
    <row r="1828" spans="12:19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2361</v>
      </c>
      <c r="R1828" t="s">
        <v>7868</v>
      </c>
      <c r="S1828" s="111">
        <v>17044</v>
      </c>
    </row>
    <row r="1829" spans="12:19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2362</v>
      </c>
      <c r="R1829" t="s">
        <v>7868</v>
      </c>
      <c r="S1829" s="111">
        <v>17045</v>
      </c>
    </row>
    <row r="1830" spans="12:19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2363</v>
      </c>
      <c r="R1830" t="s">
        <v>7941</v>
      </c>
      <c r="S1830" s="111">
        <v>17046</v>
      </c>
    </row>
    <row r="1831" spans="12:19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2364</v>
      </c>
      <c r="R1831" t="s">
        <v>7941</v>
      </c>
      <c r="S1831" s="111">
        <v>17047</v>
      </c>
    </row>
    <row r="1832" spans="12:19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2365</v>
      </c>
      <c r="R1832" t="s">
        <v>7941</v>
      </c>
      <c r="S1832" s="111">
        <v>17048</v>
      </c>
    </row>
    <row r="1833" spans="12:19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2366</v>
      </c>
      <c r="R1833" t="s">
        <v>7926</v>
      </c>
      <c r="S1833" s="111">
        <v>17049</v>
      </c>
    </row>
    <row r="1834" spans="12:19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2367</v>
      </c>
      <c r="R1834" t="s">
        <v>7942</v>
      </c>
      <c r="S1834" s="111">
        <v>17050</v>
      </c>
    </row>
    <row r="1835" spans="12:19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2368</v>
      </c>
      <c r="S1835" s="111">
        <v>17051</v>
      </c>
    </row>
    <row r="1836" spans="12:19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2369</v>
      </c>
      <c r="R1836" t="s">
        <v>7872</v>
      </c>
      <c r="S1836" s="111">
        <v>17052</v>
      </c>
    </row>
    <row r="1837" spans="12:19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2370</v>
      </c>
      <c r="R1837" t="s">
        <v>7943</v>
      </c>
      <c r="S1837" s="111">
        <v>17053</v>
      </c>
    </row>
    <row r="1838" spans="12:19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2371</v>
      </c>
      <c r="S1838" s="111">
        <v>17054</v>
      </c>
    </row>
    <row r="1839" spans="12:19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2372</v>
      </c>
      <c r="S1839" s="111">
        <v>17055</v>
      </c>
    </row>
    <row r="1840" spans="12:19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2373</v>
      </c>
      <c r="S1840" s="111">
        <v>17056</v>
      </c>
    </row>
    <row r="1841" spans="12:19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2374</v>
      </c>
      <c r="S1841" s="111">
        <v>17057</v>
      </c>
    </row>
    <row r="1842" spans="12:19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2375</v>
      </c>
      <c r="R1842" t="s">
        <v>7872</v>
      </c>
      <c r="S1842" s="111">
        <v>17058</v>
      </c>
    </row>
    <row r="1843" spans="12:19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2376</v>
      </c>
      <c r="R1843" t="s">
        <v>7872</v>
      </c>
      <c r="S1843" s="111">
        <v>17059</v>
      </c>
    </row>
    <row r="1844" spans="12:19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2377</v>
      </c>
      <c r="S1844" s="111">
        <v>17060</v>
      </c>
    </row>
    <row r="1845" spans="12:19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2378</v>
      </c>
      <c r="S1845" s="111">
        <v>17061</v>
      </c>
    </row>
    <row r="1846" spans="12:19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2379</v>
      </c>
      <c r="S1846" s="111">
        <v>17062</v>
      </c>
    </row>
    <row r="1847" spans="12:19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2380</v>
      </c>
      <c r="S1847" s="111">
        <v>17063</v>
      </c>
    </row>
    <row r="1848" spans="12:19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2381</v>
      </c>
      <c r="R1848" t="s">
        <v>7872</v>
      </c>
      <c r="S1848" s="111">
        <v>17064</v>
      </c>
    </row>
    <row r="1849" spans="12:19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2382</v>
      </c>
      <c r="R1849" t="s">
        <v>7872</v>
      </c>
      <c r="S1849" s="111">
        <v>17065</v>
      </c>
    </row>
    <row r="1850" spans="12:19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2383</v>
      </c>
      <c r="R1850" t="s">
        <v>7924</v>
      </c>
      <c r="S1850" s="111">
        <v>17066</v>
      </c>
    </row>
    <row r="1851" spans="12:19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2384</v>
      </c>
      <c r="R1851" t="s">
        <v>7924</v>
      </c>
      <c r="S1851" s="111">
        <v>17067</v>
      </c>
    </row>
    <row r="1852" spans="12:19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2385</v>
      </c>
      <c r="R1852" t="s">
        <v>7872</v>
      </c>
      <c r="S1852" s="111">
        <v>17068</v>
      </c>
    </row>
    <row r="1853" spans="12:19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2386</v>
      </c>
      <c r="R1853" t="s">
        <v>7868</v>
      </c>
      <c r="S1853" s="111">
        <v>17069</v>
      </c>
    </row>
    <row r="1854" spans="12:19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2387</v>
      </c>
      <c r="S1854" s="111">
        <v>17070</v>
      </c>
    </row>
    <row r="1855" spans="12:19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2388</v>
      </c>
      <c r="R1855" t="s">
        <v>7868</v>
      </c>
      <c r="S1855" s="111">
        <v>17071</v>
      </c>
    </row>
    <row r="1856" spans="12:19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2389</v>
      </c>
      <c r="R1856" t="s">
        <v>7868</v>
      </c>
      <c r="S1856" s="111">
        <v>17072</v>
      </c>
    </row>
    <row r="1857" spans="12:19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2390</v>
      </c>
      <c r="R1857" t="s">
        <v>7941</v>
      </c>
      <c r="S1857" s="111">
        <v>17073</v>
      </c>
    </row>
    <row r="1858" spans="12:19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2391</v>
      </c>
      <c r="R1858" t="s">
        <v>7941</v>
      </c>
      <c r="S1858" s="111">
        <v>17074</v>
      </c>
    </row>
    <row r="1859" spans="12:19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2392</v>
      </c>
      <c r="R1859" t="s">
        <v>7941</v>
      </c>
      <c r="S1859" s="111">
        <v>17075</v>
      </c>
    </row>
    <row r="1860" spans="12:19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2393</v>
      </c>
      <c r="R1860" t="s">
        <v>7926</v>
      </c>
      <c r="S1860" s="111">
        <v>17076</v>
      </c>
    </row>
    <row r="1861" spans="12:19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2394</v>
      </c>
      <c r="R1861" t="s">
        <v>7942</v>
      </c>
      <c r="S1861" s="111">
        <v>17077</v>
      </c>
    </row>
    <row r="1862" spans="12:19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2395</v>
      </c>
      <c r="S1862" s="111">
        <v>17078</v>
      </c>
    </row>
    <row r="1863" spans="12:19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2396</v>
      </c>
      <c r="R1863" t="s">
        <v>7872</v>
      </c>
      <c r="S1863" s="111">
        <v>17079</v>
      </c>
    </row>
    <row r="1864" spans="12:19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2397</v>
      </c>
      <c r="R1864" t="s">
        <v>7943</v>
      </c>
      <c r="S1864" s="111">
        <v>17080</v>
      </c>
    </row>
    <row r="1865" spans="12:19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2398</v>
      </c>
      <c r="S1865" s="111">
        <v>17081</v>
      </c>
    </row>
    <row r="1866" spans="12:19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2399</v>
      </c>
      <c r="S1866" s="111">
        <v>17082</v>
      </c>
    </row>
    <row r="1867" spans="12:19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2400</v>
      </c>
      <c r="S1867" s="111">
        <v>17083</v>
      </c>
    </row>
    <row r="1868" spans="12:19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2401</v>
      </c>
      <c r="S1868" s="111">
        <v>17084</v>
      </c>
    </row>
    <row r="1869" spans="12:19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2402</v>
      </c>
      <c r="R1869" t="s">
        <v>7872</v>
      </c>
      <c r="S1869" s="111">
        <v>17085</v>
      </c>
    </row>
    <row r="1870" spans="12:19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2403</v>
      </c>
      <c r="R1870" t="s">
        <v>7872</v>
      </c>
      <c r="S1870" s="111">
        <v>17086</v>
      </c>
    </row>
    <row r="1871" spans="12:19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2404</v>
      </c>
      <c r="S1871" s="111">
        <v>17087</v>
      </c>
    </row>
    <row r="1872" spans="12:19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2405</v>
      </c>
      <c r="S1872" s="111">
        <v>17088</v>
      </c>
    </row>
    <row r="1873" spans="12:19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2406</v>
      </c>
      <c r="S1873" s="111">
        <v>17089</v>
      </c>
    </row>
    <row r="1874" spans="12:19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2407</v>
      </c>
      <c r="S1874" s="111">
        <v>17090</v>
      </c>
    </row>
    <row r="1875" spans="12:19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2408</v>
      </c>
      <c r="R1875" t="s">
        <v>7872</v>
      </c>
      <c r="S1875" s="111">
        <v>17091</v>
      </c>
    </row>
    <row r="1876" spans="12:19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2409</v>
      </c>
      <c r="R1876" t="s">
        <v>7872</v>
      </c>
      <c r="S1876" s="111">
        <v>17092</v>
      </c>
    </row>
    <row r="1877" spans="12:19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2410</v>
      </c>
      <c r="R1877" t="s">
        <v>7924</v>
      </c>
      <c r="S1877" s="111">
        <v>17093</v>
      </c>
    </row>
    <row r="1878" spans="12:19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2411</v>
      </c>
      <c r="R1878" t="s">
        <v>7924</v>
      </c>
      <c r="S1878" s="111">
        <v>17094</v>
      </c>
    </row>
    <row r="1879" spans="12:19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2412</v>
      </c>
      <c r="R1879" t="s">
        <v>7872</v>
      </c>
      <c r="S1879" s="111">
        <v>17095</v>
      </c>
    </row>
    <row r="1880" spans="12:19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2413</v>
      </c>
      <c r="R1880" t="s">
        <v>7868</v>
      </c>
      <c r="S1880" s="111">
        <v>17096</v>
      </c>
    </row>
    <row r="1881" spans="12:19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2414</v>
      </c>
      <c r="S1881" s="111">
        <v>17097</v>
      </c>
    </row>
    <row r="1882" spans="12:19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2415</v>
      </c>
      <c r="R1882" t="s">
        <v>7868</v>
      </c>
      <c r="S1882" s="111">
        <v>17098</v>
      </c>
    </row>
    <row r="1883" spans="12:19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2416</v>
      </c>
      <c r="R1883" t="s">
        <v>7868</v>
      </c>
      <c r="S1883" s="111">
        <v>17099</v>
      </c>
    </row>
    <row r="1884" spans="12:19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2417</v>
      </c>
      <c r="R1884" t="s">
        <v>7941</v>
      </c>
      <c r="S1884" s="111">
        <v>17100</v>
      </c>
    </row>
    <row r="1885" spans="12:19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2418</v>
      </c>
      <c r="R1885" t="s">
        <v>7941</v>
      </c>
      <c r="S1885" s="111">
        <v>17101</v>
      </c>
    </row>
    <row r="1886" spans="12:19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2419</v>
      </c>
      <c r="R1886" t="s">
        <v>7941</v>
      </c>
      <c r="S1886" s="111">
        <v>17102</v>
      </c>
    </row>
    <row r="1887" spans="12:19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2420</v>
      </c>
      <c r="R1887" t="s">
        <v>7926</v>
      </c>
      <c r="S1887" s="111">
        <v>17103</v>
      </c>
    </row>
    <row r="1888" spans="12:19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2421</v>
      </c>
      <c r="R1888" t="s">
        <v>7942</v>
      </c>
      <c r="S1888" s="111">
        <v>17104</v>
      </c>
    </row>
    <row r="1889" spans="12:19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2422</v>
      </c>
      <c r="S1889" s="111">
        <v>17105</v>
      </c>
    </row>
    <row r="1890" spans="12:19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2423</v>
      </c>
      <c r="S1890" s="111">
        <v>17106</v>
      </c>
    </row>
    <row r="1891" spans="12:19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2424</v>
      </c>
      <c r="R1891" t="s">
        <v>7943</v>
      </c>
      <c r="S1891" s="111">
        <v>17107</v>
      </c>
    </row>
    <row r="1892" spans="12:19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2425</v>
      </c>
      <c r="S1892" s="111">
        <v>17108</v>
      </c>
    </row>
    <row r="1893" spans="12:19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2426</v>
      </c>
      <c r="S1893" s="111">
        <v>17109</v>
      </c>
    </row>
    <row r="1894" spans="12:19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2427</v>
      </c>
      <c r="S1894" s="111">
        <v>17110</v>
      </c>
    </row>
    <row r="1895" spans="12:19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2428</v>
      </c>
      <c r="S1895" s="111">
        <v>17111</v>
      </c>
    </row>
    <row r="1896" spans="12:19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2429</v>
      </c>
      <c r="S1896" s="111">
        <v>17112</v>
      </c>
    </row>
    <row r="1897" spans="12:19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2430</v>
      </c>
      <c r="S1897" s="111">
        <v>17113</v>
      </c>
    </row>
    <row r="1898" spans="12:19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2431</v>
      </c>
      <c r="S1898" s="111">
        <v>17114</v>
      </c>
    </row>
    <row r="1899" spans="12:19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2432</v>
      </c>
      <c r="S1899" s="111">
        <v>17115</v>
      </c>
    </row>
    <row r="1900" spans="12:19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2433</v>
      </c>
      <c r="S1900" s="111">
        <v>17116</v>
      </c>
    </row>
    <row r="1901" spans="12:19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2434</v>
      </c>
      <c r="S1901" s="111">
        <v>17117</v>
      </c>
    </row>
    <row r="1902" spans="12:19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2435</v>
      </c>
      <c r="S1902" s="111">
        <v>17118</v>
      </c>
    </row>
    <row r="1903" spans="12:19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2436</v>
      </c>
      <c r="S1903" s="111">
        <v>17119</v>
      </c>
    </row>
    <row r="1904" spans="12:19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2437</v>
      </c>
      <c r="R1904" t="s">
        <v>7924</v>
      </c>
      <c r="S1904" s="111">
        <v>17120</v>
      </c>
    </row>
    <row r="1905" spans="12:19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2438</v>
      </c>
      <c r="R1905" t="s">
        <v>7924</v>
      </c>
      <c r="S1905" s="111">
        <v>17121</v>
      </c>
    </row>
    <row r="1906" spans="12:19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2439</v>
      </c>
      <c r="S1906" s="111">
        <v>17122</v>
      </c>
    </row>
    <row r="1907" spans="12:19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2440</v>
      </c>
      <c r="S1907" s="111">
        <v>17123</v>
      </c>
    </row>
    <row r="1908" spans="12:19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2441</v>
      </c>
      <c r="S1908" s="111">
        <v>17124</v>
      </c>
    </row>
    <row r="1909" spans="12:19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2442</v>
      </c>
      <c r="R1909" t="s">
        <v>7868</v>
      </c>
      <c r="S1909" s="111">
        <v>17125</v>
      </c>
    </row>
    <row r="1910" spans="12:19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2443</v>
      </c>
      <c r="R1910" t="s">
        <v>7868</v>
      </c>
      <c r="S1910" s="111">
        <v>17126</v>
      </c>
    </row>
    <row r="1911" spans="12:19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2444</v>
      </c>
      <c r="R1911" t="s">
        <v>7941</v>
      </c>
      <c r="S1911" s="111">
        <v>17127</v>
      </c>
    </row>
    <row r="1912" spans="12:19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2445</v>
      </c>
      <c r="R1912" t="s">
        <v>7941</v>
      </c>
      <c r="S1912" s="111">
        <v>17128</v>
      </c>
    </row>
    <row r="1913" spans="12:19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2446</v>
      </c>
      <c r="R1913" t="s">
        <v>7941</v>
      </c>
      <c r="S1913" s="111">
        <v>17129</v>
      </c>
    </row>
    <row r="1914" spans="12:19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2447</v>
      </c>
      <c r="R1914" t="s">
        <v>7926</v>
      </c>
      <c r="S1914" s="111">
        <v>17130</v>
      </c>
    </row>
    <row r="1915" spans="12:19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2448</v>
      </c>
      <c r="S1915" s="111">
        <v>17131</v>
      </c>
    </row>
    <row r="1916" spans="12:19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2449</v>
      </c>
      <c r="S1916" s="111">
        <v>17132</v>
      </c>
    </row>
    <row r="1917" spans="12:19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2450</v>
      </c>
      <c r="S1917" s="111">
        <v>17133</v>
      </c>
    </row>
    <row r="1918" spans="12:19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2451</v>
      </c>
      <c r="S1918" s="111">
        <v>17134</v>
      </c>
    </row>
    <row r="1919" spans="12:19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2452</v>
      </c>
      <c r="S1919" s="111">
        <v>17135</v>
      </c>
    </row>
    <row r="1920" spans="12:19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2453</v>
      </c>
      <c r="S1920" s="111">
        <v>17136</v>
      </c>
    </row>
    <row r="1921" spans="12:19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2454</v>
      </c>
      <c r="S1921" s="111">
        <v>17137</v>
      </c>
    </row>
    <row r="1922" spans="12:19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2455</v>
      </c>
      <c r="S1922" s="111">
        <v>17138</v>
      </c>
    </row>
    <row r="1923" spans="12:19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2456</v>
      </c>
      <c r="S1923" s="111">
        <v>17139</v>
      </c>
    </row>
    <row r="1924" spans="12:19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2457</v>
      </c>
      <c r="S1924" s="111">
        <v>17140</v>
      </c>
    </row>
    <row r="1925" spans="12:19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2458</v>
      </c>
      <c r="S1925" s="111">
        <v>17141</v>
      </c>
    </row>
    <row r="1926" spans="12:19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2459</v>
      </c>
      <c r="S1926" s="111">
        <v>17142</v>
      </c>
    </row>
    <row r="1927" spans="12:19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2460</v>
      </c>
      <c r="S1927" s="111">
        <v>17143</v>
      </c>
    </row>
    <row r="1928" spans="12:19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2461</v>
      </c>
      <c r="R1928" t="s">
        <v>7944</v>
      </c>
      <c r="S1928" s="111">
        <v>17144</v>
      </c>
    </row>
    <row r="1929" spans="12:19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2462</v>
      </c>
      <c r="R1929" t="s">
        <v>7944</v>
      </c>
      <c r="S1929" s="111">
        <v>17145</v>
      </c>
    </row>
    <row r="1930" spans="12:19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2463</v>
      </c>
      <c r="S1930" s="111">
        <v>17146</v>
      </c>
    </row>
    <row r="1931" spans="12:19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2464</v>
      </c>
      <c r="R1931" t="s">
        <v>7868</v>
      </c>
      <c r="S1931" s="111">
        <v>17147</v>
      </c>
    </row>
    <row r="1932" spans="12:19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2465</v>
      </c>
      <c r="R1932" t="s">
        <v>7868</v>
      </c>
      <c r="S1932" s="111">
        <v>17148</v>
      </c>
    </row>
    <row r="1933" spans="12:19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2466</v>
      </c>
      <c r="R1933" t="s">
        <v>7868</v>
      </c>
      <c r="S1933" s="111">
        <v>17149</v>
      </c>
    </row>
    <row r="1934" spans="12:19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2467</v>
      </c>
      <c r="R1934" t="s">
        <v>7868</v>
      </c>
      <c r="S1934" s="111">
        <v>17150</v>
      </c>
    </row>
    <row r="1935" spans="12:19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2468</v>
      </c>
      <c r="R1935" t="s">
        <v>7941</v>
      </c>
      <c r="S1935" s="111">
        <v>17151</v>
      </c>
    </row>
    <row r="1936" spans="12:19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2469</v>
      </c>
      <c r="R1936" t="s">
        <v>7926</v>
      </c>
      <c r="S1936" s="111">
        <v>17152</v>
      </c>
    </row>
    <row r="1937" spans="12:19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2470</v>
      </c>
      <c r="S1937" s="111">
        <v>17153</v>
      </c>
    </row>
    <row r="1938" spans="12:19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2471</v>
      </c>
      <c r="R1938" t="s">
        <v>7872</v>
      </c>
      <c r="S1938" s="111">
        <v>17154</v>
      </c>
    </row>
    <row r="1939" spans="12:19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2472</v>
      </c>
      <c r="S1939" s="111">
        <v>17155</v>
      </c>
    </row>
    <row r="1940" spans="12:19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2473</v>
      </c>
      <c r="S1940" s="111">
        <v>17156</v>
      </c>
    </row>
    <row r="1941" spans="12:19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2474</v>
      </c>
      <c r="S1941" s="111">
        <v>17157</v>
      </c>
    </row>
    <row r="1942" spans="12:19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2475</v>
      </c>
      <c r="R1942" t="s">
        <v>7872</v>
      </c>
      <c r="S1942" s="111">
        <v>17158</v>
      </c>
    </row>
    <row r="1943" spans="12:19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2476</v>
      </c>
      <c r="R1943" t="s">
        <v>7872</v>
      </c>
      <c r="S1943" s="111">
        <v>17159</v>
      </c>
    </row>
    <row r="1944" spans="12:19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2477</v>
      </c>
      <c r="S1944" s="111">
        <v>17160</v>
      </c>
    </row>
    <row r="1945" spans="12:19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2478</v>
      </c>
      <c r="S1945" s="111">
        <v>17161</v>
      </c>
    </row>
    <row r="1946" spans="12:19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2479</v>
      </c>
      <c r="S1946" s="111">
        <v>17162</v>
      </c>
    </row>
    <row r="1947" spans="12:19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2480</v>
      </c>
      <c r="S1947" s="111">
        <v>17163</v>
      </c>
    </row>
    <row r="1948" spans="12:19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2481</v>
      </c>
      <c r="R1948" t="s">
        <v>7872</v>
      </c>
      <c r="S1948" s="111">
        <v>17164</v>
      </c>
    </row>
    <row r="1949" spans="12:19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2482</v>
      </c>
      <c r="R1949" t="s">
        <v>7872</v>
      </c>
      <c r="S1949" s="111">
        <v>17165</v>
      </c>
    </row>
    <row r="1950" spans="12:19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2483</v>
      </c>
      <c r="R1950" t="s">
        <v>7924</v>
      </c>
      <c r="S1950" s="111">
        <v>17166</v>
      </c>
    </row>
    <row r="1951" spans="12:19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2484</v>
      </c>
      <c r="R1951" t="s">
        <v>7924</v>
      </c>
      <c r="S1951" s="111">
        <v>17167</v>
      </c>
    </row>
    <row r="1952" spans="12:19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2485</v>
      </c>
      <c r="R1952" t="s">
        <v>7872</v>
      </c>
      <c r="S1952" s="111">
        <v>17168</v>
      </c>
    </row>
    <row r="1953" spans="12:19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2486</v>
      </c>
      <c r="R1953" t="s">
        <v>7868</v>
      </c>
      <c r="S1953" s="111">
        <v>17169</v>
      </c>
    </row>
    <row r="1954" spans="12:19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2487</v>
      </c>
      <c r="R1954" t="s">
        <v>7868</v>
      </c>
      <c r="S1954" s="111">
        <v>17170</v>
      </c>
    </row>
    <row r="1955" spans="12:19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2488</v>
      </c>
      <c r="R1955" t="s">
        <v>7868</v>
      </c>
      <c r="S1955" s="111">
        <v>17171</v>
      </c>
    </row>
    <row r="1956" spans="12:19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2489</v>
      </c>
      <c r="R1956" t="s">
        <v>7868</v>
      </c>
      <c r="S1956" s="111">
        <v>17172</v>
      </c>
    </row>
    <row r="1957" spans="12:19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2490</v>
      </c>
      <c r="R1957" t="s">
        <v>7941</v>
      </c>
      <c r="S1957" s="111">
        <v>17173</v>
      </c>
    </row>
    <row r="1958" spans="12:19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2491</v>
      </c>
      <c r="R1958" t="s">
        <v>7926</v>
      </c>
      <c r="S1958" s="111">
        <v>17174</v>
      </c>
    </row>
    <row r="1959" spans="12:19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2492</v>
      </c>
      <c r="S1959" s="111">
        <v>17175</v>
      </c>
    </row>
    <row r="1960" spans="12:19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2493</v>
      </c>
      <c r="R1960" t="s">
        <v>7872</v>
      </c>
      <c r="S1960" s="111">
        <v>17176</v>
      </c>
    </row>
    <row r="1961" spans="12:19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2494</v>
      </c>
      <c r="S1961" s="111">
        <v>17177</v>
      </c>
    </row>
    <row r="1962" spans="12:19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2495</v>
      </c>
      <c r="S1962" s="111">
        <v>17178</v>
      </c>
    </row>
    <row r="1963" spans="12:19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2496</v>
      </c>
      <c r="S1963" s="111">
        <v>17179</v>
      </c>
    </row>
    <row r="1964" spans="12:19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2497</v>
      </c>
      <c r="R1964" t="s">
        <v>7872</v>
      </c>
      <c r="S1964" s="111">
        <v>17180</v>
      </c>
    </row>
    <row r="1965" spans="12:19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2498</v>
      </c>
      <c r="R1965" t="s">
        <v>7872</v>
      </c>
      <c r="S1965" s="111">
        <v>17181</v>
      </c>
    </row>
    <row r="1966" spans="12:19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2499</v>
      </c>
      <c r="S1966" s="111">
        <v>17182</v>
      </c>
    </row>
    <row r="1967" spans="12:19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2500</v>
      </c>
      <c r="S1967" s="111">
        <v>17183</v>
      </c>
    </row>
    <row r="1968" spans="12:19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2501</v>
      </c>
      <c r="S1968" s="111">
        <v>17184</v>
      </c>
    </row>
    <row r="1969" spans="12:19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2502</v>
      </c>
      <c r="S1969" s="111">
        <v>17185</v>
      </c>
    </row>
    <row r="1970" spans="12:19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2503</v>
      </c>
      <c r="R1970" t="s">
        <v>7872</v>
      </c>
      <c r="S1970" s="111">
        <v>17186</v>
      </c>
    </row>
    <row r="1971" spans="12:19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2504</v>
      </c>
      <c r="R1971" t="s">
        <v>7872</v>
      </c>
      <c r="S1971" s="111">
        <v>17187</v>
      </c>
    </row>
    <row r="1972" spans="12:19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2505</v>
      </c>
      <c r="R1972" t="s">
        <v>7924</v>
      </c>
      <c r="S1972" s="111">
        <v>17188</v>
      </c>
    </row>
    <row r="1973" spans="12:19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2506</v>
      </c>
      <c r="R1973" t="s">
        <v>7924</v>
      </c>
      <c r="S1973" s="111">
        <v>17189</v>
      </c>
    </row>
    <row r="1974" spans="12:19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2507</v>
      </c>
      <c r="R1974" t="s">
        <v>7872</v>
      </c>
      <c r="S1974" s="111">
        <v>17190</v>
      </c>
    </row>
    <row r="1975" spans="12:19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2508</v>
      </c>
      <c r="R1975" t="s">
        <v>7868</v>
      </c>
      <c r="S1975" s="111">
        <v>17191</v>
      </c>
    </row>
    <row r="1976" spans="12:19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2509</v>
      </c>
      <c r="R1976" t="s">
        <v>7868</v>
      </c>
      <c r="S1976" s="111">
        <v>17192</v>
      </c>
    </row>
    <row r="1977" spans="12:19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2510</v>
      </c>
      <c r="R1977" t="s">
        <v>7868</v>
      </c>
      <c r="S1977" s="111">
        <v>17193</v>
      </c>
    </row>
    <row r="1978" spans="12:19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2511</v>
      </c>
      <c r="R1978" t="s">
        <v>7868</v>
      </c>
      <c r="S1978" s="111">
        <v>17194</v>
      </c>
    </row>
    <row r="1979" spans="12:19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2512</v>
      </c>
      <c r="R1979" t="s">
        <v>7941</v>
      </c>
      <c r="S1979" s="111">
        <v>17195</v>
      </c>
    </row>
    <row r="1980" spans="12:19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2513</v>
      </c>
      <c r="R1980" t="s">
        <v>7926</v>
      </c>
      <c r="S1980" s="111">
        <v>17196</v>
      </c>
    </row>
    <row r="1981" spans="12:19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2514</v>
      </c>
      <c r="S1981" s="111">
        <v>17197</v>
      </c>
    </row>
    <row r="1982" spans="12:19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2515</v>
      </c>
      <c r="R1982" t="s">
        <v>7869</v>
      </c>
      <c r="S1982" s="111">
        <v>17198</v>
      </c>
    </row>
    <row r="1983" spans="12:19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2516</v>
      </c>
      <c r="S1983" s="111">
        <v>17199</v>
      </c>
    </row>
    <row r="1984" spans="12:19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2517</v>
      </c>
      <c r="S1984" s="111">
        <v>17200</v>
      </c>
    </row>
    <row r="1985" spans="12:19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2518</v>
      </c>
      <c r="S1985" s="111">
        <v>17201</v>
      </c>
    </row>
    <row r="1986" spans="12:19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2519</v>
      </c>
      <c r="R1986" t="s">
        <v>7869</v>
      </c>
      <c r="S1986" s="111">
        <v>17202</v>
      </c>
    </row>
    <row r="1987" spans="12:19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2520</v>
      </c>
      <c r="R1987" t="s">
        <v>7869</v>
      </c>
      <c r="S1987" s="111">
        <v>17203</v>
      </c>
    </row>
    <row r="1988" spans="12:19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2521</v>
      </c>
      <c r="S1988" s="111">
        <v>17204</v>
      </c>
    </row>
    <row r="1989" spans="12:19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2522</v>
      </c>
      <c r="S1989" s="111">
        <v>17205</v>
      </c>
    </row>
    <row r="1990" spans="12:19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2523</v>
      </c>
      <c r="S1990" s="111">
        <v>17206</v>
      </c>
    </row>
    <row r="1991" spans="12:19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2524</v>
      </c>
      <c r="S1991" s="111">
        <v>17207</v>
      </c>
    </row>
    <row r="1992" spans="12:19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2525</v>
      </c>
      <c r="R1992" t="s">
        <v>7869</v>
      </c>
      <c r="S1992" s="111">
        <v>17208</v>
      </c>
    </row>
    <row r="1993" spans="12:19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2526</v>
      </c>
      <c r="R1993" t="s">
        <v>7869</v>
      </c>
      <c r="S1993" s="111">
        <v>17209</v>
      </c>
    </row>
    <row r="1994" spans="12:19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2527</v>
      </c>
      <c r="R1994" t="s">
        <v>7932</v>
      </c>
      <c r="S1994" s="111">
        <v>17210</v>
      </c>
    </row>
    <row r="1995" spans="12:19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2528</v>
      </c>
      <c r="R1995" t="s">
        <v>7932</v>
      </c>
      <c r="S1995" s="111">
        <v>17211</v>
      </c>
    </row>
    <row r="1996" spans="12:19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2529</v>
      </c>
      <c r="R1996" t="s">
        <v>7869</v>
      </c>
      <c r="S1996" s="111">
        <v>17212</v>
      </c>
    </row>
    <row r="1997" spans="12:19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2530</v>
      </c>
      <c r="R1997" t="s">
        <v>7868</v>
      </c>
      <c r="S1997" s="111">
        <v>17213</v>
      </c>
    </row>
    <row r="1998" spans="12:19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2531</v>
      </c>
      <c r="R1998" t="s">
        <v>7868</v>
      </c>
      <c r="S1998" s="111">
        <v>17214</v>
      </c>
    </row>
    <row r="1999" spans="12:19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2532</v>
      </c>
      <c r="R1999" t="s">
        <v>7868</v>
      </c>
      <c r="S1999" s="111">
        <v>17215</v>
      </c>
    </row>
    <row r="2000" spans="12:19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2533</v>
      </c>
      <c r="R2000" t="s">
        <v>7868</v>
      </c>
      <c r="S2000" s="111">
        <v>17216</v>
      </c>
    </row>
    <row r="2001" spans="12:19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2534</v>
      </c>
      <c r="R2001" t="s">
        <v>7941</v>
      </c>
      <c r="S2001" s="111">
        <v>17217</v>
      </c>
    </row>
    <row r="2002" spans="12:19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2535</v>
      </c>
      <c r="S2002" s="111">
        <v>10000709</v>
      </c>
    </row>
    <row r="2003" spans="12:19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2536</v>
      </c>
      <c r="S2003" s="111">
        <v>10008505</v>
      </c>
    </row>
    <row r="2004" spans="12:19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2537</v>
      </c>
      <c r="S2004" s="111">
        <v>10000829</v>
      </c>
    </row>
    <row r="2005" spans="12:19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2538</v>
      </c>
      <c r="S2005" s="111">
        <v>10000862</v>
      </c>
    </row>
    <row r="2006" spans="12:19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2539</v>
      </c>
      <c r="S2006" s="111">
        <v>10002804</v>
      </c>
    </row>
    <row r="2007" spans="12:19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2540</v>
      </c>
      <c r="S2007" s="111">
        <v>10000888</v>
      </c>
    </row>
    <row r="2008" spans="12:19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2541</v>
      </c>
      <c r="S2008" s="111">
        <v>10002824</v>
      </c>
    </row>
    <row r="2009" spans="12:19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2542</v>
      </c>
      <c r="S2009" s="111">
        <v>10000710</v>
      </c>
    </row>
    <row r="2010" spans="12:19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2543</v>
      </c>
      <c r="S2010" s="111">
        <v>10008503</v>
      </c>
    </row>
    <row r="2011" spans="12:19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2544</v>
      </c>
      <c r="S2011" s="111">
        <v>10000831</v>
      </c>
    </row>
    <row r="2012" spans="12:19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2545</v>
      </c>
      <c r="S2012" s="111">
        <v>10000860</v>
      </c>
    </row>
    <row r="2013" spans="12:19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2546</v>
      </c>
      <c r="S2013" s="111">
        <v>10002815</v>
      </c>
    </row>
    <row r="2014" spans="12:19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2547</v>
      </c>
      <c r="S2014" s="111">
        <v>10000892</v>
      </c>
    </row>
    <row r="2015" spans="12:19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2548</v>
      </c>
      <c r="S2015" s="111">
        <v>10002813</v>
      </c>
    </row>
    <row r="2016" spans="12:19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2549</v>
      </c>
      <c r="S2016" s="111">
        <v>10000712</v>
      </c>
    </row>
    <row r="2017" spans="12:19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2550</v>
      </c>
      <c r="S2017" s="111">
        <v>10008504</v>
      </c>
    </row>
    <row r="2018" spans="12:19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2551</v>
      </c>
      <c r="S2018" s="111">
        <v>10000832</v>
      </c>
    </row>
    <row r="2019" spans="12:19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2552</v>
      </c>
      <c r="S2019" s="111">
        <v>10000861</v>
      </c>
    </row>
    <row r="2020" spans="12:19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2553</v>
      </c>
      <c r="S2020" s="111">
        <v>10002823</v>
      </c>
    </row>
    <row r="2021" spans="12:19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2554</v>
      </c>
      <c r="S2021" s="111">
        <v>10000893</v>
      </c>
    </row>
    <row r="2022" spans="12:19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2555</v>
      </c>
      <c r="S2022" s="111">
        <v>10002822</v>
      </c>
    </row>
    <row r="2023" spans="12:19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2556</v>
      </c>
      <c r="S2023" s="111">
        <v>10000713</v>
      </c>
    </row>
    <row r="2024" spans="12:19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2557</v>
      </c>
      <c r="S2024" s="111">
        <v>10008508</v>
      </c>
    </row>
    <row r="2025" spans="12:19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2558</v>
      </c>
      <c r="S2025" s="111">
        <v>10000834</v>
      </c>
    </row>
    <row r="2026" spans="12:19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2559</v>
      </c>
      <c r="S2026" s="111">
        <v>10000863</v>
      </c>
    </row>
    <row r="2027" spans="12:19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2560</v>
      </c>
      <c r="S2027" s="111">
        <v>10002819</v>
      </c>
    </row>
    <row r="2028" spans="12:19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2561</v>
      </c>
      <c r="S2028" s="111">
        <v>10000891</v>
      </c>
    </row>
    <row r="2029" spans="12:19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2562</v>
      </c>
      <c r="S2029" s="111">
        <v>10002828</v>
      </c>
    </row>
    <row r="2030" spans="12:19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2563</v>
      </c>
      <c r="S2030" s="111">
        <v>10000711</v>
      </c>
    </row>
    <row r="2031" spans="12:19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2564</v>
      </c>
      <c r="S2031" s="111">
        <v>10008587</v>
      </c>
    </row>
    <row r="2032" spans="12:19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2565</v>
      </c>
      <c r="S2032" s="111">
        <v>10000837</v>
      </c>
    </row>
    <row r="2033" spans="12:19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2566</v>
      </c>
      <c r="S2033" s="111">
        <v>10000864</v>
      </c>
    </row>
    <row r="2034" spans="12:19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2567</v>
      </c>
      <c r="S2034" s="111">
        <v>10002827</v>
      </c>
    </row>
    <row r="2035" spans="12:19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2568</v>
      </c>
      <c r="S2035" s="111">
        <v>10000894</v>
      </c>
    </row>
    <row r="2036" spans="12:19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2569</v>
      </c>
      <c r="S2036" s="111">
        <v>10002837</v>
      </c>
    </row>
    <row r="2037" spans="12:19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2570</v>
      </c>
      <c r="S2037" s="111">
        <v>10000714</v>
      </c>
    </row>
    <row r="2038" spans="12:19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2571</v>
      </c>
      <c r="S2038" s="111">
        <v>10008592</v>
      </c>
    </row>
    <row r="2039" spans="12:19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2572</v>
      </c>
      <c r="S2039" s="111">
        <v>10000833</v>
      </c>
    </row>
    <row r="2040" spans="12:19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2573</v>
      </c>
      <c r="S2040" s="111">
        <v>10000865</v>
      </c>
    </row>
    <row r="2041" spans="12:19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2574</v>
      </c>
      <c r="S2041" s="111">
        <v>10002835</v>
      </c>
    </row>
    <row r="2042" spans="12:19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2575</v>
      </c>
      <c r="S2042" s="111">
        <v>10000896</v>
      </c>
    </row>
    <row r="2043" spans="12:19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2576</v>
      </c>
      <c r="S2043" s="111">
        <v>10002832</v>
      </c>
    </row>
    <row r="2044" spans="12:19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2577</v>
      </c>
      <c r="S2044" s="111">
        <v>10000718</v>
      </c>
    </row>
    <row r="2045" spans="12:19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2578</v>
      </c>
      <c r="S2045" s="111">
        <v>10008591</v>
      </c>
    </row>
    <row r="2046" spans="12:19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2579</v>
      </c>
      <c r="S2046" s="111">
        <v>10000836</v>
      </c>
    </row>
    <row r="2047" spans="12:19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2580</v>
      </c>
      <c r="S2047" s="111">
        <v>10000866</v>
      </c>
    </row>
    <row r="2048" spans="12:19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2581</v>
      </c>
      <c r="S2048" s="111">
        <v>10002836</v>
      </c>
    </row>
    <row r="2049" spans="12:19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2582</v>
      </c>
      <c r="S2049" s="111">
        <v>10000898</v>
      </c>
    </row>
    <row r="2050" spans="12:19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2583</v>
      </c>
      <c r="S2050" s="111">
        <v>10002838</v>
      </c>
    </row>
    <row r="2051" spans="12:19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2584</v>
      </c>
      <c r="S2051" s="111">
        <v>10000149</v>
      </c>
    </row>
    <row r="2052" spans="12:19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2585</v>
      </c>
      <c r="S2052" s="111">
        <v>10000717</v>
      </c>
    </row>
    <row r="2053" spans="12:19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2586</v>
      </c>
      <c r="S2053" s="111">
        <v>10001166</v>
      </c>
    </row>
    <row r="2054" spans="12:19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2587</v>
      </c>
      <c r="S2054" s="111">
        <v>10008594</v>
      </c>
    </row>
    <row r="2055" spans="12:19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2588</v>
      </c>
      <c r="S2055" s="111">
        <v>10000835</v>
      </c>
    </row>
    <row r="2056" spans="12:19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2589</v>
      </c>
      <c r="S2056" s="111">
        <v>10000868</v>
      </c>
    </row>
    <row r="2057" spans="12:19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2590</v>
      </c>
      <c r="S2057" s="111">
        <v>10002848</v>
      </c>
    </row>
    <row r="2058" spans="12:19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2591</v>
      </c>
      <c r="S2058" s="111">
        <v>10000897</v>
      </c>
    </row>
    <row r="2059" spans="12:19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2592</v>
      </c>
      <c r="S2059" s="111">
        <v>10002842</v>
      </c>
    </row>
    <row r="2060" spans="12:19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2593</v>
      </c>
      <c r="S2060" s="111">
        <v>10000920</v>
      </c>
    </row>
    <row r="2061" spans="12:19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2594</v>
      </c>
      <c r="S2061" s="111">
        <v>10000934</v>
      </c>
    </row>
    <row r="2062" spans="12:19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2595</v>
      </c>
      <c r="S2062" s="111">
        <v>10000150</v>
      </c>
    </row>
    <row r="2063" spans="12:19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2596</v>
      </c>
      <c r="S2063" s="111">
        <v>10000716</v>
      </c>
    </row>
    <row r="2064" spans="12:19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2597</v>
      </c>
      <c r="S2064" s="111">
        <v>10001161</v>
      </c>
    </row>
    <row r="2065" spans="12:19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2598</v>
      </c>
      <c r="S2065" s="111">
        <v>10008593</v>
      </c>
    </row>
    <row r="2066" spans="12:19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2599</v>
      </c>
      <c r="S2066" s="111">
        <v>10000838</v>
      </c>
    </row>
    <row r="2067" spans="12:19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2600</v>
      </c>
      <c r="S2067" s="111">
        <v>10000867</v>
      </c>
    </row>
    <row r="2068" spans="12:19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2601</v>
      </c>
      <c r="S2068" s="111">
        <v>10002845</v>
      </c>
    </row>
    <row r="2069" spans="12:19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2602</v>
      </c>
      <c r="S2069" s="111">
        <v>10000895</v>
      </c>
    </row>
    <row r="2070" spans="12:19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2603</v>
      </c>
      <c r="S2070" s="111">
        <v>10002846</v>
      </c>
    </row>
    <row r="2071" spans="12:19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2604</v>
      </c>
      <c r="S2071" s="111">
        <v>10000919</v>
      </c>
    </row>
    <row r="2072" spans="12:19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2605</v>
      </c>
      <c r="S2072" s="111">
        <v>10000932</v>
      </c>
    </row>
    <row r="2073" spans="12:19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2606</v>
      </c>
      <c r="S2073" s="111">
        <v>10000153</v>
      </c>
    </row>
    <row r="2074" spans="12:19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2607</v>
      </c>
      <c r="S2074" s="111">
        <v>10000719</v>
      </c>
    </row>
    <row r="2075" spans="12:19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2608</v>
      </c>
      <c r="S2075" s="111">
        <v>10001162</v>
      </c>
    </row>
    <row r="2076" spans="12:19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2609</v>
      </c>
      <c r="S2076" s="111">
        <v>10008596</v>
      </c>
    </row>
    <row r="2077" spans="12:19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2610</v>
      </c>
      <c r="S2077" s="111">
        <v>10000840</v>
      </c>
    </row>
    <row r="2078" spans="12:19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2611</v>
      </c>
      <c r="S2078" s="111">
        <v>10000871</v>
      </c>
    </row>
    <row r="2079" spans="12:19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2612</v>
      </c>
      <c r="S2079" s="111">
        <v>10002852</v>
      </c>
    </row>
    <row r="2080" spans="12:19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2613</v>
      </c>
      <c r="S2080" s="111">
        <v>10000901</v>
      </c>
    </row>
    <row r="2081" spans="12:19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2614</v>
      </c>
      <c r="S2081" s="111">
        <v>10002860</v>
      </c>
    </row>
    <row r="2082" spans="12:19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2615</v>
      </c>
      <c r="S2082" s="111">
        <v>10000924</v>
      </c>
    </row>
    <row r="2083" spans="12:19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2616</v>
      </c>
      <c r="S2083" s="111">
        <v>10000935</v>
      </c>
    </row>
    <row r="2084" spans="12:19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2617</v>
      </c>
      <c r="S2084" s="111">
        <v>10000708</v>
      </c>
    </row>
    <row r="2085" spans="12:19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2618</v>
      </c>
      <c r="S2085" s="111">
        <v>10008501</v>
      </c>
    </row>
    <row r="2086" spans="12:19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2619</v>
      </c>
      <c r="S2086" s="111">
        <v>10000830</v>
      </c>
    </row>
    <row r="2087" spans="12:19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2620</v>
      </c>
      <c r="S2087" s="111">
        <v>10000859</v>
      </c>
    </row>
    <row r="2088" spans="12:19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2621</v>
      </c>
      <c r="S2088" s="111">
        <v>10000062</v>
      </c>
    </row>
    <row r="2089" spans="12:19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2622</v>
      </c>
      <c r="S2089" s="111">
        <v>10000890</v>
      </c>
    </row>
    <row r="2090" spans="12:19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2623</v>
      </c>
      <c r="S2090" s="111">
        <v>10000065</v>
      </c>
    </row>
    <row r="2091" spans="12:19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2624</v>
      </c>
      <c r="S2091" s="111">
        <v>10000155</v>
      </c>
    </row>
    <row r="2092" spans="12:19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2625</v>
      </c>
      <c r="S2092" s="111">
        <v>10000720</v>
      </c>
    </row>
    <row r="2093" spans="12:19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2626</v>
      </c>
      <c r="S2093" s="111">
        <v>10001165</v>
      </c>
    </row>
    <row r="2094" spans="12:19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2627</v>
      </c>
      <c r="S2094" s="111">
        <v>10008602</v>
      </c>
    </row>
    <row r="2095" spans="12:19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2628</v>
      </c>
      <c r="S2095" s="111">
        <v>10000839</v>
      </c>
    </row>
    <row r="2096" spans="12:19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2629</v>
      </c>
      <c r="S2096" s="111">
        <v>10000869</v>
      </c>
    </row>
    <row r="2097" spans="12:19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2630</v>
      </c>
      <c r="S2097" s="111">
        <v>10002847</v>
      </c>
    </row>
    <row r="2098" spans="12:19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2631</v>
      </c>
      <c r="S2098" s="111">
        <v>10000899</v>
      </c>
    </row>
    <row r="2099" spans="12:19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2632</v>
      </c>
      <c r="S2099" s="111">
        <v>10002856</v>
      </c>
    </row>
    <row r="2100" spans="12:19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2633</v>
      </c>
      <c r="S2100" s="111">
        <v>10000918</v>
      </c>
    </row>
    <row r="2101" spans="12:19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2634</v>
      </c>
      <c r="S2101" s="111">
        <v>10000937</v>
      </c>
    </row>
    <row r="2102" spans="12:19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2635</v>
      </c>
      <c r="S2102" s="111">
        <v>10000156</v>
      </c>
    </row>
    <row r="2103" spans="12:19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2636</v>
      </c>
      <c r="S2103" s="111">
        <v>10000722</v>
      </c>
    </row>
    <row r="2104" spans="12:19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2637</v>
      </c>
      <c r="S2104" s="111">
        <v>10001164</v>
      </c>
    </row>
    <row r="2105" spans="12:19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2638</v>
      </c>
      <c r="S2105" s="111">
        <v>10008601</v>
      </c>
    </row>
    <row r="2106" spans="12:19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2639</v>
      </c>
      <c r="S2106" s="111">
        <v>10000845</v>
      </c>
    </row>
    <row r="2107" spans="12:19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2640</v>
      </c>
      <c r="S2107" s="111">
        <v>10000873</v>
      </c>
    </row>
    <row r="2108" spans="12:19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2641</v>
      </c>
      <c r="S2108" s="111">
        <v>10002855</v>
      </c>
    </row>
    <row r="2109" spans="12:19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2642</v>
      </c>
      <c r="S2109" s="111">
        <v>10000902</v>
      </c>
    </row>
    <row r="2110" spans="12:19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2643</v>
      </c>
      <c r="S2110" s="111">
        <v>10002866</v>
      </c>
    </row>
    <row r="2111" spans="12:19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2644</v>
      </c>
      <c r="S2111" s="111">
        <v>10000922</v>
      </c>
    </row>
    <row r="2112" spans="12:19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2645</v>
      </c>
      <c r="S2112" s="111">
        <v>10000938</v>
      </c>
    </row>
    <row r="2113" spans="12:19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2646</v>
      </c>
      <c r="S2113" s="111">
        <v>10000158</v>
      </c>
    </row>
    <row r="2114" spans="12:19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2647</v>
      </c>
      <c r="S2114" s="111">
        <v>10000726</v>
      </c>
    </row>
    <row r="2115" spans="12:19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2648</v>
      </c>
      <c r="S2115" s="111">
        <v>10001160</v>
      </c>
    </row>
    <row r="2116" spans="12:19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2649</v>
      </c>
      <c r="S2116" s="111">
        <v>10008600</v>
      </c>
    </row>
    <row r="2117" spans="12:19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2650</v>
      </c>
      <c r="S2117" s="111">
        <v>10000842</v>
      </c>
    </row>
    <row r="2118" spans="12:19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2651</v>
      </c>
      <c r="S2118" s="111">
        <v>10000874</v>
      </c>
    </row>
    <row r="2119" spans="12:19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2652</v>
      </c>
      <c r="S2119" s="111">
        <v>10002859</v>
      </c>
    </row>
    <row r="2120" spans="12:19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2653</v>
      </c>
      <c r="S2120" s="111">
        <v>10000900</v>
      </c>
    </row>
    <row r="2121" spans="12:19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2654</v>
      </c>
      <c r="S2121" s="111">
        <v>10002861</v>
      </c>
    </row>
    <row r="2122" spans="12:19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2655</v>
      </c>
      <c r="S2122" s="111">
        <v>10000925</v>
      </c>
    </row>
    <row r="2123" spans="12:19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2656</v>
      </c>
      <c r="S2123" s="111">
        <v>10000936</v>
      </c>
    </row>
    <row r="2124" spans="12:19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2657</v>
      </c>
      <c r="S2124" s="111">
        <v>10000662</v>
      </c>
    </row>
    <row r="2125" spans="12:19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2658</v>
      </c>
      <c r="S2125" s="111">
        <v>10000724</v>
      </c>
    </row>
    <row r="2126" spans="12:19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2659</v>
      </c>
      <c r="S2126" s="111">
        <v>10001158</v>
      </c>
    </row>
    <row r="2127" spans="12:19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2660</v>
      </c>
      <c r="S2127" s="111">
        <v>10008605</v>
      </c>
    </row>
    <row r="2128" spans="12:19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2661</v>
      </c>
      <c r="S2128" s="111">
        <v>10000844</v>
      </c>
    </row>
    <row r="2129" spans="12:19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2662</v>
      </c>
      <c r="S2129" s="111">
        <v>10000872</v>
      </c>
    </row>
    <row r="2130" spans="12:19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2663</v>
      </c>
      <c r="S2130" s="111">
        <v>10002869</v>
      </c>
    </row>
    <row r="2131" spans="12:19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2664</v>
      </c>
      <c r="S2131" s="111">
        <v>10000906</v>
      </c>
    </row>
    <row r="2132" spans="12:19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2665</v>
      </c>
      <c r="S2132" s="111">
        <v>10002871</v>
      </c>
    </row>
    <row r="2133" spans="12:19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2666</v>
      </c>
      <c r="S2133" s="111">
        <v>10000923</v>
      </c>
    </row>
    <row r="2134" spans="12:19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2667</v>
      </c>
      <c r="S2134" s="111">
        <v>10000939</v>
      </c>
    </row>
    <row r="2135" spans="12:19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2668</v>
      </c>
      <c r="S2135" s="111">
        <v>10000682</v>
      </c>
    </row>
    <row r="2136" spans="12:19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2669</v>
      </c>
      <c r="S2136" s="111">
        <v>10000805</v>
      </c>
    </row>
    <row r="2137" spans="12:19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2670</v>
      </c>
      <c r="S2137" s="111">
        <v>10001157</v>
      </c>
    </row>
    <row r="2138" spans="12:19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2671</v>
      </c>
      <c r="S2138" s="111">
        <v>10008606</v>
      </c>
    </row>
    <row r="2139" spans="12:19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2672</v>
      </c>
      <c r="S2139" s="111">
        <v>10000843</v>
      </c>
    </row>
    <row r="2140" spans="12:19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2673</v>
      </c>
      <c r="S2140" s="111">
        <v>10000875</v>
      </c>
    </row>
    <row r="2141" spans="12:19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2674</v>
      </c>
      <c r="S2141" s="111">
        <v>10002870</v>
      </c>
    </row>
    <row r="2142" spans="12:19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2675</v>
      </c>
      <c r="S2142" s="111">
        <v>10000905</v>
      </c>
    </row>
    <row r="2143" spans="12:19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2676</v>
      </c>
      <c r="S2143" s="111">
        <v>10002868</v>
      </c>
    </row>
    <row r="2144" spans="12:19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2677</v>
      </c>
      <c r="S2144" s="111">
        <v>10000926</v>
      </c>
    </row>
    <row r="2145" spans="12:19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2678</v>
      </c>
      <c r="S2145" s="111">
        <v>10000943</v>
      </c>
    </row>
    <row r="2146" spans="12:19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2679</v>
      </c>
      <c r="S2146" s="111">
        <v>10000702</v>
      </c>
    </row>
    <row r="2147" spans="12:19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2680</v>
      </c>
      <c r="S2147" s="111">
        <v>10000988</v>
      </c>
    </row>
    <row r="2148" spans="12:19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2681</v>
      </c>
      <c r="S2148" s="111">
        <v>10001155</v>
      </c>
    </row>
    <row r="2149" spans="12:19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2682</v>
      </c>
      <c r="S2149" s="111">
        <v>10008603</v>
      </c>
    </row>
    <row r="2150" spans="12:19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2683</v>
      </c>
      <c r="S2150" s="111">
        <v>10000847</v>
      </c>
    </row>
    <row r="2151" spans="12:19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2684</v>
      </c>
      <c r="S2151" s="111">
        <v>10000877</v>
      </c>
    </row>
    <row r="2152" spans="12:19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2685</v>
      </c>
      <c r="S2152" s="111">
        <v>10002878</v>
      </c>
    </row>
    <row r="2153" spans="12:19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2686</v>
      </c>
      <c r="S2153" s="111">
        <v>10000907</v>
      </c>
    </row>
    <row r="2154" spans="12:19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2687</v>
      </c>
      <c r="S2154" s="111">
        <v>10002876</v>
      </c>
    </row>
    <row r="2155" spans="12:19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2688</v>
      </c>
      <c r="S2155" s="111">
        <v>10000927</v>
      </c>
    </row>
    <row r="2156" spans="12:19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2689</v>
      </c>
      <c r="S2156" s="111">
        <v>10000940</v>
      </c>
    </row>
    <row r="2157" spans="12:19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2690</v>
      </c>
      <c r="S2157" s="111">
        <v>10000704</v>
      </c>
    </row>
    <row r="2158" spans="12:19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2691</v>
      </c>
      <c r="S2158" s="111">
        <v>10000996</v>
      </c>
    </row>
    <row r="2159" spans="12:19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2692</v>
      </c>
      <c r="S2159" s="111">
        <v>10001141</v>
      </c>
    </row>
    <row r="2160" spans="12:19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2693</v>
      </c>
      <c r="S2160" s="111">
        <v>10008604</v>
      </c>
    </row>
    <row r="2161" spans="12:19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2694</v>
      </c>
      <c r="S2161" s="111">
        <v>10000848</v>
      </c>
    </row>
    <row r="2162" spans="12:19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2695</v>
      </c>
      <c r="S2162" s="111">
        <v>10000876</v>
      </c>
    </row>
    <row r="2163" spans="12:19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2696</v>
      </c>
      <c r="S2163" s="111">
        <v>10002875</v>
      </c>
    </row>
    <row r="2164" spans="12:19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2697</v>
      </c>
      <c r="S2164" s="111">
        <v>10000904</v>
      </c>
    </row>
    <row r="2165" spans="12:19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2698</v>
      </c>
      <c r="S2165" s="111">
        <v>10002880</v>
      </c>
    </row>
    <row r="2166" spans="12:19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2699</v>
      </c>
      <c r="S2166" s="111">
        <v>10000928</v>
      </c>
    </row>
    <row r="2167" spans="12:19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2700</v>
      </c>
      <c r="S2167" s="111">
        <v>10000941</v>
      </c>
    </row>
    <row r="2168" spans="12:19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2701</v>
      </c>
      <c r="S2168" s="111">
        <v>10000706</v>
      </c>
    </row>
    <row r="2169" spans="12:19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2702</v>
      </c>
      <c r="S2169" s="111">
        <v>10000992</v>
      </c>
    </row>
    <row r="2170" spans="12:19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2703</v>
      </c>
      <c r="S2170" s="111">
        <v>10001159</v>
      </c>
    </row>
    <row r="2171" spans="12:19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2704</v>
      </c>
      <c r="S2171" s="111">
        <v>10008608</v>
      </c>
    </row>
    <row r="2172" spans="12:19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2705</v>
      </c>
      <c r="S2172" s="111">
        <v>10000846</v>
      </c>
    </row>
    <row r="2173" spans="12:19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2706</v>
      </c>
      <c r="S2173" s="111">
        <v>10000878</v>
      </c>
    </row>
    <row r="2174" spans="12:19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2707</v>
      </c>
      <c r="S2174" s="111">
        <v>10002886</v>
      </c>
    </row>
    <row r="2175" spans="12:19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2708</v>
      </c>
      <c r="S2175" s="111">
        <v>10000908</v>
      </c>
    </row>
    <row r="2176" spans="12:19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2709</v>
      </c>
      <c r="S2176" s="111">
        <v>10002888</v>
      </c>
    </row>
    <row r="2177" spans="12:19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2710</v>
      </c>
      <c r="S2177" s="111">
        <v>10000929</v>
      </c>
    </row>
    <row r="2178" spans="12:19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2711</v>
      </c>
      <c r="S2178" s="111">
        <v>10000944</v>
      </c>
    </row>
    <row r="2179" spans="12:19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2712</v>
      </c>
      <c r="S2179" s="111">
        <v>10000705</v>
      </c>
    </row>
    <row r="2180" spans="12:19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2713</v>
      </c>
      <c r="S2180" s="111">
        <v>10000999</v>
      </c>
    </row>
    <row r="2181" spans="12:19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2714</v>
      </c>
      <c r="S2181" s="111">
        <v>10001151</v>
      </c>
    </row>
    <row r="2182" spans="12:19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2715</v>
      </c>
      <c r="S2182" s="111">
        <v>10008607</v>
      </c>
    </row>
    <row r="2183" spans="12:19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2716</v>
      </c>
      <c r="S2183" s="111">
        <v>10000849</v>
      </c>
    </row>
    <row r="2184" spans="12:19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2717</v>
      </c>
      <c r="S2184" s="111">
        <v>10000882</v>
      </c>
    </row>
    <row r="2185" spans="12:19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2718</v>
      </c>
      <c r="S2185" s="111">
        <v>10002884</v>
      </c>
    </row>
    <row r="2186" spans="12:19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2719</v>
      </c>
      <c r="S2186" s="111">
        <v>10000909</v>
      </c>
    </row>
    <row r="2187" spans="12:19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2720</v>
      </c>
      <c r="S2187" s="111">
        <v>10002883</v>
      </c>
    </row>
    <row r="2188" spans="12:19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2721</v>
      </c>
      <c r="S2188" s="111">
        <v>10000931</v>
      </c>
    </row>
    <row r="2189" spans="12:19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2722</v>
      </c>
      <c r="S2189" s="111">
        <v>10000947</v>
      </c>
    </row>
    <row r="2190" spans="12:19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2723</v>
      </c>
      <c r="S2190" s="111">
        <v>10000707</v>
      </c>
    </row>
    <row r="2191" spans="12:19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2724</v>
      </c>
      <c r="S2191" s="111">
        <v>10000994</v>
      </c>
    </row>
    <row r="2192" spans="12:19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2725</v>
      </c>
      <c r="S2192" s="111">
        <v>10001154</v>
      </c>
    </row>
    <row r="2193" spans="12:19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2726</v>
      </c>
      <c r="S2193" s="111">
        <v>10008609</v>
      </c>
    </row>
    <row r="2194" spans="12:19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2727</v>
      </c>
      <c r="S2194" s="111">
        <v>10000850</v>
      </c>
    </row>
    <row r="2195" spans="12:19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2728</v>
      </c>
      <c r="S2195" s="111">
        <v>10000880</v>
      </c>
    </row>
    <row r="2196" spans="12:19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2729</v>
      </c>
      <c r="S2196" s="111">
        <v>10002891</v>
      </c>
    </row>
    <row r="2197" spans="12:19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2730</v>
      </c>
      <c r="S2197" s="111">
        <v>10000915</v>
      </c>
    </row>
    <row r="2198" spans="12:19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2731</v>
      </c>
      <c r="S2198" s="111">
        <v>10002893</v>
      </c>
    </row>
    <row r="2199" spans="12:19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2732</v>
      </c>
      <c r="S2199" s="111">
        <v>10000930</v>
      </c>
    </row>
    <row r="2200" spans="12:19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2733</v>
      </c>
      <c r="S2200" s="111">
        <v>10000942</v>
      </c>
    </row>
    <row r="2201" spans="12:19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2734</v>
      </c>
      <c r="S2201" s="111">
        <v>10000721</v>
      </c>
    </row>
    <row r="2202" spans="12:19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2735</v>
      </c>
      <c r="S2202" s="111">
        <v>10008599</v>
      </c>
    </row>
    <row r="2203" spans="12:19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2736</v>
      </c>
      <c r="S2203" s="111">
        <v>10000841</v>
      </c>
    </row>
    <row r="2204" spans="12:19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2737</v>
      </c>
      <c r="S2204" s="111">
        <v>10000870</v>
      </c>
    </row>
    <row r="2205" spans="12:19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2738</v>
      </c>
      <c r="S2205" s="111">
        <v>10000063</v>
      </c>
    </row>
    <row r="2206" spans="12:19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2739</v>
      </c>
      <c r="S2206" s="111">
        <v>10000903</v>
      </c>
    </row>
    <row r="2207" spans="12:19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2740</v>
      </c>
      <c r="S2207" s="111">
        <v>10000061</v>
      </c>
    </row>
    <row r="2208" spans="12:19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2741</v>
      </c>
      <c r="S2208" s="111">
        <v>10000703</v>
      </c>
    </row>
    <row r="2209" spans="12:19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2742</v>
      </c>
      <c r="S2209" s="111">
        <v>10000998</v>
      </c>
    </row>
    <row r="2210" spans="12:19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2743</v>
      </c>
      <c r="S2210" s="111">
        <v>10001156</v>
      </c>
    </row>
    <row r="2211" spans="12:19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2744</v>
      </c>
      <c r="S2211" s="111">
        <v>10008612</v>
      </c>
    </row>
    <row r="2212" spans="12:19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2745</v>
      </c>
      <c r="S2212" s="111">
        <v>10000851</v>
      </c>
    </row>
    <row r="2213" spans="12:19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2746</v>
      </c>
      <c r="S2213" s="111">
        <v>10000881</v>
      </c>
    </row>
    <row r="2214" spans="12:19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2747</v>
      </c>
      <c r="S2214" s="111">
        <v>10002894</v>
      </c>
    </row>
    <row r="2215" spans="12:19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2748</v>
      </c>
      <c r="S2215" s="111">
        <v>10000912</v>
      </c>
    </row>
    <row r="2216" spans="12:19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2749</v>
      </c>
      <c r="S2216" s="111">
        <v>10002896</v>
      </c>
    </row>
    <row r="2217" spans="12:19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2750</v>
      </c>
      <c r="S2217" s="111">
        <v>10000933</v>
      </c>
    </row>
    <row r="2218" spans="12:19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2751</v>
      </c>
      <c r="S2218" s="111">
        <v>10000946</v>
      </c>
    </row>
    <row r="2219" spans="12:19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2752</v>
      </c>
      <c r="S2219" s="111">
        <v>10001215</v>
      </c>
    </row>
    <row r="2220" spans="12:19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2753</v>
      </c>
      <c r="S2220" s="111">
        <v>10001245</v>
      </c>
    </row>
    <row r="2221" spans="12:19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2754</v>
      </c>
      <c r="S2221" s="111">
        <v>10001150</v>
      </c>
    </row>
    <row r="2222" spans="12:19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2755</v>
      </c>
      <c r="S2222" s="111">
        <v>10008611</v>
      </c>
    </row>
    <row r="2223" spans="12:19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2756</v>
      </c>
      <c r="S2223" s="111">
        <v>10000147</v>
      </c>
    </row>
    <row r="2224" spans="12:19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2757</v>
      </c>
      <c r="S2224" s="111">
        <v>10000148</v>
      </c>
    </row>
    <row r="2225" spans="12:19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2758</v>
      </c>
      <c r="S2225" s="111">
        <v>10002902</v>
      </c>
    </row>
    <row r="2226" spans="12:19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2759</v>
      </c>
      <c r="S2226" s="111">
        <v>10000145</v>
      </c>
    </row>
    <row r="2227" spans="12:19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2760</v>
      </c>
      <c r="S2227" s="111">
        <v>10002897</v>
      </c>
    </row>
    <row r="2228" spans="12:19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2761</v>
      </c>
      <c r="S2228" s="111">
        <v>10000715</v>
      </c>
    </row>
    <row r="2229" spans="12:19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2762</v>
      </c>
      <c r="S2229" s="111">
        <v>10000978</v>
      </c>
    </row>
    <row r="2230" spans="12:19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2763</v>
      </c>
      <c r="S2230" s="111">
        <v>10001214</v>
      </c>
    </row>
    <row r="2231" spans="12:19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2764</v>
      </c>
      <c r="S2231" s="111">
        <v>10001249</v>
      </c>
    </row>
    <row r="2232" spans="12:19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2765</v>
      </c>
      <c r="S2232" s="111">
        <v>10001152</v>
      </c>
    </row>
    <row r="2233" spans="12:19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2766</v>
      </c>
      <c r="S2233" s="111">
        <v>10008613</v>
      </c>
    </row>
    <row r="2234" spans="12:19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2767</v>
      </c>
      <c r="S2234" s="111">
        <v>10000981</v>
      </c>
    </row>
    <row r="2235" spans="12:19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2768</v>
      </c>
      <c r="S2235" s="111">
        <v>10000983</v>
      </c>
    </row>
    <row r="2236" spans="12:19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2769</v>
      </c>
      <c r="S2236" s="111">
        <v>10002903</v>
      </c>
    </row>
    <row r="2237" spans="12:19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2770</v>
      </c>
      <c r="S2237" s="111">
        <v>10000984</v>
      </c>
    </row>
    <row r="2238" spans="12:19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2771</v>
      </c>
      <c r="S2238" s="111">
        <v>10002906</v>
      </c>
    </row>
    <row r="2239" spans="12:19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2772</v>
      </c>
      <c r="S2239" s="111">
        <v>10000985</v>
      </c>
    </row>
    <row r="2240" spans="12:19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2773</v>
      </c>
      <c r="S2240" s="111">
        <v>10000982</v>
      </c>
    </row>
    <row r="2241" spans="12:19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2774</v>
      </c>
      <c r="S2241" s="111">
        <v>10001213</v>
      </c>
    </row>
    <row r="2242" spans="12:19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2775</v>
      </c>
      <c r="S2242" s="111">
        <v>10001251</v>
      </c>
    </row>
    <row r="2243" spans="12:19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2776</v>
      </c>
      <c r="S2243" s="111">
        <v>10001153</v>
      </c>
    </row>
    <row r="2244" spans="12:19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2777</v>
      </c>
      <c r="S2244" s="111">
        <v>10008614</v>
      </c>
    </row>
    <row r="2245" spans="12:19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2778</v>
      </c>
      <c r="S2245" s="111">
        <v>10000987</v>
      </c>
    </row>
    <row r="2246" spans="12:19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2779</v>
      </c>
      <c r="S2246" s="111">
        <v>10000986</v>
      </c>
    </row>
    <row r="2247" spans="12:19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2780</v>
      </c>
      <c r="S2247" s="111">
        <v>10002905</v>
      </c>
    </row>
    <row r="2248" spans="12:19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2781</v>
      </c>
      <c r="S2248" s="111">
        <v>10000990</v>
      </c>
    </row>
    <row r="2249" spans="12:19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2782</v>
      </c>
      <c r="S2249" s="111">
        <v>10002908</v>
      </c>
    </row>
    <row r="2250" spans="12:19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2783</v>
      </c>
      <c r="S2250" s="111">
        <v>10000989</v>
      </c>
    </row>
    <row r="2251" spans="12:19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2784</v>
      </c>
      <c r="S2251" s="111">
        <v>10001032</v>
      </c>
    </row>
    <row r="2252" spans="12:19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2785</v>
      </c>
      <c r="S2252" s="111">
        <v>10001217</v>
      </c>
    </row>
    <row r="2253" spans="12:19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2786</v>
      </c>
      <c r="S2253" s="111">
        <v>10001246</v>
      </c>
    </row>
    <row r="2254" spans="12:19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2787</v>
      </c>
      <c r="S2254" s="111">
        <v>10001148</v>
      </c>
    </row>
    <row r="2255" spans="12:19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2788</v>
      </c>
      <c r="S2255" s="111">
        <v>10008615</v>
      </c>
    </row>
    <row r="2256" spans="12:19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2789</v>
      </c>
      <c r="S2256" s="111">
        <v>10001106</v>
      </c>
    </row>
    <row r="2257" spans="12:19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2790</v>
      </c>
      <c r="S2257" s="111">
        <v>10001107</v>
      </c>
    </row>
    <row r="2258" spans="12:19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2791</v>
      </c>
      <c r="S2258" s="111">
        <v>10002913</v>
      </c>
    </row>
    <row r="2259" spans="12:19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2792</v>
      </c>
      <c r="S2259" s="111">
        <v>10001109</v>
      </c>
    </row>
    <row r="2260" spans="12:19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2793</v>
      </c>
      <c r="S2260" s="111">
        <v>10002911</v>
      </c>
    </row>
    <row r="2261" spans="12:19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2794</v>
      </c>
      <c r="S2261" s="111">
        <v>10001105</v>
      </c>
    </row>
    <row r="2262" spans="12:19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2795</v>
      </c>
      <c r="S2262" s="111">
        <v>10001108</v>
      </c>
    </row>
    <row r="2263" spans="12:19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2796</v>
      </c>
      <c r="S2263" s="111">
        <v>10001218</v>
      </c>
    </row>
    <row r="2264" spans="12:19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2797</v>
      </c>
      <c r="S2264" s="111">
        <v>10001244</v>
      </c>
    </row>
    <row r="2265" spans="12:19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2798</v>
      </c>
      <c r="S2265" s="111">
        <v>10001147</v>
      </c>
    </row>
    <row r="2266" spans="12:19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2799</v>
      </c>
      <c r="S2266" s="111">
        <v>10008616</v>
      </c>
    </row>
    <row r="2267" spans="12:19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2800</v>
      </c>
      <c r="S2267" s="111">
        <v>10001110</v>
      </c>
    </row>
    <row r="2268" spans="12:19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2801</v>
      </c>
      <c r="S2268" s="111">
        <v>10001112</v>
      </c>
    </row>
    <row r="2269" spans="12:19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2802</v>
      </c>
      <c r="S2269" s="111">
        <v>10002915</v>
      </c>
    </row>
    <row r="2270" spans="12:19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2803</v>
      </c>
      <c r="S2270" s="111">
        <v>10001113</v>
      </c>
    </row>
    <row r="2271" spans="12:19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2804</v>
      </c>
      <c r="S2271" s="111">
        <v>10002917</v>
      </c>
    </row>
    <row r="2272" spans="12:19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2805</v>
      </c>
      <c r="S2272" s="111">
        <v>10001111</v>
      </c>
    </row>
    <row r="2273" spans="12:19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2806</v>
      </c>
      <c r="S2273" s="111">
        <v>10001115</v>
      </c>
    </row>
    <row r="2274" spans="12:19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2807</v>
      </c>
      <c r="S2274" s="111">
        <v>10001219</v>
      </c>
    </row>
    <row r="2275" spans="12:19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2808</v>
      </c>
      <c r="S2275" s="111">
        <v>10001247</v>
      </c>
    </row>
    <row r="2276" spans="12:19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2809</v>
      </c>
      <c r="S2276" s="111">
        <v>10001149</v>
      </c>
    </row>
    <row r="2277" spans="12:19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2810</v>
      </c>
      <c r="S2277" s="111">
        <v>10008622</v>
      </c>
    </row>
    <row r="2278" spans="12:19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2811</v>
      </c>
      <c r="S2278" s="111">
        <v>10001116</v>
      </c>
    </row>
    <row r="2279" spans="12:19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2812</v>
      </c>
      <c r="S2279" s="111">
        <v>10001114</v>
      </c>
    </row>
    <row r="2280" spans="12:19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2813</v>
      </c>
      <c r="S2280" s="111">
        <v>10002926</v>
      </c>
    </row>
    <row r="2281" spans="12:19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2814</v>
      </c>
      <c r="S2281" s="111">
        <v>10001117</v>
      </c>
    </row>
    <row r="2282" spans="12:19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2815</v>
      </c>
      <c r="S2282" s="111">
        <v>10002920</v>
      </c>
    </row>
    <row r="2283" spans="12:19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2816</v>
      </c>
      <c r="S2283" s="111">
        <v>10001118</v>
      </c>
    </row>
    <row r="2284" spans="12:19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2817</v>
      </c>
      <c r="S2284" s="111">
        <v>10001119</v>
      </c>
    </row>
    <row r="2285" spans="12:19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2818</v>
      </c>
      <c r="S2285" s="111">
        <v>10001220</v>
      </c>
    </row>
    <row r="2286" spans="12:19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2819</v>
      </c>
      <c r="S2286" s="111">
        <v>10001250</v>
      </c>
    </row>
    <row r="2287" spans="12:19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2820</v>
      </c>
      <c r="S2287" s="111">
        <v>10001143</v>
      </c>
    </row>
    <row r="2288" spans="12:19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2821</v>
      </c>
      <c r="S2288" s="111">
        <v>10008617</v>
      </c>
    </row>
    <row r="2289" spans="12:19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2822</v>
      </c>
      <c r="S2289" s="111">
        <v>10001121</v>
      </c>
    </row>
    <row r="2290" spans="12:19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2823</v>
      </c>
      <c r="S2290" s="111">
        <v>10001125</v>
      </c>
    </row>
    <row r="2291" spans="12:19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2824</v>
      </c>
      <c r="S2291" s="111">
        <v>10002922</v>
      </c>
    </row>
    <row r="2292" spans="12:19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2825</v>
      </c>
      <c r="S2292" s="111">
        <v>10001120</v>
      </c>
    </row>
    <row r="2293" spans="12:19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2826</v>
      </c>
      <c r="S2293" s="111">
        <v>10002923</v>
      </c>
    </row>
    <row r="2294" spans="12:19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2827</v>
      </c>
      <c r="S2294" s="111">
        <v>10001124</v>
      </c>
    </row>
    <row r="2295" spans="12:19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2828</v>
      </c>
      <c r="S2295" s="111">
        <v>10001123</v>
      </c>
    </row>
    <row r="2296" spans="12:19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2829</v>
      </c>
      <c r="S2296" s="111">
        <v>10001222</v>
      </c>
    </row>
    <row r="2297" spans="12:19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2830</v>
      </c>
      <c r="S2297" s="111">
        <v>10001248</v>
      </c>
    </row>
    <row r="2298" spans="12:19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2831</v>
      </c>
      <c r="S2298" s="111">
        <v>10001145</v>
      </c>
    </row>
    <row r="2299" spans="12:19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2832</v>
      </c>
      <c r="S2299" s="111">
        <v>10008620</v>
      </c>
    </row>
    <row r="2300" spans="12:19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2833</v>
      </c>
      <c r="S2300" s="111">
        <v>10001129</v>
      </c>
    </row>
    <row r="2301" spans="12:19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2834</v>
      </c>
      <c r="S2301" s="111">
        <v>10001126</v>
      </c>
    </row>
    <row r="2302" spans="12:19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2835</v>
      </c>
      <c r="S2302" s="111">
        <v>10002930</v>
      </c>
    </row>
    <row r="2303" spans="12:19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2836</v>
      </c>
      <c r="S2303" s="111">
        <v>10001128</v>
      </c>
    </row>
    <row r="2304" spans="12:19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2837</v>
      </c>
      <c r="S2304" s="111">
        <v>10002927</v>
      </c>
    </row>
    <row r="2305" spans="12:19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2838</v>
      </c>
      <c r="S2305" s="111">
        <v>10001127</v>
      </c>
    </row>
    <row r="2306" spans="12:19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2839</v>
      </c>
      <c r="S2306" s="111">
        <v>10001130</v>
      </c>
    </row>
    <row r="2307" spans="12:19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2840</v>
      </c>
      <c r="S2307" s="111">
        <v>10001224</v>
      </c>
    </row>
    <row r="2308" spans="12:19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2841</v>
      </c>
      <c r="S2308" s="111">
        <v>10001252</v>
      </c>
    </row>
    <row r="2309" spans="12:19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2842</v>
      </c>
      <c r="S2309" s="111">
        <v>10001144</v>
      </c>
    </row>
    <row r="2310" spans="12:19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2843</v>
      </c>
      <c r="S2310" s="111">
        <v>10008621</v>
      </c>
    </row>
    <row r="2311" spans="12:19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2844</v>
      </c>
      <c r="S2311" s="111">
        <v>10001008</v>
      </c>
    </row>
    <row r="2312" spans="12:19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2845</v>
      </c>
      <c r="S2312" s="111">
        <v>10001010</v>
      </c>
    </row>
    <row r="2313" spans="12:19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2846</v>
      </c>
      <c r="S2313" s="111">
        <v>10002933</v>
      </c>
    </row>
    <row r="2314" spans="12:19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2847</v>
      </c>
      <c r="S2314" s="111">
        <v>10001012</v>
      </c>
    </row>
    <row r="2315" spans="12:19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2848</v>
      </c>
      <c r="S2315" s="111">
        <v>10002932</v>
      </c>
    </row>
    <row r="2316" spans="12:19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2849</v>
      </c>
      <c r="S2316" s="111">
        <v>10001011</v>
      </c>
    </row>
    <row r="2317" spans="12:19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2850</v>
      </c>
      <c r="S2317" s="111">
        <v>10001014</v>
      </c>
    </row>
    <row r="2318" spans="12:19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2851</v>
      </c>
      <c r="S2318" s="111">
        <v>10000997</v>
      </c>
    </row>
    <row r="2319" spans="12:19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2852</v>
      </c>
      <c r="S2319" s="111">
        <v>10008610</v>
      </c>
    </row>
    <row r="2320" spans="12:19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2853</v>
      </c>
      <c r="S2320" s="111">
        <v>10000856</v>
      </c>
    </row>
    <row r="2321" spans="12:19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2854</v>
      </c>
      <c r="S2321" s="111">
        <v>10000879</v>
      </c>
    </row>
    <row r="2322" spans="12:19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2855</v>
      </c>
      <c r="S2322" s="111">
        <v>10000064</v>
      </c>
    </row>
    <row r="2323" spans="12:19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2856</v>
      </c>
      <c r="S2323" s="111">
        <v>10000911</v>
      </c>
    </row>
    <row r="2324" spans="12:19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2857</v>
      </c>
      <c r="S2324" s="111">
        <v>10000066</v>
      </c>
    </row>
    <row r="2325" spans="12:19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2858</v>
      </c>
      <c r="S2325" s="111">
        <v>10001221</v>
      </c>
    </row>
    <row r="2326" spans="12:19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2859</v>
      </c>
      <c r="S2326" s="111">
        <v>10001256</v>
      </c>
    </row>
    <row r="2327" spans="12:19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2860</v>
      </c>
      <c r="S2327" s="111">
        <v>10001146</v>
      </c>
    </row>
    <row r="2328" spans="12:19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2861</v>
      </c>
      <c r="S2328" s="111">
        <v>10008618</v>
      </c>
    </row>
    <row r="2329" spans="12:19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2862</v>
      </c>
      <c r="S2329" s="111">
        <v>10001016</v>
      </c>
    </row>
    <row r="2330" spans="12:19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2863</v>
      </c>
      <c r="S2330" s="111">
        <v>10001015</v>
      </c>
    </row>
    <row r="2331" spans="12:19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2864</v>
      </c>
      <c r="S2331" s="111">
        <v>10002936</v>
      </c>
    </row>
    <row r="2332" spans="12:19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2865</v>
      </c>
      <c r="S2332" s="111">
        <v>10001013</v>
      </c>
    </row>
    <row r="2333" spans="12:19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2866</v>
      </c>
      <c r="S2333" s="111">
        <v>10002938</v>
      </c>
    </row>
    <row r="2334" spans="12:19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2867</v>
      </c>
      <c r="S2334" s="111">
        <v>10001017</v>
      </c>
    </row>
    <row r="2335" spans="12:19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2868</v>
      </c>
      <c r="S2335" s="111">
        <v>10001020</v>
      </c>
    </row>
    <row r="2336" spans="12:19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2869</v>
      </c>
      <c r="S2336" s="111">
        <v>10001223</v>
      </c>
    </row>
    <row r="2337" spans="12:19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2870</v>
      </c>
      <c r="S2337" s="111">
        <v>10001254</v>
      </c>
    </row>
    <row r="2338" spans="12:19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2871</v>
      </c>
      <c r="S2338" s="111">
        <v>10001140</v>
      </c>
    </row>
    <row r="2339" spans="12:19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2872</v>
      </c>
      <c r="S2339" s="111">
        <v>10008619</v>
      </c>
    </row>
    <row r="2340" spans="12:19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2873</v>
      </c>
      <c r="S2340" s="111">
        <v>10001021</v>
      </c>
    </row>
    <row r="2341" spans="12:19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2874</v>
      </c>
      <c r="S2341" s="111">
        <v>10001019</v>
      </c>
    </row>
    <row r="2342" spans="12:19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2875</v>
      </c>
      <c r="S2342" s="111">
        <v>10002943</v>
      </c>
    </row>
    <row r="2343" spans="12:19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2876</v>
      </c>
      <c r="S2343" s="111">
        <v>10001022</v>
      </c>
    </row>
    <row r="2344" spans="12:19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2877</v>
      </c>
      <c r="S2344" s="111">
        <v>10002946</v>
      </c>
    </row>
    <row r="2345" spans="12:19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2878</v>
      </c>
      <c r="S2345" s="111">
        <v>10001023</v>
      </c>
    </row>
    <row r="2346" spans="12:19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2879</v>
      </c>
      <c r="S2346" s="111">
        <v>10001018</v>
      </c>
    </row>
    <row r="2347" spans="12:19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2880</v>
      </c>
      <c r="S2347" s="111">
        <v>10001226</v>
      </c>
    </row>
    <row r="2348" spans="12:19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2881</v>
      </c>
      <c r="S2348" s="111">
        <v>10001253</v>
      </c>
    </row>
    <row r="2349" spans="12:19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2882</v>
      </c>
      <c r="S2349" s="111">
        <v>10001142</v>
      </c>
    </row>
    <row r="2350" spans="12:19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2883</v>
      </c>
      <c r="S2350" s="111">
        <v>10008627</v>
      </c>
    </row>
    <row r="2351" spans="12:19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2884</v>
      </c>
      <c r="S2351" s="111">
        <v>10001042</v>
      </c>
    </row>
    <row r="2352" spans="12:19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2885</v>
      </c>
      <c r="S2352" s="111">
        <v>10001043</v>
      </c>
    </row>
    <row r="2353" spans="12:19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2886</v>
      </c>
      <c r="S2353" s="111">
        <v>10002940</v>
      </c>
    </row>
    <row r="2354" spans="12:19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2887</v>
      </c>
      <c r="S2354" s="111">
        <v>10001044</v>
      </c>
    </row>
    <row r="2355" spans="12:19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2888</v>
      </c>
      <c r="S2355" s="111">
        <v>10002945</v>
      </c>
    </row>
    <row r="2356" spans="12:19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2889</v>
      </c>
      <c r="S2356" s="111">
        <v>10001049</v>
      </c>
    </row>
    <row r="2357" spans="12:19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2890</v>
      </c>
      <c r="S2357" s="111">
        <v>10001046</v>
      </c>
    </row>
    <row r="2358" spans="12:19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2891</v>
      </c>
      <c r="S2358" s="111">
        <v>10001227</v>
      </c>
    </row>
    <row r="2359" spans="12:19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2892</v>
      </c>
      <c r="S2359" s="111">
        <v>10001257</v>
      </c>
    </row>
    <row r="2360" spans="12:19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2893</v>
      </c>
      <c r="S2360" s="111">
        <v>10001171</v>
      </c>
    </row>
    <row r="2361" spans="12:19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2894</v>
      </c>
      <c r="S2361" s="111">
        <v>10008623</v>
      </c>
    </row>
    <row r="2362" spans="12:19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2895</v>
      </c>
      <c r="S2362" s="111">
        <v>10001047</v>
      </c>
    </row>
    <row r="2363" spans="12:19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2896</v>
      </c>
      <c r="S2363" s="111">
        <v>10001045</v>
      </c>
    </row>
    <row r="2364" spans="12:19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2897</v>
      </c>
      <c r="S2364" s="111">
        <v>10002948</v>
      </c>
    </row>
    <row r="2365" spans="12:19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2898</v>
      </c>
      <c r="S2365" s="111">
        <v>10001053</v>
      </c>
    </row>
    <row r="2366" spans="12:19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2899</v>
      </c>
      <c r="S2366" s="111">
        <v>10002957</v>
      </c>
    </row>
    <row r="2367" spans="12:19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2900</v>
      </c>
      <c r="S2367" s="111">
        <v>10001051</v>
      </c>
    </row>
    <row r="2368" spans="12:19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2901</v>
      </c>
      <c r="S2368" s="111">
        <v>10001048</v>
      </c>
    </row>
    <row r="2369" spans="12:19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2902</v>
      </c>
      <c r="S2369" s="111">
        <v>10001228</v>
      </c>
    </row>
    <row r="2370" spans="12:19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2903</v>
      </c>
      <c r="S2370" s="111">
        <v>10001260</v>
      </c>
    </row>
    <row r="2371" spans="12:19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2904</v>
      </c>
      <c r="S2371" s="111">
        <v>10001167</v>
      </c>
    </row>
    <row r="2372" spans="12:19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2905</v>
      </c>
      <c r="S2372" s="111">
        <v>10008626</v>
      </c>
    </row>
    <row r="2373" spans="12:19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2906</v>
      </c>
      <c r="S2373" s="111">
        <v>10001050</v>
      </c>
    </row>
    <row r="2374" spans="12:19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2907</v>
      </c>
      <c r="S2374" s="111">
        <v>10001052</v>
      </c>
    </row>
    <row r="2375" spans="12:19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2908</v>
      </c>
      <c r="S2375" s="111">
        <v>10002956</v>
      </c>
    </row>
    <row r="2376" spans="12:19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2909</v>
      </c>
      <c r="S2376" s="111">
        <v>10001055</v>
      </c>
    </row>
    <row r="2377" spans="12:19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2910</v>
      </c>
      <c r="S2377" s="111">
        <v>10002958</v>
      </c>
    </row>
    <row r="2378" spans="12:19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2911</v>
      </c>
      <c r="S2378" s="111">
        <v>10001057</v>
      </c>
    </row>
    <row r="2379" spans="12:19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2912</v>
      </c>
      <c r="S2379" s="111">
        <v>10001059</v>
      </c>
    </row>
    <row r="2380" spans="12:19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2913</v>
      </c>
      <c r="S2380" s="111">
        <v>10001225</v>
      </c>
    </row>
    <row r="2381" spans="12:19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2914</v>
      </c>
      <c r="S2381" s="111">
        <v>10001255</v>
      </c>
    </row>
    <row r="2382" spans="12:19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2915</v>
      </c>
      <c r="S2382" s="111">
        <v>10001169</v>
      </c>
    </row>
    <row r="2383" spans="12:19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2916</v>
      </c>
      <c r="S2383" s="111">
        <v>10008624</v>
      </c>
    </row>
    <row r="2384" spans="12:19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2917</v>
      </c>
      <c r="S2384" s="111">
        <v>10001058</v>
      </c>
    </row>
    <row r="2385" spans="12:19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2918</v>
      </c>
      <c r="S2385" s="111">
        <v>10001054</v>
      </c>
    </row>
    <row r="2386" spans="12:19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2919</v>
      </c>
      <c r="S2386" s="111">
        <v>10002950</v>
      </c>
    </row>
    <row r="2387" spans="12:19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2920</v>
      </c>
      <c r="S2387" s="111">
        <v>10001060</v>
      </c>
    </row>
    <row r="2388" spans="12:19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2921</v>
      </c>
      <c r="S2388" s="111">
        <v>10002954</v>
      </c>
    </row>
    <row r="2389" spans="12:19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2922</v>
      </c>
      <c r="S2389" s="111">
        <v>10001062</v>
      </c>
    </row>
    <row r="2390" spans="12:19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2923</v>
      </c>
      <c r="S2390" s="111">
        <v>10001056</v>
      </c>
    </row>
    <row r="2391" spans="12:19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2924</v>
      </c>
      <c r="S2391" s="111">
        <v>10001229</v>
      </c>
    </row>
    <row r="2392" spans="12:19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2925</v>
      </c>
      <c r="S2392" s="111">
        <v>10001258</v>
      </c>
    </row>
    <row r="2393" spans="12:19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2926</v>
      </c>
      <c r="S2393" s="111">
        <v>10001168</v>
      </c>
    </row>
    <row r="2394" spans="12:19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2927</v>
      </c>
      <c r="S2394" s="111">
        <v>10008628</v>
      </c>
    </row>
    <row r="2395" spans="12:19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2928</v>
      </c>
      <c r="S2395" s="111">
        <v>10001061</v>
      </c>
    </row>
    <row r="2396" spans="12:19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2929</v>
      </c>
      <c r="S2396" s="111">
        <v>10001064</v>
      </c>
    </row>
    <row r="2397" spans="12:19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2930</v>
      </c>
      <c r="S2397" s="111">
        <v>10002961</v>
      </c>
    </row>
    <row r="2398" spans="12:19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2931</v>
      </c>
      <c r="S2398" s="111">
        <v>10001063</v>
      </c>
    </row>
    <row r="2399" spans="12:19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2932</v>
      </c>
      <c r="S2399" s="111">
        <v>10002964</v>
      </c>
    </row>
    <row r="2400" spans="12:19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2933</v>
      </c>
      <c r="S2400" s="111">
        <v>10001065</v>
      </c>
    </row>
    <row r="2401" spans="12:19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2934</v>
      </c>
      <c r="S2401" s="111">
        <v>10001066</v>
      </c>
    </row>
    <row r="2402" spans="12:19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2935</v>
      </c>
      <c r="S2402" s="111">
        <v>10001230</v>
      </c>
    </row>
    <row r="2403" spans="12:19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2936</v>
      </c>
      <c r="S2403" s="111">
        <v>10001259</v>
      </c>
    </row>
    <row r="2404" spans="12:19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2937</v>
      </c>
      <c r="S2404" s="111">
        <v>10001163</v>
      </c>
    </row>
    <row r="2405" spans="12:19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2938</v>
      </c>
      <c r="S2405" s="111">
        <v>10008629</v>
      </c>
    </row>
    <row r="2406" spans="12:19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2939</v>
      </c>
      <c r="S2406" s="111">
        <v>10001070</v>
      </c>
    </row>
    <row r="2407" spans="12:19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2940</v>
      </c>
      <c r="S2407" s="111">
        <v>10001069</v>
      </c>
    </row>
    <row r="2408" spans="12:19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2941</v>
      </c>
      <c r="S2408" s="111">
        <v>10002967</v>
      </c>
    </row>
    <row r="2409" spans="12:19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2942</v>
      </c>
      <c r="S2409" s="111">
        <v>10001067</v>
      </c>
    </row>
    <row r="2410" spans="12:19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2943</v>
      </c>
      <c r="S2410" s="111">
        <v>10002966</v>
      </c>
    </row>
    <row r="2411" spans="12:19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2944</v>
      </c>
      <c r="S2411" s="111">
        <v>10001071</v>
      </c>
    </row>
    <row r="2412" spans="12:19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2945</v>
      </c>
      <c r="S2412" s="111">
        <v>10001068</v>
      </c>
    </row>
    <row r="2413" spans="12:19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2946</v>
      </c>
      <c r="S2413" s="111">
        <v>10001231</v>
      </c>
    </row>
    <row r="2414" spans="12:19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2947</v>
      </c>
      <c r="S2414" s="111">
        <v>10001261</v>
      </c>
    </row>
    <row r="2415" spans="12:19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2948</v>
      </c>
      <c r="S2415" s="111">
        <v>10001172</v>
      </c>
    </row>
    <row r="2416" spans="12:19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2949</v>
      </c>
      <c r="S2416" s="111">
        <v>10008630</v>
      </c>
    </row>
    <row r="2417" spans="12:19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2950</v>
      </c>
      <c r="S2417" s="111">
        <v>10001077</v>
      </c>
    </row>
    <row r="2418" spans="12:19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2951</v>
      </c>
      <c r="S2418" s="111">
        <v>10001074</v>
      </c>
    </row>
    <row r="2419" spans="12:19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2952</v>
      </c>
      <c r="S2419" s="111">
        <v>10002968</v>
      </c>
    </row>
    <row r="2420" spans="12:19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2953</v>
      </c>
      <c r="S2420" s="111">
        <v>10001079</v>
      </c>
    </row>
    <row r="2421" spans="12:19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2954</v>
      </c>
      <c r="S2421" s="111">
        <v>10002971</v>
      </c>
    </row>
    <row r="2422" spans="12:19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2955</v>
      </c>
      <c r="S2422" s="111">
        <v>10001078</v>
      </c>
    </row>
    <row r="2423" spans="12:19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2956</v>
      </c>
      <c r="S2423" s="111">
        <v>10001080</v>
      </c>
    </row>
    <row r="2424" spans="12:19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2957</v>
      </c>
      <c r="S2424" s="111">
        <v>10001232</v>
      </c>
    </row>
    <row r="2425" spans="12:19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2958</v>
      </c>
      <c r="S2425" s="111">
        <v>10001263</v>
      </c>
    </row>
    <row r="2426" spans="12:19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2959</v>
      </c>
      <c r="S2426" s="111">
        <v>10001170</v>
      </c>
    </row>
    <row r="2427" spans="12:19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2960</v>
      </c>
      <c r="S2427" s="111">
        <v>10008631</v>
      </c>
    </row>
    <row r="2428" spans="12:19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2961</v>
      </c>
      <c r="S2428" s="111">
        <v>10001081</v>
      </c>
    </row>
    <row r="2429" spans="12:19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2962</v>
      </c>
      <c r="S2429" s="111">
        <v>10001083</v>
      </c>
    </row>
    <row r="2430" spans="12:19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2963</v>
      </c>
      <c r="S2430" s="111">
        <v>10002973</v>
      </c>
    </row>
    <row r="2431" spans="12:19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2964</v>
      </c>
      <c r="S2431" s="111">
        <v>10001084</v>
      </c>
    </row>
    <row r="2432" spans="12:19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2965</v>
      </c>
      <c r="S2432" s="111">
        <v>10002979</v>
      </c>
    </row>
    <row r="2433" spans="12:19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2966</v>
      </c>
      <c r="S2433" s="111">
        <v>10001082</v>
      </c>
    </row>
    <row r="2434" spans="12:19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2967</v>
      </c>
      <c r="S2434" s="111">
        <v>10001087</v>
      </c>
    </row>
    <row r="2435" spans="12:19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2968</v>
      </c>
      <c r="S2435" s="111">
        <v>10001000</v>
      </c>
    </row>
    <row r="2436" spans="12:19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2969</v>
      </c>
      <c r="S2436" s="111">
        <v>10008625</v>
      </c>
    </row>
    <row r="2437" spans="12:19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2970</v>
      </c>
      <c r="S2437" s="111">
        <v>10000854</v>
      </c>
    </row>
    <row r="2438" spans="12:19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2971</v>
      </c>
      <c r="S2438" s="111">
        <v>10000884</v>
      </c>
    </row>
    <row r="2439" spans="12:19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2972</v>
      </c>
      <c r="S2439" s="111">
        <v>10000070</v>
      </c>
    </row>
    <row r="2440" spans="12:19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2973</v>
      </c>
      <c r="S2440" s="111">
        <v>10000914</v>
      </c>
    </row>
    <row r="2441" spans="12:19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2974</v>
      </c>
      <c r="S2441" s="111">
        <v>10000069</v>
      </c>
    </row>
    <row r="2442" spans="12:19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2975</v>
      </c>
      <c r="S2442" s="111">
        <v>10001234</v>
      </c>
    </row>
    <row r="2443" spans="12:19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2976</v>
      </c>
      <c r="S2443" s="111">
        <v>10001266</v>
      </c>
    </row>
    <row r="2444" spans="12:19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2977</v>
      </c>
      <c r="S2444" s="111">
        <v>10001175</v>
      </c>
    </row>
    <row r="2445" spans="12:19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2978</v>
      </c>
      <c r="S2445" s="111">
        <v>10008633</v>
      </c>
    </row>
    <row r="2446" spans="12:19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2979</v>
      </c>
      <c r="S2446" s="111">
        <v>10001085</v>
      </c>
    </row>
    <row r="2447" spans="12:19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2980</v>
      </c>
      <c r="S2447" s="111">
        <v>10001089</v>
      </c>
    </row>
    <row r="2448" spans="12:19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2981</v>
      </c>
      <c r="S2448" s="111">
        <v>10002974</v>
      </c>
    </row>
    <row r="2449" spans="12:19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2982</v>
      </c>
      <c r="S2449" s="111">
        <v>10001086</v>
      </c>
    </row>
    <row r="2450" spans="12:19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2983</v>
      </c>
      <c r="S2450" s="111">
        <v>10002978</v>
      </c>
    </row>
    <row r="2451" spans="12:19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2984</v>
      </c>
      <c r="S2451" s="111">
        <v>10001088</v>
      </c>
    </row>
    <row r="2452" spans="12:19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2985</v>
      </c>
      <c r="S2452" s="111">
        <v>10001092</v>
      </c>
    </row>
    <row r="2453" spans="12:19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2986</v>
      </c>
      <c r="S2453" s="111">
        <v>10001233</v>
      </c>
    </row>
    <row r="2454" spans="12:19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2987</v>
      </c>
      <c r="S2454" s="111">
        <v>10001267</v>
      </c>
    </row>
    <row r="2455" spans="12:19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2988</v>
      </c>
      <c r="S2455" s="111">
        <v>10001174</v>
      </c>
    </row>
    <row r="2456" spans="12:19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2989</v>
      </c>
      <c r="S2456" s="111">
        <v>10008634</v>
      </c>
    </row>
    <row r="2457" spans="12:19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2990</v>
      </c>
      <c r="S2457" s="111">
        <v>10001091</v>
      </c>
    </row>
    <row r="2458" spans="12:19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2991</v>
      </c>
      <c r="S2458" s="111">
        <v>10001090</v>
      </c>
    </row>
    <row r="2459" spans="12:19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2992</v>
      </c>
      <c r="S2459" s="111">
        <v>10002988</v>
      </c>
    </row>
    <row r="2460" spans="12:19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2993</v>
      </c>
      <c r="S2460" s="111">
        <v>10001094</v>
      </c>
    </row>
    <row r="2461" spans="12:19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2994</v>
      </c>
      <c r="S2461" s="111">
        <v>10002987</v>
      </c>
    </row>
    <row r="2462" spans="12:19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2995</v>
      </c>
      <c r="S2462" s="111">
        <v>10001093</v>
      </c>
    </row>
    <row r="2463" spans="12:19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2996</v>
      </c>
      <c r="S2463" s="111">
        <v>10001095</v>
      </c>
    </row>
    <row r="2464" spans="12:19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2997</v>
      </c>
      <c r="S2464" s="111">
        <v>10001237</v>
      </c>
    </row>
    <row r="2465" spans="12:19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2998</v>
      </c>
      <c r="S2465" s="111">
        <v>10001268</v>
      </c>
    </row>
    <row r="2466" spans="12:19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2999</v>
      </c>
      <c r="S2466" s="111">
        <v>10001279</v>
      </c>
    </row>
    <row r="2467" spans="12:19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3000</v>
      </c>
      <c r="S2467" s="111">
        <v>10008636</v>
      </c>
    </row>
    <row r="2468" spans="12:19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3001</v>
      </c>
      <c r="S2468" s="111">
        <v>10001097</v>
      </c>
    </row>
    <row r="2469" spans="12:19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3002</v>
      </c>
      <c r="S2469" s="111">
        <v>10001098</v>
      </c>
    </row>
    <row r="2470" spans="12:19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3003</v>
      </c>
      <c r="S2470" s="111">
        <v>10002981</v>
      </c>
    </row>
    <row r="2471" spans="12:19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3004</v>
      </c>
      <c r="S2471" s="111">
        <v>10001096</v>
      </c>
    </row>
    <row r="2472" spans="12:19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3005</v>
      </c>
      <c r="S2472" s="111">
        <v>10002992</v>
      </c>
    </row>
    <row r="2473" spans="12:19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3006</v>
      </c>
      <c r="S2473" s="111">
        <v>10001099</v>
      </c>
    </row>
    <row r="2474" spans="12:19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3007</v>
      </c>
      <c r="S2474" s="111">
        <v>10001102</v>
      </c>
    </row>
    <row r="2475" spans="12:19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3008</v>
      </c>
      <c r="S2475" s="111">
        <v>10001239</v>
      </c>
    </row>
    <row r="2476" spans="12:19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3009</v>
      </c>
      <c r="S2476" s="111">
        <v>10001269</v>
      </c>
    </row>
    <row r="2477" spans="12:19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3010</v>
      </c>
      <c r="S2477" s="111">
        <v>10001173</v>
      </c>
    </row>
    <row r="2478" spans="12:19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3011</v>
      </c>
      <c r="S2478" s="111">
        <v>10008638</v>
      </c>
    </row>
    <row r="2479" spans="12:19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3012</v>
      </c>
      <c r="S2479" s="111">
        <v>10001104</v>
      </c>
    </row>
    <row r="2480" spans="12:19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3013</v>
      </c>
      <c r="S2480" s="111">
        <v>10001122</v>
      </c>
    </row>
    <row r="2481" spans="12:19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3014</v>
      </c>
      <c r="S2481" s="111">
        <v>10002994</v>
      </c>
    </row>
    <row r="2482" spans="12:19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3015</v>
      </c>
      <c r="S2482" s="111">
        <v>10001100</v>
      </c>
    </row>
    <row r="2483" spans="12:19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3016</v>
      </c>
      <c r="S2483" s="111">
        <v>10002990</v>
      </c>
    </row>
    <row r="2484" spans="12:19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3017</v>
      </c>
      <c r="S2484" s="111">
        <v>10001101</v>
      </c>
    </row>
    <row r="2485" spans="12:19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3018</v>
      </c>
      <c r="S2485" s="111">
        <v>10001103</v>
      </c>
    </row>
    <row r="2486" spans="12:19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3019</v>
      </c>
      <c r="S2486" s="111">
        <v>10001235</v>
      </c>
    </row>
    <row r="2487" spans="12:19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3020</v>
      </c>
      <c r="S2487" s="111">
        <v>10001265</v>
      </c>
    </row>
    <row r="2488" spans="12:19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3021</v>
      </c>
      <c r="S2488" s="111">
        <v>10001262</v>
      </c>
    </row>
    <row r="2489" spans="12:19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3022</v>
      </c>
      <c r="S2489" s="111">
        <v>10008639</v>
      </c>
    </row>
    <row r="2490" spans="12:19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3023</v>
      </c>
      <c r="S2490" s="111">
        <v>10001178</v>
      </c>
    </row>
    <row r="2491" spans="12:19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3024</v>
      </c>
      <c r="S2491" s="111">
        <v>10001179</v>
      </c>
    </row>
    <row r="2492" spans="12:19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3025</v>
      </c>
      <c r="S2492" s="111">
        <v>10002986</v>
      </c>
    </row>
    <row r="2493" spans="12:19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3026</v>
      </c>
      <c r="S2493" s="111">
        <v>10001181</v>
      </c>
    </row>
    <row r="2494" spans="12:19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3027</v>
      </c>
      <c r="S2494" s="111">
        <v>10002997</v>
      </c>
    </row>
    <row r="2495" spans="12:19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3028</v>
      </c>
      <c r="S2495" s="111">
        <v>10001182</v>
      </c>
    </row>
    <row r="2496" spans="12:19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3029</v>
      </c>
      <c r="S2496" s="111">
        <v>10001183</v>
      </c>
    </row>
    <row r="2497" spans="12:19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3030</v>
      </c>
      <c r="S2497" s="111">
        <v>10001240</v>
      </c>
    </row>
    <row r="2498" spans="12:19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3031</v>
      </c>
      <c r="S2498" s="111">
        <v>10001270</v>
      </c>
    </row>
    <row r="2499" spans="12:19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3032</v>
      </c>
      <c r="S2499" s="111">
        <v>10001177</v>
      </c>
    </row>
    <row r="2500" spans="12:19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3033</v>
      </c>
      <c r="S2500" s="111">
        <v>10008640</v>
      </c>
    </row>
    <row r="2501" spans="12:19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3034</v>
      </c>
      <c r="S2501" s="111">
        <v>10001184</v>
      </c>
    </row>
    <row r="2502" spans="12:19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3035</v>
      </c>
      <c r="S2502" s="111">
        <v>10001189</v>
      </c>
    </row>
    <row r="2503" spans="12:19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3036</v>
      </c>
      <c r="S2503" s="111">
        <v>10002998</v>
      </c>
    </row>
    <row r="2504" spans="12:19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3037</v>
      </c>
      <c r="S2504" s="111">
        <v>10001186</v>
      </c>
    </row>
    <row r="2505" spans="12:19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3038</v>
      </c>
      <c r="S2505" s="111">
        <v>10003000</v>
      </c>
    </row>
    <row r="2506" spans="12:19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3039</v>
      </c>
      <c r="S2506" s="111">
        <v>10001187</v>
      </c>
    </row>
    <row r="2507" spans="12:19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3040</v>
      </c>
      <c r="S2507" s="111">
        <v>10001185</v>
      </c>
    </row>
    <row r="2508" spans="12:19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3041</v>
      </c>
      <c r="S2508" s="111">
        <v>10001236</v>
      </c>
    </row>
    <row r="2509" spans="12:19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3042</v>
      </c>
      <c r="S2509" s="111">
        <v>10001272</v>
      </c>
    </row>
    <row r="2510" spans="12:19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3043</v>
      </c>
      <c r="S2510" s="111">
        <v>10001176</v>
      </c>
    </row>
    <row r="2511" spans="12:19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3044</v>
      </c>
      <c r="S2511" s="111">
        <v>10008637</v>
      </c>
    </row>
    <row r="2512" spans="12:19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3045</v>
      </c>
      <c r="S2512" s="111">
        <v>10001190</v>
      </c>
    </row>
    <row r="2513" spans="12:19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3046</v>
      </c>
      <c r="S2513" s="111">
        <v>10001191</v>
      </c>
    </row>
    <row r="2514" spans="12:19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3047</v>
      </c>
      <c r="S2514" s="111">
        <v>10003001</v>
      </c>
    </row>
    <row r="2515" spans="12:19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3048</v>
      </c>
      <c r="S2515" s="111">
        <v>10001188</v>
      </c>
    </row>
    <row r="2516" spans="12:19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3049</v>
      </c>
      <c r="S2516" s="111">
        <v>10003004</v>
      </c>
    </row>
    <row r="2517" spans="12:19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3050</v>
      </c>
      <c r="S2517" s="111">
        <v>10001192</v>
      </c>
    </row>
    <row r="2518" spans="12:19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3051</v>
      </c>
      <c r="S2518" s="111">
        <v>10001193</v>
      </c>
    </row>
    <row r="2519" spans="12:19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3052</v>
      </c>
      <c r="S2519" s="111">
        <v>10001238</v>
      </c>
    </row>
    <row r="2520" spans="12:19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3053</v>
      </c>
      <c r="S2520" s="111">
        <v>10001271</v>
      </c>
    </row>
    <row r="2521" spans="12:19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3054</v>
      </c>
      <c r="S2521" s="111">
        <v>10001180</v>
      </c>
    </row>
    <row r="2522" spans="12:19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3055</v>
      </c>
      <c r="S2522" s="111">
        <v>10008635</v>
      </c>
    </row>
    <row r="2523" spans="12:19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3056</v>
      </c>
      <c r="S2523" s="111">
        <v>10001194</v>
      </c>
    </row>
    <row r="2524" spans="12:19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3057</v>
      </c>
      <c r="S2524" s="111">
        <v>10001195</v>
      </c>
    </row>
    <row r="2525" spans="12:19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3058</v>
      </c>
      <c r="S2525" s="111">
        <v>10003007</v>
      </c>
    </row>
    <row r="2526" spans="12:19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3059</v>
      </c>
      <c r="S2526" s="111">
        <v>10001197</v>
      </c>
    </row>
    <row r="2527" spans="12:19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3060</v>
      </c>
      <c r="S2527" s="111">
        <v>10003009</v>
      </c>
    </row>
    <row r="2528" spans="12:19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3061</v>
      </c>
      <c r="S2528" s="111">
        <v>10001196</v>
      </c>
    </row>
    <row r="2529" spans="12:19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3062</v>
      </c>
      <c r="S2529" s="111">
        <v>10001199</v>
      </c>
    </row>
    <row r="2530" spans="12:19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3063</v>
      </c>
      <c r="S2530" s="111">
        <v>10001241</v>
      </c>
    </row>
    <row r="2531" spans="12:19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3064</v>
      </c>
      <c r="S2531" s="111">
        <v>10001273</v>
      </c>
    </row>
    <row r="2532" spans="12:19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3065</v>
      </c>
      <c r="S2532" s="111">
        <v>10001264</v>
      </c>
    </row>
    <row r="2533" spans="12:19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3066</v>
      </c>
      <c r="S2533" s="111">
        <v>10008641</v>
      </c>
    </row>
    <row r="2534" spans="12:19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3067</v>
      </c>
      <c r="S2534" s="111">
        <v>10001200</v>
      </c>
    </row>
    <row r="2535" spans="12:19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3068</v>
      </c>
      <c r="S2535" s="111">
        <v>10001198</v>
      </c>
    </row>
    <row r="2536" spans="12:19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3069</v>
      </c>
      <c r="S2536" s="111">
        <v>10003005</v>
      </c>
    </row>
    <row r="2537" spans="12:19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3070</v>
      </c>
      <c r="S2537" s="111">
        <v>10001202</v>
      </c>
    </row>
    <row r="2538" spans="12:19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3071</v>
      </c>
      <c r="S2538" s="111">
        <v>10003008</v>
      </c>
    </row>
    <row r="2539" spans="12:19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3072</v>
      </c>
      <c r="S2539" s="111">
        <v>10001203</v>
      </c>
    </row>
    <row r="2540" spans="12:19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3073</v>
      </c>
      <c r="S2540" s="111">
        <v>10001201</v>
      </c>
    </row>
    <row r="2541" spans="12:19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3074</v>
      </c>
      <c r="S2541" s="111">
        <v>10001243</v>
      </c>
    </row>
    <row r="2542" spans="12:19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3075</v>
      </c>
      <c r="S2542" s="111">
        <v>10001277</v>
      </c>
    </row>
    <row r="2543" spans="12:19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3076</v>
      </c>
      <c r="S2543" s="111">
        <v>10001275</v>
      </c>
    </row>
    <row r="2544" spans="12:19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3077</v>
      </c>
      <c r="S2544" s="111">
        <v>10008642</v>
      </c>
    </row>
    <row r="2545" spans="12:19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3078</v>
      </c>
      <c r="S2545" s="111">
        <v>10001205</v>
      </c>
    </row>
    <row r="2546" spans="12:19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3079</v>
      </c>
      <c r="S2546" s="111">
        <v>10001208</v>
      </c>
    </row>
    <row r="2547" spans="12:19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3080</v>
      </c>
      <c r="S2547" s="111">
        <v>10003010</v>
      </c>
    </row>
    <row r="2548" spans="12:19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3081</v>
      </c>
      <c r="S2548" s="111">
        <v>10001206</v>
      </c>
    </row>
    <row r="2549" spans="12:19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3082</v>
      </c>
      <c r="S2549" s="111">
        <v>10003013</v>
      </c>
    </row>
    <row r="2550" spans="12:19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3083</v>
      </c>
      <c r="S2550" s="111">
        <v>10001204</v>
      </c>
    </row>
    <row r="2551" spans="12:19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3084</v>
      </c>
      <c r="S2551" s="111">
        <v>10001209</v>
      </c>
    </row>
    <row r="2552" spans="12:19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3085</v>
      </c>
      <c r="S2552" s="111">
        <v>10001003</v>
      </c>
    </row>
    <row r="2553" spans="12:19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3086</v>
      </c>
      <c r="S2553" s="111">
        <v>10008632</v>
      </c>
    </row>
    <row r="2554" spans="12:19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3087</v>
      </c>
      <c r="S2554" s="111">
        <v>10000853</v>
      </c>
    </row>
    <row r="2555" spans="12:19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3088</v>
      </c>
      <c r="S2555" s="111">
        <v>10000883</v>
      </c>
    </row>
    <row r="2556" spans="12:19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3089</v>
      </c>
      <c r="S2556" s="111">
        <v>10000067</v>
      </c>
    </row>
    <row r="2557" spans="12:19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3090</v>
      </c>
      <c r="S2557" s="111">
        <v>10000916</v>
      </c>
    </row>
    <row r="2558" spans="12:19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3091</v>
      </c>
      <c r="S2558" s="111">
        <v>10000068</v>
      </c>
    </row>
    <row r="2559" spans="12:19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3092</v>
      </c>
      <c r="S2559" s="111">
        <v>10001242</v>
      </c>
    </row>
    <row r="2560" spans="12:19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3093</v>
      </c>
      <c r="S2560" s="111">
        <v>10001274</v>
      </c>
    </row>
    <row r="2561" spans="12:19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3094</v>
      </c>
      <c r="S2561" s="111">
        <v>10001278</v>
      </c>
    </row>
    <row r="2562" spans="12:19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3095</v>
      </c>
      <c r="S2562" s="111">
        <v>10008647</v>
      </c>
    </row>
    <row r="2563" spans="12:19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3096</v>
      </c>
      <c r="S2563" s="111">
        <v>10001207</v>
      </c>
    </row>
    <row r="2564" spans="12:19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3097</v>
      </c>
      <c r="S2564" s="111">
        <v>10001210</v>
      </c>
    </row>
    <row r="2565" spans="12:19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3098</v>
      </c>
      <c r="S2565" s="111">
        <v>10003011</v>
      </c>
    </row>
    <row r="2566" spans="12:19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3099</v>
      </c>
      <c r="S2566" s="111">
        <v>10001211</v>
      </c>
    </row>
    <row r="2567" spans="12:19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3100</v>
      </c>
      <c r="S2567" s="111">
        <v>10003012</v>
      </c>
    </row>
    <row r="2568" spans="12:19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3101</v>
      </c>
      <c r="S2568" s="111">
        <v>10001216</v>
      </c>
    </row>
    <row r="2569" spans="12:19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3102</v>
      </c>
      <c r="S2569" s="111">
        <v>10001212</v>
      </c>
    </row>
    <row r="2570" spans="12:19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3103</v>
      </c>
      <c r="S2570" s="111">
        <v>10001036</v>
      </c>
    </row>
    <row r="2571" spans="12:19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3104</v>
      </c>
      <c r="S2571" s="111">
        <v>10008644</v>
      </c>
    </row>
    <row r="2572" spans="12:19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3105</v>
      </c>
      <c r="S2572" s="111">
        <v>10000852</v>
      </c>
    </row>
    <row r="2573" spans="12:19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3106</v>
      </c>
      <c r="S2573" s="111">
        <v>10000886</v>
      </c>
    </row>
    <row r="2574" spans="12:19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3107</v>
      </c>
      <c r="S2574" s="111">
        <v>10002798</v>
      </c>
    </row>
    <row r="2575" spans="12:19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3108</v>
      </c>
      <c r="S2575" s="111">
        <v>10000910</v>
      </c>
    </row>
    <row r="2576" spans="12:19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3109</v>
      </c>
      <c r="S2576" s="111">
        <v>10002803</v>
      </c>
    </row>
    <row r="2577" spans="12:19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3110</v>
      </c>
      <c r="S2577" s="111">
        <v>10001038</v>
      </c>
    </row>
    <row r="2578" spans="12:19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3111</v>
      </c>
      <c r="S2578" s="111">
        <v>10008643</v>
      </c>
    </row>
    <row r="2579" spans="12:19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3112</v>
      </c>
      <c r="S2579" s="111">
        <v>10000858</v>
      </c>
    </row>
    <row r="2580" spans="12:19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3113</v>
      </c>
      <c r="S2580" s="111">
        <v>10000887</v>
      </c>
    </row>
    <row r="2581" spans="12:19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3114</v>
      </c>
      <c r="S2581" s="111">
        <v>10002796</v>
      </c>
    </row>
    <row r="2582" spans="12:19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3115</v>
      </c>
      <c r="S2582" s="111">
        <v>10000913</v>
      </c>
    </row>
    <row r="2583" spans="12:19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3116</v>
      </c>
      <c r="S2583" s="111">
        <v>10002801</v>
      </c>
    </row>
    <row r="2584" spans="12:19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3117</v>
      </c>
      <c r="S2584" s="111">
        <v>10001073</v>
      </c>
    </row>
    <row r="2585" spans="12:19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3118</v>
      </c>
      <c r="S2585" s="111">
        <v>10008645</v>
      </c>
    </row>
    <row r="2586" spans="12:19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3119</v>
      </c>
      <c r="S2586" s="111">
        <v>10000857</v>
      </c>
    </row>
    <row r="2587" spans="12:19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3120</v>
      </c>
      <c r="S2587" s="111">
        <v>10000885</v>
      </c>
    </row>
    <row r="2588" spans="12:19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3121</v>
      </c>
      <c r="S2588" s="111">
        <v>10002802</v>
      </c>
    </row>
    <row r="2589" spans="12:19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3122</v>
      </c>
      <c r="S2589" s="111">
        <v>10000917</v>
      </c>
    </row>
    <row r="2590" spans="12:19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3123</v>
      </c>
      <c r="S2590" s="111">
        <v>10002811</v>
      </c>
    </row>
    <row r="2591" spans="12:19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3124</v>
      </c>
      <c r="S2591" s="111">
        <v>10000828</v>
      </c>
    </row>
    <row r="2592" spans="12:19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3125</v>
      </c>
      <c r="S2592" s="111">
        <v>10008646</v>
      </c>
    </row>
    <row r="2593" spans="12:19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3126</v>
      </c>
      <c r="S2593" s="111">
        <v>10000855</v>
      </c>
    </row>
    <row r="2594" spans="12:19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3127</v>
      </c>
      <c r="S2594" s="111">
        <v>10000889</v>
      </c>
    </row>
    <row r="2595" spans="12:19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3128</v>
      </c>
      <c r="S2595" s="111">
        <v>10002810</v>
      </c>
    </row>
    <row r="2596" spans="12:19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3129</v>
      </c>
      <c r="S2596" s="111">
        <v>10000921</v>
      </c>
    </row>
    <row r="2597" spans="12:19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3130</v>
      </c>
      <c r="S2597" s="111">
        <v>10002812</v>
      </c>
    </row>
    <row r="2598" spans="12:19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3131</v>
      </c>
      <c r="S2598" s="111">
        <v>10003017</v>
      </c>
    </row>
    <row r="2599" spans="12:19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3132</v>
      </c>
      <c r="S2599" s="111">
        <v>10003032</v>
      </c>
    </row>
    <row r="2600" spans="12:19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3133</v>
      </c>
      <c r="S2600" s="111">
        <v>10000948</v>
      </c>
    </row>
    <row r="2601" spans="12:19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3134</v>
      </c>
      <c r="S2601" s="111">
        <v>10000965</v>
      </c>
    </row>
    <row r="2602" spans="12:19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3135</v>
      </c>
      <c r="S2602" s="111">
        <v>10003018</v>
      </c>
    </row>
    <row r="2603" spans="12:19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3136</v>
      </c>
      <c r="S2603" s="111">
        <v>10003033</v>
      </c>
    </row>
    <row r="2604" spans="12:19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3137</v>
      </c>
      <c r="S2604" s="111">
        <v>10000952</v>
      </c>
    </row>
    <row r="2605" spans="12:19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3138</v>
      </c>
      <c r="S2605" s="111">
        <v>10000962</v>
      </c>
    </row>
    <row r="2606" spans="12:19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3139</v>
      </c>
      <c r="S2606" s="111">
        <v>10003016</v>
      </c>
    </row>
    <row r="2607" spans="12:19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3140</v>
      </c>
      <c r="S2607" s="111">
        <v>10003035</v>
      </c>
    </row>
    <row r="2608" spans="12:19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3141</v>
      </c>
      <c r="S2608" s="111">
        <v>10000951</v>
      </c>
    </row>
    <row r="2609" spans="12:19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3142</v>
      </c>
      <c r="S2609" s="111">
        <v>10000969</v>
      </c>
    </row>
    <row r="2610" spans="12:19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3143</v>
      </c>
      <c r="S2610" s="111">
        <v>10003020</v>
      </c>
    </row>
    <row r="2611" spans="12:19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3144</v>
      </c>
      <c r="S2611" s="111">
        <v>10003036</v>
      </c>
    </row>
    <row r="2612" spans="12:19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3145</v>
      </c>
      <c r="S2612" s="111">
        <v>10000949</v>
      </c>
    </row>
    <row r="2613" spans="12:19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3146</v>
      </c>
      <c r="S2613" s="111">
        <v>10000967</v>
      </c>
    </row>
    <row r="2614" spans="12:19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3147</v>
      </c>
      <c r="S2614" s="111">
        <v>10003022</v>
      </c>
    </row>
    <row r="2615" spans="12:19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3148</v>
      </c>
      <c r="S2615" s="111">
        <v>10003039</v>
      </c>
    </row>
    <row r="2616" spans="12:19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3149</v>
      </c>
      <c r="S2616" s="111">
        <v>10000953</v>
      </c>
    </row>
    <row r="2617" spans="12:19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3150</v>
      </c>
      <c r="S2617" s="111">
        <v>10000968</v>
      </c>
    </row>
    <row r="2618" spans="12:19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3151</v>
      </c>
      <c r="S2618" s="111">
        <v>10003019</v>
      </c>
    </row>
    <row r="2619" spans="12:19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3152</v>
      </c>
      <c r="S2619" s="111">
        <v>10003038</v>
      </c>
    </row>
    <row r="2620" spans="12:19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3153</v>
      </c>
      <c r="S2620" s="111">
        <v>10000950</v>
      </c>
    </row>
    <row r="2621" spans="12:19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3154</v>
      </c>
      <c r="S2621" s="111">
        <v>10000970</v>
      </c>
    </row>
    <row r="2622" spans="12:19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3155</v>
      </c>
      <c r="S2622" s="111">
        <v>10003023</v>
      </c>
    </row>
    <row r="2623" spans="12:19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3156</v>
      </c>
      <c r="S2623" s="111">
        <v>10003041</v>
      </c>
    </row>
    <row r="2624" spans="12:19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3157</v>
      </c>
      <c r="S2624" s="111">
        <v>10000956</v>
      </c>
    </row>
    <row r="2625" spans="12:19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3158</v>
      </c>
      <c r="S2625" s="111">
        <v>10000964</v>
      </c>
    </row>
    <row r="2626" spans="12:19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3159</v>
      </c>
      <c r="S2626" s="111">
        <v>10003062</v>
      </c>
    </row>
    <row r="2627" spans="12:19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3160</v>
      </c>
      <c r="S2627" s="111">
        <v>10003065</v>
      </c>
    </row>
    <row r="2628" spans="12:19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3161</v>
      </c>
      <c r="S2628" s="111">
        <v>10000945</v>
      </c>
    </row>
    <row r="2629" spans="12:19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3162</v>
      </c>
      <c r="S2629" s="111">
        <v>10000966</v>
      </c>
    </row>
    <row r="2630" spans="12:19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3163</v>
      </c>
      <c r="S2630" s="111">
        <v>10003064</v>
      </c>
    </row>
    <row r="2631" spans="12:19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3164</v>
      </c>
      <c r="S2631" s="111">
        <v>10003021</v>
      </c>
    </row>
    <row r="2632" spans="12:19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3165</v>
      </c>
      <c r="S2632" s="111">
        <v>10000954</v>
      </c>
    </row>
    <row r="2633" spans="12:19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3166</v>
      </c>
      <c r="S2633" s="111">
        <v>10000972</v>
      </c>
    </row>
    <row r="2634" spans="12:19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3167</v>
      </c>
      <c r="S2634" s="111">
        <v>10003063</v>
      </c>
    </row>
    <row r="2635" spans="12:19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3168</v>
      </c>
      <c r="S2635" s="111">
        <v>10003027</v>
      </c>
    </row>
    <row r="2636" spans="12:19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3169</v>
      </c>
      <c r="S2636" s="111">
        <v>10000955</v>
      </c>
    </row>
    <row r="2637" spans="12:19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3170</v>
      </c>
      <c r="S2637" s="111">
        <v>10000971</v>
      </c>
    </row>
    <row r="2638" spans="12:19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3171</v>
      </c>
      <c r="S2638" s="111">
        <v>10003066</v>
      </c>
    </row>
    <row r="2639" spans="12:19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3172</v>
      </c>
      <c r="S2639" s="111">
        <v>10003024</v>
      </c>
    </row>
    <row r="2640" spans="12:19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3173</v>
      </c>
      <c r="S2640" s="111">
        <v>10000959</v>
      </c>
    </row>
    <row r="2641" spans="12:19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3174</v>
      </c>
      <c r="S2641" s="111">
        <v>10000973</v>
      </c>
    </row>
    <row r="2642" spans="12:19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3175</v>
      </c>
      <c r="S2642" s="111">
        <v>10003067</v>
      </c>
    </row>
    <row r="2643" spans="12:19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3176</v>
      </c>
      <c r="S2643" s="111">
        <v>10003028</v>
      </c>
    </row>
    <row r="2644" spans="12:19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3177</v>
      </c>
      <c r="S2644" s="111">
        <v>10000958</v>
      </c>
    </row>
    <row r="2645" spans="12:19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3178</v>
      </c>
      <c r="S2645" s="111">
        <v>10000975</v>
      </c>
    </row>
    <row r="2646" spans="12:19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3179</v>
      </c>
      <c r="S2646" s="111">
        <v>10003068</v>
      </c>
    </row>
    <row r="2647" spans="12:19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3180</v>
      </c>
      <c r="S2647" s="111">
        <v>10003026</v>
      </c>
    </row>
    <row r="2648" spans="12:19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3181</v>
      </c>
      <c r="S2648" s="111">
        <v>10000957</v>
      </c>
    </row>
    <row r="2649" spans="12:19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3182</v>
      </c>
      <c r="S2649" s="111">
        <v>10000974</v>
      </c>
    </row>
    <row r="2650" spans="12:19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3183</v>
      </c>
      <c r="S2650" s="111">
        <v>10003069</v>
      </c>
    </row>
    <row r="2651" spans="12:19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3184</v>
      </c>
      <c r="S2651" s="111">
        <v>10003025</v>
      </c>
    </row>
    <row r="2652" spans="12:19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3185</v>
      </c>
      <c r="S2652" s="111">
        <v>10000960</v>
      </c>
    </row>
    <row r="2653" spans="12:19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3186</v>
      </c>
      <c r="S2653" s="111">
        <v>10000976</v>
      </c>
    </row>
    <row r="2654" spans="12:19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3187</v>
      </c>
      <c r="S2654" s="111">
        <v>10003070</v>
      </c>
    </row>
    <row r="2655" spans="12:19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3188</v>
      </c>
      <c r="S2655" s="111">
        <v>10003029</v>
      </c>
    </row>
    <row r="2656" spans="12:19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3189</v>
      </c>
      <c r="S2656" s="111">
        <v>10000961</v>
      </c>
    </row>
    <row r="2657" spans="12:19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3190</v>
      </c>
      <c r="S2657" s="111">
        <v>10000979</v>
      </c>
    </row>
    <row r="2658" spans="12:19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3191</v>
      </c>
      <c r="S2658" s="111">
        <v>10003071</v>
      </c>
    </row>
    <row r="2659" spans="12:19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3192</v>
      </c>
      <c r="S2659" s="111">
        <v>10003034</v>
      </c>
    </row>
    <row r="2660" spans="12:19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3193</v>
      </c>
      <c r="S2660" s="111">
        <v>10000963</v>
      </c>
    </row>
    <row r="2661" spans="12:19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3194</v>
      </c>
      <c r="S2661" s="111">
        <v>10000977</v>
      </c>
    </row>
    <row r="2662" spans="12:19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3195</v>
      </c>
      <c r="S2662" s="111">
        <v>10000980</v>
      </c>
    </row>
    <row r="2663" spans="12:19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3196</v>
      </c>
      <c r="S2663" s="111">
        <v>10001033</v>
      </c>
    </row>
    <row r="2664" spans="12:19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3197</v>
      </c>
      <c r="S2664" s="111">
        <v>10008481</v>
      </c>
    </row>
    <row r="2665" spans="12:19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3198</v>
      </c>
      <c r="S2665" s="111">
        <v>10008487</v>
      </c>
    </row>
    <row r="2666" spans="12:19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3199</v>
      </c>
      <c r="S2666" s="111">
        <v>10008484</v>
      </c>
    </row>
    <row r="2667" spans="12:19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3200</v>
      </c>
      <c r="S2667" s="111">
        <v>10008483</v>
      </c>
    </row>
    <row r="2668" spans="12:19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3201</v>
      </c>
      <c r="S2668" s="111">
        <v>10008459</v>
      </c>
    </row>
    <row r="2669" spans="12:19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3202</v>
      </c>
      <c r="S2669" s="111">
        <v>10008482</v>
      </c>
    </row>
    <row r="2670" spans="12:19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3203</v>
      </c>
      <c r="S2670" s="111">
        <v>10008460</v>
      </c>
    </row>
    <row r="2671" spans="12:19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3204</v>
      </c>
      <c r="S2671" s="111">
        <v>10008461</v>
      </c>
    </row>
    <row r="2672" spans="12:19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3205</v>
      </c>
      <c r="S2672" s="111">
        <v>10008462</v>
      </c>
    </row>
    <row r="2673" spans="12:19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3206</v>
      </c>
      <c r="S2673" s="111">
        <v>10001024</v>
      </c>
    </row>
    <row r="2674" spans="12:19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3207</v>
      </c>
      <c r="S2674" s="111">
        <v>10008463</v>
      </c>
    </row>
    <row r="2675" spans="12:19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3208</v>
      </c>
      <c r="S2675" s="111">
        <v>10008464</v>
      </c>
    </row>
    <row r="2676" spans="12:19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3209</v>
      </c>
      <c r="S2676" s="111">
        <v>10008466</v>
      </c>
    </row>
    <row r="2677" spans="12:19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3210</v>
      </c>
      <c r="S2677" s="111">
        <v>10008465</v>
      </c>
    </row>
    <row r="2678" spans="12:19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3211</v>
      </c>
      <c r="S2678" s="111">
        <v>10008468</v>
      </c>
    </row>
    <row r="2679" spans="12:19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3212</v>
      </c>
      <c r="S2679" s="111">
        <v>10008467</v>
      </c>
    </row>
    <row r="2680" spans="12:19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3213</v>
      </c>
      <c r="S2680" s="111">
        <v>10008469</v>
      </c>
    </row>
    <row r="2681" spans="12:19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3214</v>
      </c>
      <c r="S2681" s="111">
        <v>10008470</v>
      </c>
    </row>
    <row r="2682" spans="12:19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3215</v>
      </c>
      <c r="S2682" s="111">
        <v>10008473</v>
      </c>
    </row>
    <row r="2683" spans="12:19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3216</v>
      </c>
      <c r="S2683" s="111">
        <v>10008472</v>
      </c>
    </row>
    <row r="2684" spans="12:19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3217</v>
      </c>
      <c r="S2684" s="111">
        <v>10001026</v>
      </c>
    </row>
    <row r="2685" spans="12:19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3218</v>
      </c>
      <c r="S2685" s="111">
        <v>10008475</v>
      </c>
    </row>
    <row r="2686" spans="12:19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3219</v>
      </c>
      <c r="S2686" s="111">
        <v>10008471</v>
      </c>
    </row>
    <row r="2687" spans="12:19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3220</v>
      </c>
      <c r="S2687" s="111">
        <v>10008474</v>
      </c>
    </row>
    <row r="2688" spans="12:19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3221</v>
      </c>
      <c r="S2688" s="111">
        <v>10008476</v>
      </c>
    </row>
    <row r="2689" spans="12:19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3222</v>
      </c>
      <c r="S2689" s="111">
        <v>10008478</v>
      </c>
    </row>
    <row r="2690" spans="12:19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3223</v>
      </c>
      <c r="S2690" s="111">
        <v>10008477</v>
      </c>
    </row>
    <row r="2691" spans="12:19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3224</v>
      </c>
      <c r="S2691" s="111">
        <v>10008479</v>
      </c>
    </row>
    <row r="2692" spans="12:19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3225</v>
      </c>
      <c r="S2692" s="111">
        <v>10008480</v>
      </c>
    </row>
    <row r="2693" spans="12:19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3226</v>
      </c>
      <c r="S2693" s="111">
        <v>10008485</v>
      </c>
    </row>
    <row r="2694" spans="12:19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3227</v>
      </c>
      <c r="S2694" s="111">
        <v>10008486</v>
      </c>
    </row>
    <row r="2695" spans="12:19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3228</v>
      </c>
      <c r="S2695" s="111">
        <v>10001028</v>
      </c>
    </row>
    <row r="2696" spans="12:19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3229</v>
      </c>
      <c r="S2696" s="111">
        <v>10008488</v>
      </c>
    </row>
    <row r="2697" spans="12:19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3230</v>
      </c>
      <c r="S2697" s="111">
        <v>10001025</v>
      </c>
    </row>
    <row r="2698" spans="12:19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3231</v>
      </c>
      <c r="S2698" s="111">
        <v>10001030</v>
      </c>
    </row>
    <row r="2699" spans="12:19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3232</v>
      </c>
      <c r="S2699" s="111">
        <v>10001027</v>
      </c>
    </row>
    <row r="2700" spans="12:19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3233</v>
      </c>
      <c r="S2700" s="111">
        <v>10001031</v>
      </c>
    </row>
    <row r="2701" spans="12:19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3234</v>
      </c>
      <c r="S2701" s="111">
        <v>10001029</v>
      </c>
    </row>
    <row r="2702" spans="12:19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3235</v>
      </c>
      <c r="S2702" s="111">
        <v>10008541</v>
      </c>
    </row>
    <row r="2703" spans="12:19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3236</v>
      </c>
      <c r="S2703" s="111">
        <v>10000122</v>
      </c>
    </row>
    <row r="2704" spans="12:19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3237</v>
      </c>
      <c r="S2704" s="111">
        <v>10000123</v>
      </c>
    </row>
    <row r="2705" spans="12:19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3238</v>
      </c>
      <c r="S2705" s="111">
        <v>10008586</v>
      </c>
    </row>
    <row r="2706" spans="12:19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3239</v>
      </c>
      <c r="S2706" s="111">
        <v>10000124</v>
      </c>
    </row>
    <row r="2707" spans="12:19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3240</v>
      </c>
      <c r="S2707" s="111">
        <v>10000121</v>
      </c>
    </row>
    <row r="2708" spans="12:19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3241</v>
      </c>
      <c r="S2708" s="111">
        <v>10000157</v>
      </c>
    </row>
    <row r="2709" spans="12:19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3242</v>
      </c>
      <c r="S2709" s="111">
        <v>10000328</v>
      </c>
    </row>
    <row r="2710" spans="12:19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3243</v>
      </c>
      <c r="S2710" s="111">
        <v>10000327</v>
      </c>
    </row>
    <row r="2711" spans="12:19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3244</v>
      </c>
      <c r="S2711" s="111">
        <v>10000334</v>
      </c>
    </row>
    <row r="2712" spans="12:19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3245</v>
      </c>
      <c r="S2712" s="111">
        <v>10002614</v>
      </c>
    </row>
    <row r="2713" spans="12:19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3246</v>
      </c>
      <c r="S2713" s="111">
        <v>10002633</v>
      </c>
    </row>
    <row r="2714" spans="12:19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3247</v>
      </c>
      <c r="S2714" s="111">
        <v>10002641</v>
      </c>
    </row>
    <row r="2715" spans="12:19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3248</v>
      </c>
      <c r="S2715" s="111">
        <v>10002639</v>
      </c>
    </row>
    <row r="2716" spans="12:19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3249</v>
      </c>
      <c r="S2716" s="111">
        <v>10002647</v>
      </c>
    </row>
    <row r="2717" spans="12:19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3250</v>
      </c>
      <c r="S2717" s="111">
        <v>10002649</v>
      </c>
    </row>
    <row r="2718" spans="12:19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3251</v>
      </c>
      <c r="S2718" s="111">
        <v>10002648</v>
      </c>
    </row>
    <row r="2719" spans="12:19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3252</v>
      </c>
      <c r="S2719" s="111">
        <v>10002652</v>
      </c>
    </row>
    <row r="2720" spans="12:19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3253</v>
      </c>
      <c r="S2720" s="111">
        <v>10002655</v>
      </c>
    </row>
    <row r="2721" spans="12:19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3254</v>
      </c>
      <c r="S2721" s="111">
        <v>10002657</v>
      </c>
    </row>
    <row r="2722" spans="12:19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3255</v>
      </c>
      <c r="S2722" s="111">
        <v>10002658</v>
      </c>
    </row>
    <row r="2723" spans="12:19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3256</v>
      </c>
      <c r="S2723" s="111">
        <v>10002619</v>
      </c>
    </row>
    <row r="2724" spans="12:19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3257</v>
      </c>
      <c r="S2724" s="111">
        <v>10002659</v>
      </c>
    </row>
    <row r="2725" spans="12:19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3258</v>
      </c>
      <c r="S2725" s="111">
        <v>10002666</v>
      </c>
    </row>
    <row r="2726" spans="12:19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3259</v>
      </c>
      <c r="S2726" s="111">
        <v>10002665</v>
      </c>
    </row>
    <row r="2727" spans="12:19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3260</v>
      </c>
      <c r="S2727" s="111">
        <v>10002667</v>
      </c>
    </row>
    <row r="2728" spans="12:19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3261</v>
      </c>
      <c r="S2728" s="111">
        <v>10002668</v>
      </c>
    </row>
    <row r="2729" spans="12:19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3262</v>
      </c>
      <c r="S2729" s="111">
        <v>10002622</v>
      </c>
    </row>
    <row r="2730" spans="12:19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3263</v>
      </c>
      <c r="S2730" s="111">
        <v>10002627</v>
      </c>
    </row>
    <row r="2731" spans="12:19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3264</v>
      </c>
      <c r="S2731" s="111">
        <v>10002618</v>
      </c>
    </row>
    <row r="2732" spans="12:19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3265</v>
      </c>
      <c r="S2732" s="111">
        <v>10002626</v>
      </c>
    </row>
    <row r="2733" spans="12:19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3266</v>
      </c>
      <c r="S2733" s="111">
        <v>10002640</v>
      </c>
    </row>
    <row r="2734" spans="12:19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3267</v>
      </c>
      <c r="S2734" s="111">
        <v>10002632</v>
      </c>
    </row>
    <row r="2735" spans="12:19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3268</v>
      </c>
      <c r="S2735" s="111">
        <v>10002645</v>
      </c>
    </row>
    <row r="2736" spans="12:19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3269</v>
      </c>
      <c r="S2736" s="111">
        <v>10003015</v>
      </c>
    </row>
    <row r="2737" spans="12:19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3270</v>
      </c>
      <c r="S2737" s="111">
        <v>10000535</v>
      </c>
    </row>
    <row r="2738" spans="12:19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3271</v>
      </c>
      <c r="S2738" s="111">
        <v>10000536</v>
      </c>
    </row>
    <row r="2739" spans="12:19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3272</v>
      </c>
      <c r="S2739" s="111">
        <v>10000533</v>
      </c>
    </row>
    <row r="2740" spans="12:19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3273</v>
      </c>
      <c r="S2740" s="111">
        <v>10000539</v>
      </c>
    </row>
    <row r="2741" spans="12:19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3274</v>
      </c>
      <c r="S2741" s="111">
        <v>10000537</v>
      </c>
    </row>
    <row r="2742" spans="12:19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3275</v>
      </c>
      <c r="S2742" s="111">
        <v>10000538</v>
      </c>
    </row>
    <row r="2743" spans="12:19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3276</v>
      </c>
      <c r="S2743" s="111">
        <v>10000541</v>
      </c>
    </row>
    <row r="2744" spans="12:19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3277</v>
      </c>
      <c r="S2744" s="111">
        <v>10000542</v>
      </c>
    </row>
    <row r="2745" spans="12:19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3278</v>
      </c>
      <c r="S2745" s="111">
        <v>10000543</v>
      </c>
    </row>
    <row r="2746" spans="12:19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3279</v>
      </c>
      <c r="S2746" s="111">
        <v>10000544</v>
      </c>
    </row>
    <row r="2747" spans="12:19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3280</v>
      </c>
      <c r="S2747" s="111">
        <v>10000545</v>
      </c>
    </row>
    <row r="2748" spans="12:19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3281</v>
      </c>
      <c r="S2748" s="111">
        <v>10000540</v>
      </c>
    </row>
    <row r="2749" spans="12:19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3282</v>
      </c>
      <c r="S2749" s="111">
        <v>10000546</v>
      </c>
    </row>
    <row r="2750" spans="12:19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3283</v>
      </c>
      <c r="S2750" s="111">
        <v>10000548</v>
      </c>
    </row>
    <row r="2751" spans="12:19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3284</v>
      </c>
      <c r="S2751" s="111">
        <v>10000554</v>
      </c>
    </row>
    <row r="2752" spans="12:19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3285</v>
      </c>
      <c r="S2752" s="111">
        <v>10000547</v>
      </c>
    </row>
    <row r="2753" spans="12:19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3286</v>
      </c>
      <c r="S2753" s="111">
        <v>10000552</v>
      </c>
    </row>
    <row r="2754" spans="12:19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3287</v>
      </c>
      <c r="S2754" s="111">
        <v>10000550</v>
      </c>
    </row>
    <row r="2755" spans="12:19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3288</v>
      </c>
      <c r="S2755" s="111">
        <v>10000555</v>
      </c>
    </row>
    <row r="2756" spans="12:19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3289</v>
      </c>
      <c r="S2756" s="111">
        <v>10000549</v>
      </c>
    </row>
    <row r="2757" spans="12:19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3290</v>
      </c>
      <c r="S2757" s="111">
        <v>10000556</v>
      </c>
    </row>
    <row r="2758" spans="12:19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3291</v>
      </c>
      <c r="S2758" s="111">
        <v>10000551</v>
      </c>
    </row>
    <row r="2759" spans="12:19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3292</v>
      </c>
      <c r="S2759" s="111">
        <v>10000558</v>
      </c>
    </row>
    <row r="2760" spans="12:19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3293</v>
      </c>
      <c r="S2760" s="111">
        <v>10000553</v>
      </c>
    </row>
    <row r="2761" spans="12:19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3294</v>
      </c>
      <c r="S2761" s="111">
        <v>10008595</v>
      </c>
    </row>
    <row r="2762" spans="12:19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3295</v>
      </c>
      <c r="S2762" s="111">
        <v>10008597</v>
      </c>
    </row>
    <row r="2763" spans="12:19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3296</v>
      </c>
      <c r="S2763" s="111">
        <v>10008598</v>
      </c>
    </row>
    <row r="2764" spans="12:19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3297</v>
      </c>
      <c r="S2764" s="111">
        <v>10008547</v>
      </c>
    </row>
    <row r="2765" spans="12:19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3298</v>
      </c>
      <c r="S2765" s="111">
        <v>10008542</v>
      </c>
    </row>
    <row r="2766" spans="12:19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3299</v>
      </c>
      <c r="S2766" s="111">
        <v>10008544</v>
      </c>
    </row>
    <row r="2767" spans="12:19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3300</v>
      </c>
      <c r="S2767" s="111">
        <v>10008549</v>
      </c>
    </row>
    <row r="2768" spans="12:19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3301</v>
      </c>
      <c r="S2768" s="111">
        <v>10008545</v>
      </c>
    </row>
    <row r="2769" spans="12:19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3302</v>
      </c>
      <c r="S2769" s="111">
        <v>10008550</v>
      </c>
    </row>
    <row r="2770" spans="12:19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3303</v>
      </c>
      <c r="S2770" s="111">
        <v>10008543</v>
      </c>
    </row>
    <row r="2771" spans="12:19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3304</v>
      </c>
      <c r="S2771" s="111">
        <v>10008540</v>
      </c>
    </row>
    <row r="2772" spans="12:19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3305</v>
      </c>
      <c r="S2772" s="111">
        <v>10008590</v>
      </c>
    </row>
    <row r="2773" spans="12:19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3306</v>
      </c>
      <c r="S2773" s="111">
        <v>10001413</v>
      </c>
    </row>
    <row r="2774" spans="12:19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3307</v>
      </c>
      <c r="S2774" s="111">
        <v>10008546</v>
      </c>
    </row>
    <row r="2775" spans="12:19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3308</v>
      </c>
      <c r="S2775" s="111">
        <v>10008548</v>
      </c>
    </row>
    <row r="2776" spans="12:19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3309</v>
      </c>
      <c r="S2776" s="111">
        <v>10000688</v>
      </c>
    </row>
    <row r="2777" spans="12:19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3310</v>
      </c>
      <c r="S2777" s="111">
        <v>10000689</v>
      </c>
    </row>
    <row r="2778" spans="12:19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3311</v>
      </c>
      <c r="S2778" s="111">
        <v>10000691</v>
      </c>
    </row>
    <row r="2779" spans="12:19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3312</v>
      </c>
      <c r="S2779" s="111">
        <v>10000687</v>
      </c>
    </row>
    <row r="2780" spans="12:19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3313</v>
      </c>
      <c r="S2780" s="111">
        <v>10000683</v>
      </c>
    </row>
    <row r="2781" spans="12:19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3314</v>
      </c>
      <c r="S2781" s="111">
        <v>10000684</v>
      </c>
    </row>
    <row r="2782" spans="12:19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3315</v>
      </c>
      <c r="S2782" s="111">
        <v>10000686</v>
      </c>
    </row>
    <row r="2783" spans="12:19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3316</v>
      </c>
      <c r="S2783" s="111">
        <v>10000685</v>
      </c>
    </row>
    <row r="2784" spans="12:19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3317</v>
      </c>
      <c r="S2784" s="111">
        <v>10000681</v>
      </c>
    </row>
    <row r="2785" spans="12:19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3318</v>
      </c>
      <c r="S2785" s="111">
        <v>10000679</v>
      </c>
    </row>
    <row r="2786" spans="12:19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3319</v>
      </c>
      <c r="S2786" s="111">
        <v>10000675</v>
      </c>
    </row>
    <row r="2787" spans="12:19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3320</v>
      </c>
      <c r="S2787" s="111">
        <v>10000680</v>
      </c>
    </row>
    <row r="2788" spans="12:19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3321</v>
      </c>
      <c r="S2788" s="111">
        <v>10008897</v>
      </c>
    </row>
    <row r="2789" spans="12:19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3322</v>
      </c>
      <c r="S2789" s="111">
        <v>10008898</v>
      </c>
    </row>
    <row r="2790" spans="12:19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3323</v>
      </c>
      <c r="S2790" s="111">
        <v>10008896</v>
      </c>
    </row>
    <row r="2791" spans="12:19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3324</v>
      </c>
      <c r="S2791" s="111">
        <v>10008902</v>
      </c>
    </row>
    <row r="2792" spans="12:19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3325</v>
      </c>
      <c r="S2792" s="111">
        <v>10008901</v>
      </c>
    </row>
    <row r="2793" spans="12:19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3326</v>
      </c>
      <c r="S2793" s="111">
        <v>10008899</v>
      </c>
    </row>
    <row r="2794" spans="12:19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3327</v>
      </c>
      <c r="S2794" s="111">
        <v>10008884</v>
      </c>
    </row>
    <row r="2795" spans="12:19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3328</v>
      </c>
      <c r="S2795" s="111">
        <v>10008883</v>
      </c>
    </row>
    <row r="2796" spans="12:19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3329</v>
      </c>
      <c r="S2796" s="111">
        <v>10008878</v>
      </c>
    </row>
    <row r="2797" spans="12:19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3330</v>
      </c>
      <c r="S2797" s="111">
        <v>10008881</v>
      </c>
    </row>
    <row r="2798" spans="12:19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3331</v>
      </c>
      <c r="S2798" s="111">
        <v>10008886</v>
      </c>
    </row>
    <row r="2799" spans="12:19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3332</v>
      </c>
      <c r="S2799" s="111">
        <v>10002793</v>
      </c>
    </row>
    <row r="2800" spans="12:19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3333</v>
      </c>
      <c r="S2800" s="111">
        <v>10008885</v>
      </c>
    </row>
    <row r="2801" spans="12:19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3334</v>
      </c>
      <c r="S2801" s="111">
        <v>10008882</v>
      </c>
    </row>
    <row r="2802" spans="12:19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3335</v>
      </c>
      <c r="S2802" s="111">
        <v>10000144</v>
      </c>
    </row>
    <row r="2803" spans="12:19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3336</v>
      </c>
      <c r="S2803" s="111">
        <v>10008524</v>
      </c>
    </row>
    <row r="2804" spans="12:19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3337</v>
      </c>
      <c r="S2804" s="111">
        <v>10008527</v>
      </c>
    </row>
    <row r="2805" spans="12:19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3338</v>
      </c>
      <c r="S2805" s="111">
        <v>10008526</v>
      </c>
    </row>
    <row r="2806" spans="12:19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3339</v>
      </c>
      <c r="S2806" s="111">
        <v>10008656</v>
      </c>
    </row>
    <row r="2807" spans="12:19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3340</v>
      </c>
      <c r="S2807" s="111">
        <v>10008651</v>
      </c>
    </row>
    <row r="2808" spans="12:19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3341</v>
      </c>
      <c r="S2808" s="111">
        <v>10008653</v>
      </c>
    </row>
    <row r="2809" spans="12:19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3342</v>
      </c>
      <c r="S2809" s="111">
        <v>10008654</v>
      </c>
    </row>
    <row r="2810" spans="12:19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3343</v>
      </c>
      <c r="S2810" s="111">
        <v>10008659</v>
      </c>
    </row>
    <row r="2811" spans="12:19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3344</v>
      </c>
      <c r="S2811" s="111">
        <v>10008669</v>
      </c>
    </row>
    <row r="2812" spans="12:19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3345</v>
      </c>
      <c r="S2812" s="111">
        <v>10008667</v>
      </c>
    </row>
    <row r="2813" spans="12:19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3346</v>
      </c>
      <c r="S2813" s="111">
        <v>10008670</v>
      </c>
    </row>
    <row r="2814" spans="12:19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3347</v>
      </c>
      <c r="S2814" s="111">
        <v>10008671</v>
      </c>
    </row>
    <row r="2815" spans="12:19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3348</v>
      </c>
      <c r="S2815" s="111">
        <v>10008672</v>
      </c>
    </row>
    <row r="2816" spans="12:19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3349</v>
      </c>
      <c r="S2816" s="111">
        <v>10008673</v>
      </c>
    </row>
    <row r="2817" spans="12:19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3350</v>
      </c>
      <c r="S2817" s="111">
        <v>10008676</v>
      </c>
    </row>
    <row r="2818" spans="12:19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3351</v>
      </c>
      <c r="S2818" s="111">
        <v>10008674</v>
      </c>
    </row>
    <row r="2819" spans="12:19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3352</v>
      </c>
      <c r="S2819" s="111">
        <v>10008675</v>
      </c>
    </row>
    <row r="2820" spans="12:19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3353</v>
      </c>
      <c r="S2820" s="111">
        <v>10008677</v>
      </c>
    </row>
    <row r="2821" spans="12:19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3354</v>
      </c>
      <c r="S2821" s="111">
        <v>10008660</v>
      </c>
    </row>
    <row r="2822" spans="12:19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3355</v>
      </c>
      <c r="S2822" s="111">
        <v>10008678</v>
      </c>
    </row>
    <row r="2823" spans="12:19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3356</v>
      </c>
      <c r="S2823" s="111">
        <v>10008680</v>
      </c>
    </row>
    <row r="2824" spans="12:19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3357</v>
      </c>
      <c r="S2824" s="111">
        <v>10008681</v>
      </c>
    </row>
    <row r="2825" spans="12:19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3358</v>
      </c>
      <c r="S2825" s="111">
        <v>10008679</v>
      </c>
    </row>
    <row r="2826" spans="12:19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3359</v>
      </c>
      <c r="S2826" s="111">
        <v>10008682</v>
      </c>
    </row>
    <row r="2827" spans="12:19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3360</v>
      </c>
      <c r="S2827" s="111">
        <v>10008661</v>
      </c>
    </row>
    <row r="2828" spans="12:19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3361</v>
      </c>
      <c r="S2828" s="111">
        <v>10008663</v>
      </c>
    </row>
    <row r="2829" spans="12:19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3362</v>
      </c>
      <c r="S2829" s="111">
        <v>10008662</v>
      </c>
    </row>
    <row r="2830" spans="12:19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3363</v>
      </c>
      <c r="S2830" s="111">
        <v>10008664</v>
      </c>
    </row>
    <row r="2831" spans="12:19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3364</v>
      </c>
      <c r="S2831" s="111">
        <v>10008665</v>
      </c>
    </row>
    <row r="2832" spans="12:19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3365</v>
      </c>
      <c r="S2832" s="111">
        <v>10008668</v>
      </c>
    </row>
    <row r="2833" spans="12:19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3366</v>
      </c>
      <c r="S2833" s="111">
        <v>10008666</v>
      </c>
    </row>
    <row r="2834" spans="12:19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3367</v>
      </c>
      <c r="S2834" s="111">
        <v>10008657</v>
      </c>
    </row>
    <row r="2835" spans="12:19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3368</v>
      </c>
      <c r="S2835" s="111">
        <v>10008658</v>
      </c>
    </row>
    <row r="2836" spans="12:19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3369</v>
      </c>
      <c r="S2836" s="111">
        <v>10008655</v>
      </c>
    </row>
    <row r="2837" spans="12:19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3370</v>
      </c>
      <c r="S2837" s="111">
        <v>10008700</v>
      </c>
    </row>
    <row r="2838" spans="12:19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3371</v>
      </c>
      <c r="S2838" s="111">
        <v>10008696</v>
      </c>
    </row>
    <row r="2839" spans="12:19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3372</v>
      </c>
      <c r="S2839" s="111">
        <v>10008698</v>
      </c>
    </row>
    <row r="2840" spans="12:19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3373</v>
      </c>
      <c r="S2840" s="111">
        <v>10008699</v>
      </c>
    </row>
    <row r="2841" spans="12:19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3374</v>
      </c>
      <c r="S2841" s="111">
        <v>10008683</v>
      </c>
    </row>
    <row r="2842" spans="12:19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3375</v>
      </c>
      <c r="S2842" s="111">
        <v>10008687</v>
      </c>
    </row>
    <row r="2843" spans="12:19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3376</v>
      </c>
      <c r="S2843" s="111">
        <v>10008685</v>
      </c>
    </row>
    <row r="2844" spans="12:19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3377</v>
      </c>
      <c r="S2844" s="111">
        <v>10008690</v>
      </c>
    </row>
    <row r="2845" spans="12:19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3378</v>
      </c>
      <c r="S2845" s="111">
        <v>10008684</v>
      </c>
    </row>
    <row r="2846" spans="12:19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3379</v>
      </c>
      <c r="S2846" s="111">
        <v>10008689</v>
      </c>
    </row>
    <row r="2847" spans="12:19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3380</v>
      </c>
      <c r="S2847" s="111">
        <v>10008686</v>
      </c>
    </row>
    <row r="2848" spans="12:19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3381</v>
      </c>
      <c r="S2848" s="111">
        <v>10008691</v>
      </c>
    </row>
    <row r="2849" spans="12:19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3382</v>
      </c>
      <c r="S2849" s="111">
        <v>10008688</v>
      </c>
    </row>
    <row r="2850" spans="12:19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3383</v>
      </c>
      <c r="S2850" s="111">
        <v>10008692</v>
      </c>
    </row>
    <row r="2851" spans="12:19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3384</v>
      </c>
      <c r="S2851" s="111">
        <v>10008701</v>
      </c>
    </row>
    <row r="2852" spans="12:19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3385</v>
      </c>
      <c r="S2852" s="111">
        <v>10008702</v>
      </c>
    </row>
    <row r="2853" spans="12:19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3386</v>
      </c>
      <c r="S2853" s="111">
        <v>10008650</v>
      </c>
    </row>
    <row r="2854" spans="12:19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3387</v>
      </c>
      <c r="S2854" s="111">
        <v>10008652</v>
      </c>
    </row>
    <row r="2855" spans="12:19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3388</v>
      </c>
      <c r="S2855" s="111">
        <v>10002608</v>
      </c>
    </row>
    <row r="2856" spans="12:19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3389</v>
      </c>
      <c r="S2856" s="111">
        <v>10002623</v>
      </c>
    </row>
    <row r="2857" spans="12:19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3390</v>
      </c>
      <c r="S2857" s="111">
        <v>10002615</v>
      </c>
    </row>
    <row r="2858" spans="12:19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3391</v>
      </c>
      <c r="S2858" s="111">
        <v>10008697</v>
      </c>
    </row>
    <row r="2859" spans="12:19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3392</v>
      </c>
      <c r="S2859" s="111">
        <v>10008694</v>
      </c>
    </row>
    <row r="2860" spans="12:19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3393</v>
      </c>
      <c r="S2860" s="111">
        <v>10008693</v>
      </c>
    </row>
    <row r="2861" spans="12:19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3394</v>
      </c>
      <c r="S2861" s="111">
        <v>10008695</v>
      </c>
    </row>
    <row r="2862" spans="12:19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3395</v>
      </c>
      <c r="S2862" s="111">
        <v>10000690</v>
      </c>
    </row>
    <row r="2863" spans="12:19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3396</v>
      </c>
      <c r="S2863" s="111">
        <v>10002670</v>
      </c>
    </row>
    <row r="2864" spans="12:19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3397</v>
      </c>
      <c r="S2864" s="111">
        <v>10002612</v>
      </c>
    </row>
    <row r="2865" spans="12:19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3398</v>
      </c>
      <c r="S2865" s="111">
        <v>10000492</v>
      </c>
    </row>
    <row r="2866" spans="12:19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3399</v>
      </c>
      <c r="S2866" s="111">
        <v>10000577</v>
      </c>
    </row>
    <row r="2867" spans="12:19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3400</v>
      </c>
      <c r="S2867" s="111">
        <v>10008791</v>
      </c>
    </row>
    <row r="2868" spans="12:19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3401</v>
      </c>
      <c r="S2868" s="111">
        <v>10008792</v>
      </c>
    </row>
    <row r="2869" spans="12:19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3402</v>
      </c>
      <c r="S2869" s="111">
        <v>10000500</v>
      </c>
    </row>
    <row r="2870" spans="12:19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3403</v>
      </c>
      <c r="S2870" s="111">
        <v>10000499</v>
      </c>
    </row>
    <row r="2871" spans="12:19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3404</v>
      </c>
      <c r="S2871" s="111">
        <v>10000503</v>
      </c>
    </row>
    <row r="2872" spans="12:19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3405</v>
      </c>
      <c r="S2872" s="111">
        <v>10000501</v>
      </c>
    </row>
    <row r="2873" spans="12:19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3406</v>
      </c>
      <c r="S2873" s="111">
        <v>10000507</v>
      </c>
    </row>
    <row r="2874" spans="12:19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3407</v>
      </c>
      <c r="S2874" s="111">
        <v>10000506</v>
      </c>
    </row>
    <row r="2875" spans="12:19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3408</v>
      </c>
      <c r="S2875" s="111">
        <v>10000496</v>
      </c>
    </row>
    <row r="2876" spans="12:19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3409</v>
      </c>
      <c r="S2876" s="111">
        <v>10000505</v>
      </c>
    </row>
    <row r="2877" spans="12:19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3410</v>
      </c>
      <c r="S2877" s="111">
        <v>10000504</v>
      </c>
    </row>
    <row r="2878" spans="12:19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3411</v>
      </c>
      <c r="S2878" s="111">
        <v>10000502</v>
      </c>
    </row>
    <row r="2879" spans="12:19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3412</v>
      </c>
      <c r="S2879" s="111">
        <v>10000508</v>
      </c>
    </row>
    <row r="2880" spans="12:19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3413</v>
      </c>
      <c r="S2880" s="111">
        <v>10000511</v>
      </c>
    </row>
    <row r="2881" spans="12:19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3414</v>
      </c>
      <c r="S2881" s="111">
        <v>10000490</v>
      </c>
    </row>
    <row r="2882" spans="12:19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3415</v>
      </c>
      <c r="S2882" s="111">
        <v>10000493</v>
      </c>
    </row>
    <row r="2883" spans="12:19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3416</v>
      </c>
      <c r="S2883" s="111">
        <v>10000495</v>
      </c>
    </row>
    <row r="2884" spans="12:19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3417</v>
      </c>
      <c r="S2884" s="111">
        <v>10000494</v>
      </c>
    </row>
    <row r="2885" spans="12:19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3418</v>
      </c>
      <c r="S2885" s="111">
        <v>10000498</v>
      </c>
    </row>
    <row r="2886" spans="12:19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3419</v>
      </c>
      <c r="S2886" s="111">
        <v>10000497</v>
      </c>
    </row>
    <row r="2887" spans="12:19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3420</v>
      </c>
      <c r="S2887" s="111">
        <v>10000568</v>
      </c>
    </row>
    <row r="2888" spans="12:19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3421</v>
      </c>
      <c r="S2888" s="111">
        <v>10000567</v>
      </c>
    </row>
    <row r="2889" spans="12:19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3422</v>
      </c>
      <c r="S2889" s="111">
        <v>10000514</v>
      </c>
    </row>
    <row r="2890" spans="12:19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3423</v>
      </c>
      <c r="S2890" s="111">
        <v>10000520</v>
      </c>
    </row>
    <row r="2891" spans="12:19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3424</v>
      </c>
      <c r="S2891" s="111">
        <v>10000518</v>
      </c>
    </row>
    <row r="2892" spans="12:19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3425</v>
      </c>
      <c r="S2892" s="111">
        <v>10000522</v>
      </c>
    </row>
    <row r="2893" spans="12:19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3426</v>
      </c>
      <c r="S2893" s="111">
        <v>10000515</v>
      </c>
    </row>
    <row r="2894" spans="12:19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3427</v>
      </c>
      <c r="S2894" s="111">
        <v>10000519</v>
      </c>
    </row>
    <row r="2895" spans="12:19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3428</v>
      </c>
      <c r="S2895" s="111">
        <v>10000510</v>
      </c>
    </row>
    <row r="2896" spans="12:19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3429</v>
      </c>
      <c r="S2896" s="111">
        <v>10000513</v>
      </c>
    </row>
    <row r="2897" spans="12:19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3430</v>
      </c>
      <c r="S2897" s="111">
        <v>10000509</v>
      </c>
    </row>
    <row r="2898" spans="12:19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3431</v>
      </c>
      <c r="S2898" s="111">
        <v>10000512</v>
      </c>
    </row>
    <row r="2899" spans="12:19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3432</v>
      </c>
      <c r="S2899" s="111">
        <v>10000517</v>
      </c>
    </row>
    <row r="2900" spans="12:19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3433</v>
      </c>
      <c r="S2900" s="111">
        <v>10000516</v>
      </c>
    </row>
    <row r="2901" spans="12:19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3434</v>
      </c>
      <c r="S2901" s="111">
        <v>10001326</v>
      </c>
    </row>
    <row r="2902" spans="12:19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3435</v>
      </c>
      <c r="S2902" s="111">
        <v>10001288</v>
      </c>
    </row>
    <row r="2903" spans="12:19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3436</v>
      </c>
      <c r="S2903" s="111">
        <v>10001328</v>
      </c>
    </row>
    <row r="2904" spans="12:19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3437</v>
      </c>
      <c r="S2904" s="111">
        <v>10001315</v>
      </c>
    </row>
    <row r="2905" spans="12:19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3438</v>
      </c>
      <c r="S2905" s="111">
        <v>10000578</v>
      </c>
    </row>
    <row r="2906" spans="12:19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3439</v>
      </c>
      <c r="S2906" s="111">
        <v>10000574</v>
      </c>
    </row>
    <row r="2907" spans="12:19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3440</v>
      </c>
      <c r="S2907" s="111">
        <v>10000132</v>
      </c>
    </row>
    <row r="2908" spans="12:19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3441</v>
      </c>
      <c r="S2908" s="111">
        <v>10000573</v>
      </c>
    </row>
    <row r="2909" spans="12:19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3442</v>
      </c>
      <c r="S2909" s="111">
        <v>10002540</v>
      </c>
    </row>
    <row r="2910" spans="12:19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3443</v>
      </c>
      <c r="S2910" s="111">
        <v>10002544</v>
      </c>
    </row>
    <row r="2911" spans="12:19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3444</v>
      </c>
      <c r="S2911" s="111">
        <v>10002549</v>
      </c>
    </row>
    <row r="2912" spans="12:19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3445</v>
      </c>
      <c r="S2912" s="111">
        <v>10002547</v>
      </c>
    </row>
    <row r="2913" spans="12:19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3446</v>
      </c>
      <c r="S2913" s="111">
        <v>10002562</v>
      </c>
    </row>
    <row r="2914" spans="12:19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3447</v>
      </c>
      <c r="S2914" s="111">
        <v>10002553</v>
      </c>
    </row>
    <row r="2915" spans="12:19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3448</v>
      </c>
      <c r="S2915" s="111">
        <v>10008789</v>
      </c>
    </row>
    <row r="2916" spans="12:19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3449</v>
      </c>
      <c r="S2916" s="111">
        <v>10008790</v>
      </c>
    </row>
    <row r="2917" spans="12:19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3450</v>
      </c>
      <c r="S2917" s="111">
        <v>10008793</v>
      </c>
    </row>
    <row r="2918" spans="12:19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3451</v>
      </c>
      <c r="S2918" s="111">
        <v>10000694</v>
      </c>
    </row>
    <row r="2919" spans="12:19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3452</v>
      </c>
      <c r="S2919" s="111">
        <v>10002558</v>
      </c>
    </row>
    <row r="2920" spans="12:19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3453</v>
      </c>
      <c r="S2920" s="111">
        <v>10002555</v>
      </c>
    </row>
    <row r="2921" spans="12:19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3454</v>
      </c>
      <c r="S2921" s="111">
        <v>10000586</v>
      </c>
    </row>
    <row r="2922" spans="12:19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3455</v>
      </c>
      <c r="S2922" s="111">
        <v>10000580</v>
      </c>
    </row>
    <row r="2923" spans="12:19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3456</v>
      </c>
      <c r="S2923" s="111">
        <v>10000581</v>
      </c>
    </row>
    <row r="2924" spans="12:19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3457</v>
      </c>
      <c r="S2924" s="111">
        <v>10000583</v>
      </c>
    </row>
    <row r="2925" spans="12:19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3458</v>
      </c>
      <c r="S2925" s="111">
        <v>10000576</v>
      </c>
    </row>
    <row r="2926" spans="12:19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3459</v>
      </c>
      <c r="S2926" s="111">
        <v>10000582</v>
      </c>
    </row>
    <row r="2927" spans="12:19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3460</v>
      </c>
      <c r="S2927" s="111">
        <v>10000521</v>
      </c>
    </row>
    <row r="2928" spans="12:19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3461</v>
      </c>
      <c r="S2928" s="111">
        <v>10002773</v>
      </c>
    </row>
    <row r="2929" spans="12:19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3462</v>
      </c>
      <c r="S2929" s="111">
        <v>10002775</v>
      </c>
    </row>
    <row r="2930" spans="12:19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3463</v>
      </c>
      <c r="S2930" s="111">
        <v>10002777</v>
      </c>
    </row>
    <row r="2931" spans="12:19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3464</v>
      </c>
      <c r="S2931" s="111">
        <v>10000525</v>
      </c>
    </row>
    <row r="2932" spans="12:19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3465</v>
      </c>
      <c r="S2932" s="111">
        <v>10008879</v>
      </c>
    </row>
    <row r="2933" spans="12:19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3466</v>
      </c>
      <c r="S2933" s="111">
        <v>10000105</v>
      </c>
    </row>
    <row r="2934" spans="12:19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3467</v>
      </c>
      <c r="S2934" s="111">
        <v>10002785</v>
      </c>
    </row>
    <row r="2935" spans="12:19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3468</v>
      </c>
      <c r="S2935" s="111">
        <v>10002786</v>
      </c>
    </row>
    <row r="2936" spans="12:19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3469</v>
      </c>
      <c r="S2936" s="111">
        <v>10002778</v>
      </c>
    </row>
    <row r="2937" spans="12:19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3470</v>
      </c>
      <c r="S2937" s="111">
        <v>10002788</v>
      </c>
    </row>
    <row r="2938" spans="12:19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3471</v>
      </c>
      <c r="S2938" s="111">
        <v>10002780</v>
      </c>
    </row>
    <row r="2939" spans="12:19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3472</v>
      </c>
      <c r="S2939" s="111">
        <v>10002787</v>
      </c>
    </row>
    <row r="2940" spans="12:19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3473</v>
      </c>
      <c r="S2940" s="111">
        <v>10008938</v>
      </c>
    </row>
    <row r="2941" spans="12:19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3474</v>
      </c>
      <c r="S2941" s="111">
        <v>10008749</v>
      </c>
    </row>
    <row r="2942" spans="12:19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3475</v>
      </c>
      <c r="S2942" s="111">
        <v>10008747</v>
      </c>
    </row>
    <row r="2943" spans="12:19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3476</v>
      </c>
      <c r="S2943" s="111">
        <v>10008757</v>
      </c>
    </row>
    <row r="2944" spans="12:19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3477</v>
      </c>
      <c r="S2944" s="111">
        <v>10008754</v>
      </c>
    </row>
    <row r="2945" spans="12:19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3478</v>
      </c>
      <c r="S2945" s="111">
        <v>10008756</v>
      </c>
    </row>
    <row r="2946" spans="12:19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3479</v>
      </c>
      <c r="S2946" s="111">
        <v>10008758</v>
      </c>
    </row>
    <row r="2947" spans="12:19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3480</v>
      </c>
      <c r="S2947" s="111">
        <v>10008780</v>
      </c>
    </row>
    <row r="2948" spans="12:19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3481</v>
      </c>
      <c r="S2948" s="111">
        <v>10008776</v>
      </c>
    </row>
    <row r="2949" spans="12:19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3482</v>
      </c>
      <c r="S2949" s="111">
        <v>10008777</v>
      </c>
    </row>
    <row r="2950" spans="12:19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3483</v>
      </c>
      <c r="S2950" s="111">
        <v>10008775</v>
      </c>
    </row>
    <row r="2951" spans="12:19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3484</v>
      </c>
      <c r="S2951" s="111">
        <v>10008774</v>
      </c>
    </row>
    <row r="2952" spans="12:19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3485</v>
      </c>
      <c r="S2952" s="111">
        <v>10008781</v>
      </c>
    </row>
    <row r="2953" spans="12:19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3486</v>
      </c>
      <c r="S2953" s="111">
        <v>10008746</v>
      </c>
    </row>
    <row r="2954" spans="12:19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3487</v>
      </c>
      <c r="S2954" s="111">
        <v>10008752</v>
      </c>
    </row>
    <row r="2955" spans="12:19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3488</v>
      </c>
      <c r="S2955" s="111">
        <v>10008750</v>
      </c>
    </row>
    <row r="2956" spans="12:19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3489</v>
      </c>
      <c r="S2956" s="111">
        <v>10008755</v>
      </c>
    </row>
    <row r="2957" spans="12:19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3490</v>
      </c>
      <c r="S2957" s="111">
        <v>10008753</v>
      </c>
    </row>
    <row r="2958" spans="12:19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3491</v>
      </c>
      <c r="S2958" s="111">
        <v>10008751</v>
      </c>
    </row>
    <row r="2959" spans="12:19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3492</v>
      </c>
      <c r="S2959" s="111">
        <v>10008779</v>
      </c>
    </row>
    <row r="2960" spans="12:19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3493</v>
      </c>
      <c r="S2960" s="111">
        <v>10008778</v>
      </c>
    </row>
    <row r="2961" spans="12:19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3494</v>
      </c>
      <c r="S2961" s="111">
        <v>10008761</v>
      </c>
    </row>
    <row r="2962" spans="12:19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3495</v>
      </c>
      <c r="S2962" s="111">
        <v>10008744</v>
      </c>
    </row>
    <row r="2963" spans="12:19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3496</v>
      </c>
      <c r="S2963" s="111">
        <v>10008748</v>
      </c>
    </row>
    <row r="2964" spans="12:19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3497</v>
      </c>
      <c r="S2964" s="111">
        <v>10008745</v>
      </c>
    </row>
    <row r="2965" spans="12:19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3498</v>
      </c>
      <c r="S2965" s="111">
        <v>10008762</v>
      </c>
    </row>
    <row r="2966" spans="12:19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3499</v>
      </c>
      <c r="S2966" s="111">
        <v>10008759</v>
      </c>
    </row>
    <row r="2967" spans="12:19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3500</v>
      </c>
      <c r="S2967" s="111">
        <v>10008770</v>
      </c>
    </row>
    <row r="2968" spans="12:19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3501</v>
      </c>
      <c r="S2968" s="111">
        <v>10008764</v>
      </c>
    </row>
    <row r="2969" spans="12:19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3502</v>
      </c>
      <c r="S2969" s="111">
        <v>10008773</v>
      </c>
    </row>
    <row r="2970" spans="12:19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3503</v>
      </c>
      <c r="S2970" s="111">
        <v>10008760</v>
      </c>
    </row>
    <row r="2971" spans="12:19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3504</v>
      </c>
      <c r="S2971" s="111">
        <v>10008766</v>
      </c>
    </row>
    <row r="2972" spans="12:19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3505</v>
      </c>
      <c r="S2972" s="111">
        <v>10008768</v>
      </c>
    </row>
    <row r="2973" spans="12:19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3506</v>
      </c>
      <c r="S2973" s="111">
        <v>10008763</v>
      </c>
    </row>
    <row r="2974" spans="12:19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3507</v>
      </c>
      <c r="S2974" s="111">
        <v>10008772</v>
      </c>
    </row>
    <row r="2975" spans="12:19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3508</v>
      </c>
      <c r="S2975" s="111">
        <v>10008767</v>
      </c>
    </row>
    <row r="2976" spans="12:19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3509</v>
      </c>
      <c r="S2976" s="111">
        <v>10008771</v>
      </c>
    </row>
    <row r="2977" spans="12:19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3510</v>
      </c>
      <c r="S2977" s="111">
        <v>10008765</v>
      </c>
    </row>
    <row r="2978" spans="12:19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3511</v>
      </c>
      <c r="S2978" s="111">
        <v>10008769</v>
      </c>
    </row>
    <row r="2979" spans="12:19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3512</v>
      </c>
      <c r="S2979" s="111">
        <v>10008937</v>
      </c>
    </row>
    <row r="2980" spans="12:19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3513</v>
      </c>
      <c r="S2980" s="111">
        <v>10008934</v>
      </c>
    </row>
    <row r="2981" spans="12:19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3514</v>
      </c>
      <c r="S2981" s="111">
        <v>10008939</v>
      </c>
    </row>
    <row r="2982" spans="12:19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3515</v>
      </c>
      <c r="S2982" s="111">
        <v>10000216</v>
      </c>
    </row>
    <row r="2983" spans="12:19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3516</v>
      </c>
      <c r="S2983" s="111">
        <v>10008356</v>
      </c>
    </row>
    <row r="2984" spans="12:19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3517</v>
      </c>
      <c r="S2984" s="111">
        <v>10000214</v>
      </c>
    </row>
    <row r="2985" spans="12:19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3518</v>
      </c>
      <c r="S2985" s="111">
        <v>10000211</v>
      </c>
    </row>
    <row r="2986" spans="12:19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3519</v>
      </c>
      <c r="S2986" s="111">
        <v>10000217</v>
      </c>
    </row>
    <row r="2987" spans="12:19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3520</v>
      </c>
      <c r="S2987" s="111">
        <v>10000203</v>
      </c>
    </row>
    <row r="2988" spans="12:19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3521</v>
      </c>
      <c r="S2988" s="111">
        <v>10000232</v>
      </c>
    </row>
    <row r="2989" spans="12:19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3522</v>
      </c>
      <c r="S2989" s="111">
        <v>10008377</v>
      </c>
    </row>
    <row r="2990" spans="12:19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3523</v>
      </c>
      <c r="S2990" s="111">
        <v>10008375</v>
      </c>
    </row>
    <row r="2991" spans="12:19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3524</v>
      </c>
      <c r="S2991" s="111">
        <v>10008374</v>
      </c>
    </row>
    <row r="2992" spans="12:19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3525</v>
      </c>
      <c r="S2992" s="111">
        <v>10003014</v>
      </c>
    </row>
    <row r="2993" spans="12:19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3526</v>
      </c>
      <c r="S2993" s="111">
        <v>10000235</v>
      </c>
    </row>
    <row r="2994" spans="12:19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3527</v>
      </c>
      <c r="S2994" s="111">
        <v>10000208</v>
      </c>
    </row>
    <row r="2995" spans="12:19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3528</v>
      </c>
      <c r="S2995" s="111">
        <v>10000207</v>
      </c>
    </row>
    <row r="2996" spans="12:19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3529</v>
      </c>
      <c r="S2996" s="111">
        <v>10000204</v>
      </c>
    </row>
    <row r="2997" spans="12:19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3530</v>
      </c>
      <c r="S2997" s="111">
        <v>10000206</v>
      </c>
    </row>
    <row r="2998" spans="12:19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3531</v>
      </c>
      <c r="S2998" s="111">
        <v>10000210</v>
      </c>
    </row>
    <row r="2999" spans="12:19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3532</v>
      </c>
      <c r="S2999" s="111">
        <v>10000228</v>
      </c>
    </row>
    <row r="3000" spans="12:19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3533</v>
      </c>
      <c r="S3000" s="111">
        <v>10000205</v>
      </c>
    </row>
    <row r="3001" spans="12:19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3534</v>
      </c>
      <c r="S3001" s="111">
        <v>10000200</v>
      </c>
    </row>
    <row r="3002" spans="12:19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3535</v>
      </c>
      <c r="S3002" s="111">
        <v>10000213</v>
      </c>
    </row>
    <row r="3003" spans="12:19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3536</v>
      </c>
      <c r="S3003" s="111">
        <v>10000209</v>
      </c>
    </row>
    <row r="3004" spans="12:19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3537</v>
      </c>
      <c r="S3004" s="111">
        <v>10000196</v>
      </c>
    </row>
    <row r="3005" spans="12:19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3538</v>
      </c>
      <c r="S3005" s="111">
        <v>10008378</v>
      </c>
    </row>
    <row r="3006" spans="12:19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3539</v>
      </c>
      <c r="S3006" s="111">
        <v>10008379</v>
      </c>
    </row>
    <row r="3007" spans="12:19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3540</v>
      </c>
      <c r="S3007" s="111">
        <v>10000523</v>
      </c>
    </row>
    <row r="3008" spans="12:19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3541</v>
      </c>
      <c r="S3008" s="111">
        <v>10008440</v>
      </c>
    </row>
    <row r="3009" spans="12:19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3542</v>
      </c>
      <c r="S3009" s="111">
        <v>10000230</v>
      </c>
    </row>
    <row r="3010" spans="12:19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3543</v>
      </c>
      <c r="S3010" s="111">
        <v>10008376</v>
      </c>
    </row>
    <row r="3011" spans="12:19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3544</v>
      </c>
      <c r="S3011" s="111">
        <v>10008372</v>
      </c>
    </row>
    <row r="3012" spans="12:19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3545</v>
      </c>
      <c r="S3012" s="111">
        <v>10008373</v>
      </c>
    </row>
    <row r="3013" spans="12:19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3546</v>
      </c>
      <c r="S3013" s="111">
        <v>10000237</v>
      </c>
    </row>
    <row r="3014" spans="12:19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3547</v>
      </c>
      <c r="S3014" s="111">
        <v>10000622</v>
      </c>
    </row>
    <row r="3015" spans="12:19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3548</v>
      </c>
      <c r="S3015" s="111">
        <v>10000624</v>
      </c>
    </row>
    <row r="3016" spans="12:19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3549</v>
      </c>
      <c r="S3016" s="111">
        <v>10000608</v>
      </c>
    </row>
    <row r="3017" spans="12:19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3550</v>
      </c>
      <c r="S3017" s="111">
        <v>10000607</v>
      </c>
    </row>
    <row r="3018" spans="12:19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3551</v>
      </c>
      <c r="S3018" s="111">
        <v>10000611</v>
      </c>
    </row>
    <row r="3019" spans="12:19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3552</v>
      </c>
      <c r="S3019" s="111">
        <v>10000617</v>
      </c>
    </row>
    <row r="3020" spans="12:19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3553</v>
      </c>
      <c r="S3020" s="111">
        <v>10000618</v>
      </c>
    </row>
    <row r="3021" spans="12:19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3554</v>
      </c>
      <c r="S3021" s="111">
        <v>10000623</v>
      </c>
    </row>
    <row r="3022" spans="12:19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3555</v>
      </c>
      <c r="S3022" s="111">
        <v>10000613</v>
      </c>
    </row>
    <row r="3023" spans="12:19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3556</v>
      </c>
      <c r="S3023" s="111">
        <v>10000609</v>
      </c>
    </row>
    <row r="3024" spans="12:19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3557</v>
      </c>
      <c r="S3024" s="111">
        <v>10000610</v>
      </c>
    </row>
    <row r="3025" spans="12:19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3558</v>
      </c>
      <c r="S3025" s="111">
        <v>10000612</v>
      </c>
    </row>
    <row r="3026" spans="12:19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3559</v>
      </c>
      <c r="S3026" s="111">
        <v>10000605</v>
      </c>
    </row>
    <row r="3027" spans="12:19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3560</v>
      </c>
      <c r="S3027" s="111">
        <v>10000615</v>
      </c>
    </row>
    <row r="3028" spans="12:19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3561</v>
      </c>
      <c r="S3028" s="111">
        <v>10000621</v>
      </c>
    </row>
    <row r="3029" spans="12:19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3562</v>
      </c>
      <c r="S3029" s="111">
        <v>10000628</v>
      </c>
    </row>
    <row r="3030" spans="12:19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3563</v>
      </c>
      <c r="S3030" s="111">
        <v>10000616</v>
      </c>
    </row>
    <row r="3031" spans="12:19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3564</v>
      </c>
      <c r="S3031" s="111">
        <v>10000632</v>
      </c>
    </row>
    <row r="3032" spans="12:19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3565</v>
      </c>
      <c r="S3032" s="111">
        <v>10000619</v>
      </c>
    </row>
    <row r="3033" spans="12:19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3566</v>
      </c>
      <c r="S3033" s="111">
        <v>10000626</v>
      </c>
    </row>
    <row r="3034" spans="12:19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3567</v>
      </c>
      <c r="S3034" s="111">
        <v>10000631</v>
      </c>
    </row>
    <row r="3035" spans="12:19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3568</v>
      </c>
      <c r="S3035" s="111">
        <v>10000629</v>
      </c>
    </row>
    <row r="3036" spans="12:19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3569</v>
      </c>
      <c r="S3036" s="111">
        <v>10000634</v>
      </c>
    </row>
    <row r="3037" spans="12:19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3570</v>
      </c>
      <c r="S3037" s="111">
        <v>10000633</v>
      </c>
    </row>
    <row r="3038" spans="12:19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3571</v>
      </c>
      <c r="S3038" s="111">
        <v>10000630</v>
      </c>
    </row>
    <row r="3039" spans="12:19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3572</v>
      </c>
      <c r="S3039" s="111">
        <v>10000637</v>
      </c>
    </row>
    <row r="3040" spans="12:19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3573</v>
      </c>
      <c r="S3040" s="111">
        <v>10000614</v>
      </c>
    </row>
    <row r="3041" spans="12:19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3574</v>
      </c>
      <c r="S3041" s="111">
        <v>10000639</v>
      </c>
    </row>
    <row r="3042" spans="12:19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3575</v>
      </c>
      <c r="S3042" s="111">
        <v>10000635</v>
      </c>
    </row>
    <row r="3043" spans="12:19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3576</v>
      </c>
      <c r="S3043" s="111">
        <v>10000636</v>
      </c>
    </row>
    <row r="3044" spans="12:19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3577</v>
      </c>
      <c r="S3044" s="111">
        <v>10000641</v>
      </c>
    </row>
    <row r="3045" spans="12:19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3578</v>
      </c>
      <c r="S3045" s="111">
        <v>10000638</v>
      </c>
    </row>
    <row r="3046" spans="12:19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3579</v>
      </c>
      <c r="S3046" s="111">
        <v>10000620</v>
      </c>
    </row>
    <row r="3047" spans="12:19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3580</v>
      </c>
      <c r="S3047" s="111">
        <v>10000627</v>
      </c>
    </row>
    <row r="3048" spans="12:19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3581</v>
      </c>
      <c r="S3048" s="111">
        <v>10000625</v>
      </c>
    </row>
    <row r="3049" spans="12:19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3582</v>
      </c>
      <c r="S3049" s="111">
        <v>10000728</v>
      </c>
    </row>
    <row r="3050" spans="12:19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3583</v>
      </c>
      <c r="S3050" s="111">
        <v>10000657</v>
      </c>
    </row>
    <row r="3051" spans="12:19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3584</v>
      </c>
      <c r="S3051" s="111">
        <v>10000659</v>
      </c>
    </row>
    <row r="3052" spans="12:19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3585</v>
      </c>
      <c r="S3052" s="111">
        <v>10000642</v>
      </c>
    </row>
    <row r="3053" spans="12:19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3586</v>
      </c>
      <c r="S3053" s="111">
        <v>10000645</v>
      </c>
    </row>
    <row r="3054" spans="12:19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3587</v>
      </c>
      <c r="S3054" s="111">
        <v>10000643</v>
      </c>
    </row>
    <row r="3055" spans="12:19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3588</v>
      </c>
      <c r="S3055" s="111">
        <v>10000652</v>
      </c>
    </row>
    <row r="3056" spans="12:19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3589</v>
      </c>
      <c r="S3056" s="111">
        <v>10000653</v>
      </c>
    </row>
    <row r="3057" spans="12:19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3590</v>
      </c>
      <c r="S3057" s="111">
        <v>10000661</v>
      </c>
    </row>
    <row r="3058" spans="12:19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3591</v>
      </c>
      <c r="S3058" s="111">
        <v>10000649</v>
      </c>
    </row>
    <row r="3059" spans="12:19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3592</v>
      </c>
      <c r="S3059" s="111">
        <v>10000646</v>
      </c>
    </row>
    <row r="3060" spans="12:19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3593</v>
      </c>
      <c r="S3060" s="111">
        <v>10000644</v>
      </c>
    </row>
    <row r="3061" spans="12:19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3594</v>
      </c>
      <c r="S3061" s="111">
        <v>10000647</v>
      </c>
    </row>
    <row r="3062" spans="12:19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3595</v>
      </c>
      <c r="S3062" s="111">
        <v>10000640</v>
      </c>
    </row>
    <row r="3063" spans="12:19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3596</v>
      </c>
      <c r="S3063" s="111">
        <v>10000650</v>
      </c>
    </row>
    <row r="3064" spans="12:19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3597</v>
      </c>
      <c r="S3064" s="111">
        <v>10000655</v>
      </c>
    </row>
    <row r="3065" spans="12:19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3598</v>
      </c>
      <c r="S3065" s="111">
        <v>10000651</v>
      </c>
    </row>
    <row r="3066" spans="12:19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3599</v>
      </c>
      <c r="S3066" s="111">
        <v>10000660</v>
      </c>
    </row>
    <row r="3067" spans="12:19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3600</v>
      </c>
      <c r="S3067" s="111">
        <v>10000648</v>
      </c>
    </row>
    <row r="3068" spans="12:19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3601</v>
      </c>
      <c r="S3068" s="111">
        <v>10000669</v>
      </c>
    </row>
    <row r="3069" spans="12:19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3602</v>
      </c>
      <c r="S3069" s="111">
        <v>10000658</v>
      </c>
    </row>
    <row r="3070" spans="12:19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3603</v>
      </c>
      <c r="S3070" s="111">
        <v>10000667</v>
      </c>
    </row>
    <row r="3071" spans="12:19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3604</v>
      </c>
      <c r="S3071" s="111">
        <v>10000665</v>
      </c>
    </row>
    <row r="3072" spans="12:19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3605</v>
      </c>
      <c r="S3072" s="111">
        <v>10000666</v>
      </c>
    </row>
    <row r="3073" spans="12:19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3606</v>
      </c>
      <c r="S3073" s="111">
        <v>10000673</v>
      </c>
    </row>
    <row r="3074" spans="12:19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3607</v>
      </c>
      <c r="S3074" s="111">
        <v>10000674</v>
      </c>
    </row>
    <row r="3075" spans="12:19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3608</v>
      </c>
      <c r="S3075" s="111">
        <v>10000668</v>
      </c>
    </row>
    <row r="3076" spans="12:19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3609</v>
      </c>
      <c r="S3076" s="111">
        <v>10000671</v>
      </c>
    </row>
    <row r="3077" spans="12:19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3610</v>
      </c>
      <c r="S3077" s="111">
        <v>10000654</v>
      </c>
    </row>
    <row r="3078" spans="12:19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3611</v>
      </c>
      <c r="S3078" s="111">
        <v>10000670</v>
      </c>
    </row>
    <row r="3079" spans="12:19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3612</v>
      </c>
      <c r="S3079" s="111">
        <v>10000677</v>
      </c>
    </row>
    <row r="3080" spans="12:19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3613</v>
      </c>
      <c r="S3080" s="111">
        <v>10000678</v>
      </c>
    </row>
    <row r="3081" spans="12:19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3614</v>
      </c>
      <c r="S3081" s="111">
        <v>10000676</v>
      </c>
    </row>
    <row r="3082" spans="12:19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3615</v>
      </c>
      <c r="S3082" s="111">
        <v>10000672</v>
      </c>
    </row>
    <row r="3083" spans="12:19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3616</v>
      </c>
      <c r="S3083" s="111">
        <v>10000656</v>
      </c>
    </row>
    <row r="3084" spans="12:19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3617</v>
      </c>
      <c r="S3084" s="111">
        <v>10000664</v>
      </c>
    </row>
    <row r="3085" spans="12:19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3618</v>
      </c>
      <c r="S3085" s="111">
        <v>10000663</v>
      </c>
    </row>
    <row r="3086" spans="12:19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3619</v>
      </c>
      <c r="S3086" s="111">
        <v>10049888</v>
      </c>
    </row>
    <row r="3087" spans="12:19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3620</v>
      </c>
      <c r="S3087" s="111">
        <v>10049889</v>
      </c>
    </row>
    <row r="3088" spans="12:19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3621</v>
      </c>
      <c r="S3088" s="111">
        <v>10049890</v>
      </c>
    </row>
    <row r="3089" spans="12:19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3622</v>
      </c>
      <c r="S3089" s="111">
        <v>10049892</v>
      </c>
    </row>
    <row r="3090" spans="12:19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3623</v>
      </c>
      <c r="S3090" s="111">
        <v>10049891</v>
      </c>
    </row>
    <row r="3091" spans="12:19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3624</v>
      </c>
      <c r="S3091" s="111">
        <v>10049893</v>
      </c>
    </row>
    <row r="3092" spans="12:19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3625</v>
      </c>
      <c r="S3092" s="111">
        <v>10049894</v>
      </c>
    </row>
    <row r="3093" spans="12:19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3626</v>
      </c>
      <c r="S3093" s="111">
        <v>10049895</v>
      </c>
    </row>
    <row r="3094" spans="12:19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3627</v>
      </c>
      <c r="S3094" s="111">
        <v>10049896</v>
      </c>
    </row>
    <row r="3095" spans="12:19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3628</v>
      </c>
      <c r="S3095" s="111">
        <v>10049897</v>
      </c>
    </row>
    <row r="3096" spans="12:19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3629</v>
      </c>
      <c r="S3096" s="111">
        <v>10049898</v>
      </c>
    </row>
    <row r="3097" spans="12:19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3630</v>
      </c>
      <c r="S3097" s="111">
        <v>10049899</v>
      </c>
    </row>
    <row r="3098" spans="12:19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3631</v>
      </c>
      <c r="R3098" t="s">
        <v>7875</v>
      </c>
      <c r="S3098" s="111">
        <v>10049900</v>
      </c>
    </row>
    <row r="3099" spans="12:19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3632</v>
      </c>
      <c r="R3099" t="s">
        <v>7877</v>
      </c>
      <c r="S3099" s="111">
        <v>10049901</v>
      </c>
    </row>
    <row r="3100" spans="12:19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3633</v>
      </c>
      <c r="R3100" t="s">
        <v>7877</v>
      </c>
      <c r="S3100" s="111">
        <v>10049902</v>
      </c>
    </row>
    <row r="3101" spans="12:19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3634</v>
      </c>
      <c r="R3101" t="s">
        <v>7877</v>
      </c>
      <c r="S3101" s="111">
        <v>10049903</v>
      </c>
    </row>
    <row r="3102" spans="12:19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3635</v>
      </c>
      <c r="R3102" t="s">
        <v>7877</v>
      </c>
      <c r="S3102" s="111">
        <v>10049904</v>
      </c>
    </row>
    <row r="3103" spans="12:19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3636</v>
      </c>
      <c r="R3103" t="s">
        <v>7877</v>
      </c>
      <c r="S3103" s="111">
        <v>10049905</v>
      </c>
    </row>
    <row r="3104" spans="12:19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3637</v>
      </c>
      <c r="R3104" t="s">
        <v>7877</v>
      </c>
      <c r="S3104" s="111">
        <v>10049906</v>
      </c>
    </row>
    <row r="3105" spans="12:19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3638</v>
      </c>
      <c r="R3105" t="s">
        <v>7877</v>
      </c>
      <c r="S3105" s="111">
        <v>10049907</v>
      </c>
    </row>
    <row r="3106" spans="12:19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3639</v>
      </c>
      <c r="R3106" t="s">
        <v>7878</v>
      </c>
      <c r="S3106" s="111">
        <v>10049908</v>
      </c>
    </row>
    <row r="3107" spans="12:19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3640</v>
      </c>
      <c r="R3107" t="s">
        <v>7878</v>
      </c>
      <c r="S3107" s="111">
        <v>10049909</v>
      </c>
    </row>
    <row r="3108" spans="12:19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3641</v>
      </c>
      <c r="R3108" t="s">
        <v>7878</v>
      </c>
      <c r="S3108" s="111">
        <v>10049910</v>
      </c>
    </row>
    <row r="3109" spans="12:19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3642</v>
      </c>
      <c r="R3109" t="s">
        <v>7878</v>
      </c>
      <c r="S3109" s="111">
        <v>10049911</v>
      </c>
    </row>
    <row r="3110" spans="12:19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3643</v>
      </c>
      <c r="R3110" t="s">
        <v>7878</v>
      </c>
      <c r="S3110" s="111">
        <v>10049912</v>
      </c>
    </row>
    <row r="3111" spans="12:19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3644</v>
      </c>
      <c r="R3111" t="s">
        <v>7868</v>
      </c>
      <c r="S3111" s="111">
        <v>10049913</v>
      </c>
    </row>
    <row r="3112" spans="12:19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3645</v>
      </c>
      <c r="R3112" t="s">
        <v>7868</v>
      </c>
      <c r="S3112" s="111">
        <v>10049914</v>
      </c>
    </row>
    <row r="3113" spans="12:19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3646</v>
      </c>
      <c r="R3113" t="s">
        <v>7868</v>
      </c>
      <c r="S3113" s="111">
        <v>10049915</v>
      </c>
    </row>
    <row r="3114" spans="12:19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3647</v>
      </c>
      <c r="R3114" t="s">
        <v>7868</v>
      </c>
      <c r="S3114" s="111">
        <v>10049916</v>
      </c>
    </row>
    <row r="3115" spans="12:19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3648</v>
      </c>
      <c r="R3115" t="s">
        <v>7868</v>
      </c>
      <c r="S3115" s="111">
        <v>10049917</v>
      </c>
    </row>
    <row r="3116" spans="12:19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3649</v>
      </c>
      <c r="R3116" t="s">
        <v>7868</v>
      </c>
      <c r="S3116" s="111">
        <v>10049918</v>
      </c>
    </row>
    <row r="3117" spans="12:19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3650</v>
      </c>
      <c r="R3117" t="s">
        <v>7908</v>
      </c>
      <c r="S3117" s="111">
        <v>10049919</v>
      </c>
    </row>
    <row r="3118" spans="12:19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3651</v>
      </c>
      <c r="R3118" t="s">
        <v>7868</v>
      </c>
      <c r="S3118" s="111">
        <v>10049920</v>
      </c>
    </row>
    <row r="3119" spans="12:19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3652</v>
      </c>
      <c r="R3119" t="s">
        <v>7868</v>
      </c>
      <c r="S3119" s="111">
        <v>10049921</v>
      </c>
    </row>
    <row r="3120" spans="12:19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3653</v>
      </c>
      <c r="R3120" t="s">
        <v>7872</v>
      </c>
      <c r="S3120" s="111">
        <v>10049922</v>
      </c>
    </row>
    <row r="3121" spans="12:19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3654</v>
      </c>
      <c r="R3121" t="s">
        <v>7872</v>
      </c>
      <c r="S3121" s="111">
        <v>10049923</v>
      </c>
    </row>
    <row r="3122" spans="12:19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3655</v>
      </c>
      <c r="R3122" t="s">
        <v>7872</v>
      </c>
      <c r="S3122" s="111">
        <v>10049924</v>
      </c>
    </row>
    <row r="3123" spans="12:19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3656</v>
      </c>
      <c r="R3123" t="s">
        <v>146</v>
      </c>
      <c r="S3123" s="111">
        <v>10049925</v>
      </c>
    </row>
    <row r="3124" spans="12:19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3657</v>
      </c>
      <c r="R3124" t="s">
        <v>103</v>
      </c>
      <c r="S3124" s="111">
        <v>10049926</v>
      </c>
    </row>
    <row r="3125" spans="12:19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3658</v>
      </c>
      <c r="R3125" t="s">
        <v>103</v>
      </c>
      <c r="S3125" s="111">
        <v>10049927</v>
      </c>
    </row>
    <row r="3126" spans="12:19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3659</v>
      </c>
      <c r="S3126" s="111">
        <v>17218</v>
      </c>
    </row>
    <row r="3127" spans="12:19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3660</v>
      </c>
      <c r="S3127" s="111">
        <v>17219</v>
      </c>
    </row>
    <row r="3128" spans="12:19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3661</v>
      </c>
      <c r="S3128" s="111">
        <v>17220</v>
      </c>
    </row>
    <row r="3129" spans="12:19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3662</v>
      </c>
      <c r="S3129" s="111">
        <v>17221</v>
      </c>
    </row>
    <row r="3130" spans="12:19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3663</v>
      </c>
      <c r="S3130" s="111">
        <v>17222</v>
      </c>
    </row>
    <row r="3131" spans="12:19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3664</v>
      </c>
      <c r="S3131" s="111">
        <v>17223</v>
      </c>
    </row>
    <row r="3132" spans="12:19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3665</v>
      </c>
      <c r="S3132" s="111">
        <v>17224</v>
      </c>
    </row>
    <row r="3133" spans="12:19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3666</v>
      </c>
      <c r="S3133" s="111">
        <v>17225</v>
      </c>
    </row>
    <row r="3134" spans="12:19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3667</v>
      </c>
      <c r="S3134" s="111">
        <v>17226</v>
      </c>
    </row>
    <row r="3135" spans="12:19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3668</v>
      </c>
      <c r="S3135" s="111">
        <v>17227</v>
      </c>
    </row>
    <row r="3136" spans="12:19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3669</v>
      </c>
      <c r="S3136" s="111">
        <v>17228</v>
      </c>
    </row>
    <row r="3137" spans="12:19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3670</v>
      </c>
      <c r="S3137" s="111">
        <v>17229</v>
      </c>
    </row>
    <row r="3138" spans="12:19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3671</v>
      </c>
      <c r="S3138" s="111">
        <v>17230</v>
      </c>
    </row>
    <row r="3139" spans="12:19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3672</v>
      </c>
      <c r="S3139" s="111">
        <v>17231</v>
      </c>
    </row>
    <row r="3140" spans="12:19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3673</v>
      </c>
      <c r="S3140" s="111">
        <v>17232</v>
      </c>
    </row>
    <row r="3141" spans="12:19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3674</v>
      </c>
      <c r="S3141" s="111">
        <v>17233</v>
      </c>
    </row>
    <row r="3142" spans="12:19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3675</v>
      </c>
      <c r="S3142" s="111">
        <v>17234</v>
      </c>
    </row>
    <row r="3143" spans="12:19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3676</v>
      </c>
      <c r="S3143" s="111">
        <v>17235</v>
      </c>
    </row>
    <row r="3144" spans="12:19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3677</v>
      </c>
      <c r="S3144" s="111">
        <v>17236</v>
      </c>
    </row>
    <row r="3145" spans="12:19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3678</v>
      </c>
      <c r="S3145" s="111">
        <v>17237</v>
      </c>
    </row>
    <row r="3146" spans="12:19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3679</v>
      </c>
      <c r="S3146" s="111">
        <v>17238</v>
      </c>
    </row>
    <row r="3147" spans="12:19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3680</v>
      </c>
      <c r="S3147" s="111">
        <v>17239</v>
      </c>
    </row>
    <row r="3148" spans="12:19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3681</v>
      </c>
      <c r="S3148" s="111">
        <v>17240</v>
      </c>
    </row>
    <row r="3149" spans="12:19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3682</v>
      </c>
      <c r="S3149" s="111">
        <v>17241</v>
      </c>
    </row>
    <row r="3150" spans="12:19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3683</v>
      </c>
      <c r="S3150" s="111">
        <v>17242</v>
      </c>
    </row>
    <row r="3151" spans="12:19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3684</v>
      </c>
      <c r="S3151" s="111">
        <v>17243</v>
      </c>
    </row>
    <row r="3152" spans="12:19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3685</v>
      </c>
      <c r="S3152" s="111">
        <v>17244</v>
      </c>
    </row>
    <row r="3153" spans="12:19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3686</v>
      </c>
      <c r="S3153" s="111">
        <v>17245</v>
      </c>
    </row>
    <row r="3154" spans="12:19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3687</v>
      </c>
      <c r="S3154" s="111">
        <v>17246</v>
      </c>
    </row>
    <row r="3155" spans="12:19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3688</v>
      </c>
      <c r="S3155" s="111">
        <v>17247</v>
      </c>
    </row>
    <row r="3156" spans="12:19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3689</v>
      </c>
      <c r="S3156" s="111">
        <v>17248</v>
      </c>
    </row>
    <row r="3157" spans="12:19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3690</v>
      </c>
      <c r="S3157" s="111">
        <v>17249</v>
      </c>
    </row>
    <row r="3158" spans="12:19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3691</v>
      </c>
      <c r="S3158" s="111">
        <v>17250</v>
      </c>
    </row>
    <row r="3159" spans="12:19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3692</v>
      </c>
      <c r="S3159" s="111">
        <v>17251</v>
      </c>
    </row>
    <row r="3160" spans="12:19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3693</v>
      </c>
      <c r="S3160" s="111">
        <v>17252</v>
      </c>
    </row>
    <row r="3161" spans="12:19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3694</v>
      </c>
      <c r="S3161" s="111">
        <v>17253</v>
      </c>
    </row>
    <row r="3162" spans="12:19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3695</v>
      </c>
      <c r="S3162" s="111">
        <v>17254</v>
      </c>
    </row>
    <row r="3163" spans="12:19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3696</v>
      </c>
      <c r="S3163" s="111">
        <v>17255</v>
      </c>
    </row>
    <row r="3164" spans="12:19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3697</v>
      </c>
      <c r="S3164" s="111">
        <v>17256</v>
      </c>
    </row>
    <row r="3165" spans="12:19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3698</v>
      </c>
      <c r="S3165" s="111">
        <v>17257</v>
      </c>
    </row>
    <row r="3166" spans="12:19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3699</v>
      </c>
      <c r="S3166" s="111">
        <v>17258</v>
      </c>
    </row>
    <row r="3167" spans="12:19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3700</v>
      </c>
      <c r="S3167" s="111">
        <v>17259</v>
      </c>
    </row>
    <row r="3168" spans="12:19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3701</v>
      </c>
      <c r="S3168" s="111">
        <v>17260</v>
      </c>
    </row>
    <row r="3169" spans="12:19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3702</v>
      </c>
      <c r="S3169" s="111">
        <v>17261</v>
      </c>
    </row>
    <row r="3170" spans="12:19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3703</v>
      </c>
      <c r="S3170" s="111">
        <v>17262</v>
      </c>
    </row>
    <row r="3171" spans="12:19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3704</v>
      </c>
      <c r="S3171" s="111">
        <v>17263</v>
      </c>
    </row>
    <row r="3172" spans="12:19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3705</v>
      </c>
      <c r="S3172" s="111">
        <v>17264</v>
      </c>
    </row>
    <row r="3173" spans="12:19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3706</v>
      </c>
      <c r="S3173" s="111">
        <v>17265</v>
      </c>
    </row>
    <row r="3174" spans="12:19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3707</v>
      </c>
      <c r="S3174" s="111">
        <v>17266</v>
      </c>
    </row>
    <row r="3175" spans="12:19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3708</v>
      </c>
      <c r="S3175" s="111">
        <v>17267</v>
      </c>
    </row>
    <row r="3176" spans="12:19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3709</v>
      </c>
      <c r="S3176" s="111">
        <v>17268</v>
      </c>
    </row>
    <row r="3177" spans="12:19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3710</v>
      </c>
      <c r="S3177" s="111">
        <v>17269</v>
      </c>
    </row>
    <row r="3178" spans="12:19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3711</v>
      </c>
      <c r="S3178" s="111">
        <v>17270</v>
      </c>
    </row>
    <row r="3179" spans="12:19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3712</v>
      </c>
      <c r="S3179" s="111">
        <v>17271</v>
      </c>
    </row>
    <row r="3180" spans="12:19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3713</v>
      </c>
      <c r="S3180" s="111">
        <v>17272</v>
      </c>
    </row>
    <row r="3181" spans="12:19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3714</v>
      </c>
      <c r="S3181" s="111">
        <v>17273</v>
      </c>
    </row>
    <row r="3182" spans="12:19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3715</v>
      </c>
      <c r="S3182" s="111">
        <v>17274</v>
      </c>
    </row>
    <row r="3183" spans="12:19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3716</v>
      </c>
      <c r="S3183" s="111">
        <v>17275</v>
      </c>
    </row>
    <row r="3184" spans="12:19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3717</v>
      </c>
      <c r="S3184" s="111">
        <v>17276</v>
      </c>
    </row>
    <row r="3185" spans="12:19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3718</v>
      </c>
      <c r="S3185" s="111">
        <v>17277</v>
      </c>
    </row>
    <row r="3186" spans="12:19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3719</v>
      </c>
      <c r="S3186" s="111">
        <v>17278</v>
      </c>
    </row>
    <row r="3187" spans="12:19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3720</v>
      </c>
      <c r="S3187" s="111">
        <v>17279</v>
      </c>
    </row>
    <row r="3188" spans="12:19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3721</v>
      </c>
      <c r="S3188" s="111">
        <v>17280</v>
      </c>
    </row>
    <row r="3189" spans="12:19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3722</v>
      </c>
      <c r="S3189" s="111">
        <v>221</v>
      </c>
    </row>
    <row r="3190" spans="12:19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3723</v>
      </c>
      <c r="S3190" s="111">
        <v>1239</v>
      </c>
    </row>
    <row r="3191" spans="12:19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3724</v>
      </c>
      <c r="S3191" s="111">
        <v>17281</v>
      </c>
    </row>
    <row r="3192" spans="12:19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3725</v>
      </c>
      <c r="S3192" s="111">
        <v>17282</v>
      </c>
    </row>
    <row r="3193" spans="12:19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3726</v>
      </c>
      <c r="S3193" s="111">
        <v>17283</v>
      </c>
    </row>
    <row r="3194" spans="12:19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3727</v>
      </c>
      <c r="S3194" s="111">
        <v>17284</v>
      </c>
    </row>
    <row r="3195" spans="12:19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3728</v>
      </c>
      <c r="S3195" s="111">
        <v>17285</v>
      </c>
    </row>
    <row r="3196" spans="12:19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3729</v>
      </c>
      <c r="S3196" s="111">
        <v>17286</v>
      </c>
    </row>
    <row r="3197" spans="12:19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3730</v>
      </c>
      <c r="S3197" s="111">
        <v>17287</v>
      </c>
    </row>
    <row r="3198" spans="12:19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3731</v>
      </c>
      <c r="S3198" s="111">
        <v>17288</v>
      </c>
    </row>
    <row r="3199" spans="12:19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3732</v>
      </c>
      <c r="S3199" s="111">
        <v>17289</v>
      </c>
    </row>
    <row r="3200" spans="12:19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3733</v>
      </c>
      <c r="S3200" s="111">
        <v>17290</v>
      </c>
    </row>
    <row r="3201" spans="12:19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3734</v>
      </c>
      <c r="S3201" s="111">
        <v>17291</v>
      </c>
    </row>
    <row r="3202" spans="12:19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3735</v>
      </c>
      <c r="S3202" s="111">
        <v>17292</v>
      </c>
    </row>
    <row r="3203" spans="12:19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3736</v>
      </c>
      <c r="S3203" s="111">
        <v>19474</v>
      </c>
    </row>
    <row r="3204" spans="12:19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3737</v>
      </c>
      <c r="S3204" s="111">
        <v>19475</v>
      </c>
    </row>
    <row r="3205" spans="12:19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3738</v>
      </c>
      <c r="S3205" s="111">
        <v>19476</v>
      </c>
    </row>
    <row r="3206" spans="12:19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3739</v>
      </c>
      <c r="S3206" s="111">
        <v>17293</v>
      </c>
    </row>
    <row r="3207" spans="12:19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3740</v>
      </c>
      <c r="S3207" s="111">
        <v>17294</v>
      </c>
    </row>
    <row r="3208" spans="12:19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3741</v>
      </c>
      <c r="R3208" t="s">
        <v>7945</v>
      </c>
      <c r="S3208" s="111">
        <v>17295</v>
      </c>
    </row>
    <row r="3209" spans="12:19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3742</v>
      </c>
      <c r="S3209" s="111">
        <v>17296</v>
      </c>
    </row>
    <row r="3210" spans="12:19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3743</v>
      </c>
      <c r="S3210" s="111">
        <v>17297</v>
      </c>
    </row>
    <row r="3211" spans="12:19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3744</v>
      </c>
      <c r="S3211" s="111">
        <v>10000588</v>
      </c>
    </row>
    <row r="3212" spans="12:19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3745</v>
      </c>
      <c r="S3212" s="111">
        <v>10000591</v>
      </c>
    </row>
    <row r="3213" spans="12:19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3746</v>
      </c>
      <c r="S3213" s="111">
        <v>10000597</v>
      </c>
    </row>
    <row r="3214" spans="12:19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3747</v>
      </c>
      <c r="S3214" s="111">
        <v>10000599</v>
      </c>
    </row>
    <row r="3215" spans="12:19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3748</v>
      </c>
      <c r="S3215" s="111">
        <v>10000604</v>
      </c>
    </row>
    <row r="3216" spans="12:19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3749</v>
      </c>
      <c r="S3216" s="111">
        <v>10000592</v>
      </c>
    </row>
    <row r="3217" spans="12:19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3750</v>
      </c>
      <c r="S3217" s="111">
        <v>10000818</v>
      </c>
    </row>
    <row r="3218" spans="12:19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3751</v>
      </c>
      <c r="S3218" s="111">
        <v>10000594</v>
      </c>
    </row>
    <row r="3219" spans="12:19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3752</v>
      </c>
      <c r="S3219" s="111">
        <v>10000598</v>
      </c>
    </row>
    <row r="3220" spans="12:19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3753</v>
      </c>
      <c r="S3220" s="111">
        <v>10008345</v>
      </c>
    </row>
    <row r="3221" spans="12:19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3754</v>
      </c>
      <c r="S3221" s="111">
        <v>10008346</v>
      </c>
    </row>
    <row r="3222" spans="12:19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3755</v>
      </c>
      <c r="S3222" s="111">
        <v>10008340</v>
      </c>
    </row>
    <row r="3223" spans="12:19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3756</v>
      </c>
      <c r="S3223" s="111">
        <v>10000826</v>
      </c>
    </row>
    <row r="3224" spans="12:19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3757</v>
      </c>
      <c r="S3224" s="111">
        <v>10000822</v>
      </c>
    </row>
    <row r="3225" spans="12:19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3758</v>
      </c>
      <c r="S3225" s="111">
        <v>10000823</v>
      </c>
    </row>
    <row r="3226" spans="12:19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3759</v>
      </c>
      <c r="S3226" s="111">
        <v>10000825</v>
      </c>
    </row>
    <row r="3227" spans="12:19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3760</v>
      </c>
      <c r="S3227" s="111">
        <v>10000827</v>
      </c>
    </row>
    <row r="3228" spans="12:19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3761</v>
      </c>
      <c r="S3228" s="111">
        <v>10000824</v>
      </c>
    </row>
    <row r="3229" spans="12:19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3762</v>
      </c>
      <c r="S3229" s="111">
        <v>10000596</v>
      </c>
    </row>
    <row r="3230" spans="12:19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3763</v>
      </c>
      <c r="S3230" s="111">
        <v>10000595</v>
      </c>
    </row>
    <row r="3231" spans="12:19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3764</v>
      </c>
      <c r="S3231" s="111">
        <v>10000602</v>
      </c>
    </row>
    <row r="3232" spans="12:19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3765</v>
      </c>
      <c r="S3232" s="111">
        <v>10000600</v>
      </c>
    </row>
    <row r="3233" spans="12:19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3766</v>
      </c>
      <c r="S3233" s="111">
        <v>10000601</v>
      </c>
    </row>
    <row r="3234" spans="12:19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3767</v>
      </c>
      <c r="S3234" s="111">
        <v>10000279</v>
      </c>
    </row>
    <row r="3235" spans="12:19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3768</v>
      </c>
      <c r="S3235" s="111">
        <v>10008589</v>
      </c>
    </row>
    <row r="3236" spans="12:19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3769</v>
      </c>
      <c r="S3236" s="111">
        <v>10008588</v>
      </c>
    </row>
    <row r="3237" spans="12:19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3770</v>
      </c>
      <c r="S3237" s="111">
        <v>10003061</v>
      </c>
    </row>
    <row r="3238" spans="12:19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3771</v>
      </c>
      <c r="S3238" s="111">
        <v>10008584</v>
      </c>
    </row>
    <row r="3239" spans="12:19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3772</v>
      </c>
      <c r="S3239" s="111">
        <v>10008585</v>
      </c>
    </row>
    <row r="3240" spans="12:19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3773</v>
      </c>
      <c r="S3240" s="111">
        <v>10008579</v>
      </c>
    </row>
    <row r="3241" spans="12:19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3774</v>
      </c>
      <c r="S3241" s="111">
        <v>10008582</v>
      </c>
    </row>
    <row r="3242" spans="12:19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3775</v>
      </c>
      <c r="S3242" s="111">
        <v>10008577</v>
      </c>
    </row>
    <row r="3243" spans="12:19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3776</v>
      </c>
      <c r="S3243" s="111">
        <v>10008583</v>
      </c>
    </row>
    <row r="3244" spans="12:19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3777</v>
      </c>
      <c r="S3244" s="111">
        <v>10008581</v>
      </c>
    </row>
    <row r="3245" spans="12:19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3778</v>
      </c>
      <c r="S3245" s="111">
        <v>10008558</v>
      </c>
    </row>
    <row r="3246" spans="12:19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3779</v>
      </c>
      <c r="S3246" s="111">
        <v>10008561</v>
      </c>
    </row>
    <row r="3247" spans="12:19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3780</v>
      </c>
      <c r="S3247" s="111">
        <v>10008562</v>
      </c>
    </row>
    <row r="3248" spans="12:19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3781</v>
      </c>
      <c r="S3248" s="111">
        <v>10008706</v>
      </c>
    </row>
    <row r="3249" spans="12:19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3782</v>
      </c>
      <c r="S3249" s="111">
        <v>10008707</v>
      </c>
    </row>
    <row r="3250" spans="12:19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3783</v>
      </c>
      <c r="S3250" s="111">
        <v>10008574</v>
      </c>
    </row>
    <row r="3251" spans="12:19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3784</v>
      </c>
      <c r="S3251" s="111">
        <v>10008572</v>
      </c>
    </row>
    <row r="3252" spans="12:19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3785</v>
      </c>
      <c r="S3252" s="111">
        <v>10008575</v>
      </c>
    </row>
    <row r="3253" spans="12:19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3786</v>
      </c>
      <c r="S3253" s="111">
        <v>10008711</v>
      </c>
    </row>
    <row r="3254" spans="12:19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3787</v>
      </c>
      <c r="S3254" s="111">
        <v>10008709</v>
      </c>
    </row>
    <row r="3255" spans="12:19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3788</v>
      </c>
      <c r="S3255" s="111">
        <v>10008576</v>
      </c>
    </row>
    <row r="3256" spans="12:19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3789</v>
      </c>
      <c r="S3256" s="111">
        <v>10008580</v>
      </c>
    </row>
    <row r="3257" spans="12:19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3790</v>
      </c>
      <c r="S3257" s="111">
        <v>10008578</v>
      </c>
    </row>
    <row r="3258" spans="12:19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3791</v>
      </c>
      <c r="S3258" s="111">
        <v>10008710</v>
      </c>
    </row>
    <row r="3259" spans="12:19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3792</v>
      </c>
      <c r="S3259" s="111">
        <v>10008712</v>
      </c>
    </row>
    <row r="3260" spans="12:19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3793</v>
      </c>
      <c r="S3260" s="111">
        <v>10008708</v>
      </c>
    </row>
    <row r="3261" spans="12:19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3794</v>
      </c>
      <c r="S3261" s="111">
        <v>10008713</v>
      </c>
    </row>
    <row r="3262" spans="12:19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3795</v>
      </c>
      <c r="S3262" s="111">
        <v>10008530</v>
      </c>
    </row>
    <row r="3263" spans="12:19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3796</v>
      </c>
      <c r="S3263" s="111">
        <v>10008529</v>
      </c>
    </row>
    <row r="3264" spans="12:19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3797</v>
      </c>
      <c r="S3264" s="111">
        <v>10003058</v>
      </c>
    </row>
    <row r="3265" spans="12:19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3798</v>
      </c>
      <c r="S3265" s="111">
        <v>10001037</v>
      </c>
    </row>
    <row r="3266" spans="12:19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3799</v>
      </c>
      <c r="S3266" s="111">
        <v>10001034</v>
      </c>
    </row>
    <row r="3267" spans="12:19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3800</v>
      </c>
      <c r="S3267" s="111">
        <v>10001280</v>
      </c>
    </row>
    <row r="3268" spans="12:19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3801</v>
      </c>
      <c r="S3268" s="111">
        <v>10001290</v>
      </c>
    </row>
    <row r="3269" spans="12:19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3802</v>
      </c>
      <c r="S3269" s="111">
        <v>10001302</v>
      </c>
    </row>
    <row r="3270" spans="12:19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3803</v>
      </c>
      <c r="S3270" s="111">
        <v>10001041</v>
      </c>
    </row>
    <row r="3271" spans="12:19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3804</v>
      </c>
      <c r="S3271" s="111">
        <v>10001035</v>
      </c>
    </row>
    <row r="3272" spans="12:19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3805</v>
      </c>
      <c r="S3272" s="111">
        <v>10001039</v>
      </c>
    </row>
    <row r="3273" spans="12:19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3806</v>
      </c>
      <c r="S3273" s="111">
        <v>10001289</v>
      </c>
    </row>
    <row r="3274" spans="12:19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3807</v>
      </c>
      <c r="S3274" s="111">
        <v>10001291</v>
      </c>
    </row>
    <row r="3275" spans="12:19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3808</v>
      </c>
      <c r="S3275" s="111">
        <v>10001331</v>
      </c>
    </row>
    <row r="3276" spans="12:19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3809</v>
      </c>
      <c r="S3276" s="111">
        <v>10001040</v>
      </c>
    </row>
    <row r="3277" spans="12:19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3810</v>
      </c>
      <c r="S3277" s="111">
        <v>10000130</v>
      </c>
    </row>
    <row r="3278" spans="12:19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3811</v>
      </c>
      <c r="S3278" s="111">
        <v>10000489</v>
      </c>
    </row>
    <row r="3279" spans="12:19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3812</v>
      </c>
      <c r="S3279" s="111">
        <v>10000134</v>
      </c>
    </row>
    <row r="3280" spans="12:19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3813</v>
      </c>
      <c r="S3280" s="111">
        <v>10000133</v>
      </c>
    </row>
    <row r="3281" spans="12:19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3814</v>
      </c>
      <c r="S3281" s="111">
        <v>10001076</v>
      </c>
    </row>
    <row r="3282" spans="12:19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3815</v>
      </c>
      <c r="S3282" s="111">
        <v>10001072</v>
      </c>
    </row>
    <row r="3283" spans="12:19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3816</v>
      </c>
      <c r="S3283" s="111">
        <v>10001282</v>
      </c>
    </row>
    <row r="3284" spans="12:19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3817</v>
      </c>
      <c r="S3284" s="111">
        <v>10001285</v>
      </c>
    </row>
    <row r="3285" spans="12:19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3818</v>
      </c>
      <c r="S3285" s="111">
        <v>10001281</v>
      </c>
    </row>
    <row r="3286" spans="12:19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3819</v>
      </c>
      <c r="S3286" s="111">
        <v>10001287</v>
      </c>
    </row>
    <row r="3287" spans="12:19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3820</v>
      </c>
      <c r="S3287" s="111">
        <v>10000562</v>
      </c>
    </row>
    <row r="3288" spans="12:19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3821</v>
      </c>
      <c r="S3288" s="111">
        <v>10000559</v>
      </c>
    </row>
    <row r="3289" spans="12:19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3822</v>
      </c>
      <c r="S3289" s="111">
        <v>10000561</v>
      </c>
    </row>
    <row r="3290" spans="12:19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3823</v>
      </c>
      <c r="S3290" s="111">
        <v>10000566</v>
      </c>
    </row>
    <row r="3291" spans="12:19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3824</v>
      </c>
      <c r="S3291" s="111">
        <v>10008195</v>
      </c>
    </row>
    <row r="3292" spans="12:19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3825</v>
      </c>
      <c r="S3292" s="111">
        <v>10000457</v>
      </c>
    </row>
    <row r="3293" spans="12:19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3826</v>
      </c>
      <c r="S3293" s="111">
        <v>10000221</v>
      </c>
    </row>
    <row r="3294" spans="12:19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3827</v>
      </c>
      <c r="S3294" s="111">
        <v>10000240</v>
      </c>
    </row>
    <row r="3295" spans="12:19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3828</v>
      </c>
      <c r="S3295" s="111">
        <v>10008969</v>
      </c>
    </row>
    <row r="3296" spans="12:19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3829</v>
      </c>
      <c r="S3296" s="111">
        <v>10000460</v>
      </c>
    </row>
    <row r="3297" spans="12:19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3830</v>
      </c>
      <c r="S3297" s="111">
        <v>10000458</v>
      </c>
    </row>
    <row r="3298" spans="12:19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3831</v>
      </c>
      <c r="S3298" s="111">
        <v>10000471</v>
      </c>
    </row>
    <row r="3299" spans="12:19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3832</v>
      </c>
      <c r="S3299" s="111">
        <v>10001305</v>
      </c>
    </row>
    <row r="3300" spans="12:19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3833</v>
      </c>
      <c r="S3300" s="111">
        <v>10008454</v>
      </c>
    </row>
    <row r="3301" spans="12:19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3834</v>
      </c>
      <c r="S3301" s="111">
        <v>10008453</v>
      </c>
    </row>
    <row r="3302" spans="12:19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3835</v>
      </c>
      <c r="S3302" s="111">
        <v>10008455</v>
      </c>
    </row>
    <row r="3303" spans="12:19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3836</v>
      </c>
      <c r="S3303" s="111">
        <v>10008450</v>
      </c>
    </row>
    <row r="3304" spans="12:19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3837</v>
      </c>
      <c r="S3304" s="111">
        <v>10008199</v>
      </c>
    </row>
    <row r="3305" spans="12:19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3838</v>
      </c>
      <c r="S3305" s="111">
        <v>10000569</v>
      </c>
    </row>
    <row r="3306" spans="12:19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3839</v>
      </c>
      <c r="S3306" s="111">
        <v>10000135</v>
      </c>
    </row>
    <row r="3307" spans="12:19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3840</v>
      </c>
      <c r="S3307" s="111">
        <v>10008194</v>
      </c>
    </row>
    <row r="3308" spans="12:19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3841</v>
      </c>
      <c r="S3308" s="111">
        <v>10008197</v>
      </c>
    </row>
    <row r="3309" spans="12:19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3842</v>
      </c>
      <c r="S3309" s="111">
        <v>10008203</v>
      </c>
    </row>
    <row r="3310" spans="12:19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3843</v>
      </c>
      <c r="S3310" s="111">
        <v>10008201</v>
      </c>
    </row>
    <row r="3311" spans="12:19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3844</v>
      </c>
      <c r="S3311" s="111">
        <v>10008200</v>
      </c>
    </row>
    <row r="3312" spans="12:19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3845</v>
      </c>
      <c r="S3312" s="111">
        <v>10008198</v>
      </c>
    </row>
    <row r="3313" spans="12:19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3846</v>
      </c>
      <c r="S3313" s="111">
        <v>10002764</v>
      </c>
    </row>
    <row r="3314" spans="12:19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3847</v>
      </c>
      <c r="S3314" s="111">
        <v>10000570</v>
      </c>
    </row>
    <row r="3315" spans="12:19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3848</v>
      </c>
      <c r="S3315" s="111">
        <v>10000572</v>
      </c>
    </row>
    <row r="3316" spans="12:19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3849</v>
      </c>
      <c r="S3316" s="111">
        <v>10002769</v>
      </c>
    </row>
    <row r="3317" spans="12:19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3850</v>
      </c>
      <c r="S3317" s="111">
        <v>10000590</v>
      </c>
    </row>
    <row r="3318" spans="12:19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3851</v>
      </c>
      <c r="S3318" s="111">
        <v>10003118</v>
      </c>
    </row>
    <row r="3319" spans="12:19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3852</v>
      </c>
      <c r="S3319" s="111">
        <v>10000593</v>
      </c>
    </row>
    <row r="3320" spans="12:19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3853</v>
      </c>
      <c r="S3320" s="111">
        <v>10003117</v>
      </c>
    </row>
    <row r="3321" spans="12:19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3854</v>
      </c>
      <c r="S3321" s="111">
        <v>10000606</v>
      </c>
    </row>
    <row r="3322" spans="12:19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3855</v>
      </c>
      <c r="S3322" s="111">
        <v>10003119</v>
      </c>
    </row>
    <row r="3323" spans="12:19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3856</v>
      </c>
      <c r="S3323" s="111">
        <v>10000603</v>
      </c>
    </row>
    <row r="3324" spans="12:19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3857</v>
      </c>
      <c r="S3324" s="111">
        <v>10000079</v>
      </c>
    </row>
    <row r="3325" spans="12:19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3858</v>
      </c>
      <c r="S3325" s="111">
        <v>10001323</v>
      </c>
    </row>
    <row r="3326" spans="12:19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3859</v>
      </c>
      <c r="S3326" s="111">
        <v>10001314</v>
      </c>
    </row>
    <row r="3327" spans="12:19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3860</v>
      </c>
      <c r="S3327" s="111">
        <v>10001318</v>
      </c>
    </row>
    <row r="3328" spans="12:19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3861</v>
      </c>
      <c r="S3328" s="111">
        <v>10001319</v>
      </c>
    </row>
    <row r="3329" spans="12:19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3862</v>
      </c>
      <c r="S3329" s="111">
        <v>10000077</v>
      </c>
    </row>
    <row r="3330" spans="12:19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3863</v>
      </c>
      <c r="S3330" s="111">
        <v>10000075</v>
      </c>
    </row>
    <row r="3331" spans="12:19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3864</v>
      </c>
      <c r="S3331" s="111">
        <v>10000080</v>
      </c>
    </row>
    <row r="3332" spans="12:19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3865</v>
      </c>
      <c r="S3332" s="111">
        <v>10000078</v>
      </c>
    </row>
    <row r="3333" spans="12:19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3866</v>
      </c>
      <c r="S3333" s="111">
        <v>10000081</v>
      </c>
    </row>
    <row r="3334" spans="12:19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3867</v>
      </c>
      <c r="S3334" s="111">
        <v>10000082</v>
      </c>
    </row>
    <row r="3335" spans="12:19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3868</v>
      </c>
      <c r="S3335" s="111">
        <v>10000085</v>
      </c>
    </row>
    <row r="3336" spans="12:19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3869</v>
      </c>
      <c r="S3336" s="111">
        <v>10000083</v>
      </c>
    </row>
    <row r="3337" spans="12:19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3870</v>
      </c>
      <c r="S3337" s="111">
        <v>10000084</v>
      </c>
    </row>
    <row r="3338" spans="12:19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3871</v>
      </c>
      <c r="S3338" s="111">
        <v>10000086</v>
      </c>
    </row>
    <row r="3339" spans="12:19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3872</v>
      </c>
      <c r="S3339" s="111">
        <v>10000087</v>
      </c>
    </row>
    <row r="3340" spans="12:19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3873</v>
      </c>
      <c r="S3340" s="111">
        <v>10000088</v>
      </c>
    </row>
    <row r="3341" spans="12:19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3874</v>
      </c>
      <c r="S3341" s="111">
        <v>10000090</v>
      </c>
    </row>
    <row r="3342" spans="12:19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3875</v>
      </c>
      <c r="S3342" s="111">
        <v>10001320</v>
      </c>
    </row>
    <row r="3343" spans="12:19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3876</v>
      </c>
      <c r="S3343" s="111">
        <v>10001322</v>
      </c>
    </row>
    <row r="3344" spans="12:19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3877</v>
      </c>
      <c r="S3344" s="111">
        <v>10008887</v>
      </c>
    </row>
    <row r="3345" spans="12:19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3878</v>
      </c>
      <c r="S3345" s="111">
        <v>10008890</v>
      </c>
    </row>
    <row r="3346" spans="12:19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3879</v>
      </c>
      <c r="S3346" s="111">
        <v>10008888</v>
      </c>
    </row>
    <row r="3347" spans="12:19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3880</v>
      </c>
      <c r="S3347" s="111">
        <v>10008892</v>
      </c>
    </row>
    <row r="3348" spans="12:19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3881</v>
      </c>
      <c r="S3348" s="111">
        <v>10008936</v>
      </c>
    </row>
    <row r="3349" spans="12:19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3882</v>
      </c>
      <c r="S3349" s="111">
        <v>10008935</v>
      </c>
    </row>
    <row r="3350" spans="12:19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3883</v>
      </c>
      <c r="S3350" s="111">
        <v>10001325</v>
      </c>
    </row>
    <row r="3351" spans="12:19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3884</v>
      </c>
      <c r="S3351" s="111">
        <v>10001324</v>
      </c>
    </row>
    <row r="3352" spans="12:19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3885</v>
      </c>
      <c r="S3352" s="111">
        <v>10001330</v>
      </c>
    </row>
    <row r="3353" spans="12:19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3886</v>
      </c>
      <c r="S3353" s="111">
        <v>10001332</v>
      </c>
    </row>
    <row r="3354" spans="12:19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3887</v>
      </c>
      <c r="S3354" s="111">
        <v>10008932</v>
      </c>
    </row>
    <row r="3355" spans="12:19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3888</v>
      </c>
      <c r="S3355" s="111">
        <v>10008933</v>
      </c>
    </row>
    <row r="3356" spans="12:19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3889</v>
      </c>
      <c r="S3356" s="111">
        <v>10008889</v>
      </c>
    </row>
    <row r="3357" spans="12:19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3890</v>
      </c>
      <c r="S3357" s="111">
        <v>10008894</v>
      </c>
    </row>
    <row r="3358" spans="12:19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3891</v>
      </c>
      <c r="S3358" s="111">
        <v>10008891</v>
      </c>
    </row>
    <row r="3359" spans="12:19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3892</v>
      </c>
      <c r="S3359" s="111">
        <v>10008895</v>
      </c>
    </row>
    <row r="3360" spans="12:19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3893</v>
      </c>
      <c r="S3360" s="111">
        <v>10008893</v>
      </c>
    </row>
    <row r="3361" spans="12:19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3894</v>
      </c>
      <c r="S3361" s="111">
        <v>10002597</v>
      </c>
    </row>
    <row r="3362" spans="12:19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3895</v>
      </c>
      <c r="S3362" s="111">
        <v>10002600</v>
      </c>
    </row>
    <row r="3363" spans="12:19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3896</v>
      </c>
      <c r="S3363" s="111">
        <v>10002602</v>
      </c>
    </row>
    <row r="3364" spans="12:19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3897</v>
      </c>
      <c r="S3364" s="111">
        <v>10002606</v>
      </c>
    </row>
    <row r="3365" spans="12:19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3898</v>
      </c>
      <c r="S3365" s="111">
        <v>10008877</v>
      </c>
    </row>
    <row r="3366" spans="12:19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3899</v>
      </c>
      <c r="S3366" s="111">
        <v>10008880</v>
      </c>
    </row>
    <row r="3367" spans="12:19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3900</v>
      </c>
      <c r="S3367" s="111">
        <v>10000571</v>
      </c>
    </row>
    <row r="3368" spans="12:19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3901</v>
      </c>
      <c r="S3368" s="111">
        <v>10000585</v>
      </c>
    </row>
    <row r="3369" spans="12:19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3902</v>
      </c>
      <c r="S3369" s="111">
        <v>10002603</v>
      </c>
    </row>
    <row r="3370" spans="12:19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3903</v>
      </c>
      <c r="S3370" s="111">
        <v>10008570</v>
      </c>
    </row>
    <row r="3371" spans="12:19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3904</v>
      </c>
      <c r="S3371" s="111">
        <v>10008565</v>
      </c>
    </row>
    <row r="3372" spans="12:19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3905</v>
      </c>
      <c r="S3372" s="111">
        <v>10008568</v>
      </c>
    </row>
    <row r="3373" spans="12:19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3906</v>
      </c>
      <c r="S3373" s="111">
        <v>10008567</v>
      </c>
    </row>
    <row r="3374" spans="12:19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3907</v>
      </c>
      <c r="S3374" s="111">
        <v>10008569</v>
      </c>
    </row>
    <row r="3375" spans="12:19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3908</v>
      </c>
      <c r="S3375" s="111">
        <v>10008571</v>
      </c>
    </row>
    <row r="3376" spans="12:19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3909</v>
      </c>
      <c r="S3376" s="111">
        <v>10008566</v>
      </c>
    </row>
    <row r="3377" spans="12:19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3910</v>
      </c>
      <c r="S3377" s="111">
        <v>10008573</v>
      </c>
    </row>
    <row r="3378" spans="12:19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3911</v>
      </c>
      <c r="S3378" s="111">
        <v>10000103</v>
      </c>
    </row>
    <row r="3379" spans="12:19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3912</v>
      </c>
      <c r="S3379" s="111">
        <v>10008924</v>
      </c>
    </row>
    <row r="3380" spans="12:19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3913</v>
      </c>
      <c r="S3380" s="111">
        <v>10008923</v>
      </c>
    </row>
    <row r="3381" spans="12:19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3914</v>
      </c>
      <c r="S3381" s="111">
        <v>10001327</v>
      </c>
    </row>
    <row r="3382" spans="12:19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3915</v>
      </c>
      <c r="S3382" s="111">
        <v>10000099</v>
      </c>
    </row>
    <row r="3383" spans="12:19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3916</v>
      </c>
      <c r="S3383" s="111">
        <v>10008457</v>
      </c>
    </row>
    <row r="3384" spans="12:19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3917</v>
      </c>
      <c r="S3384" s="111">
        <v>10008921</v>
      </c>
    </row>
    <row r="3385" spans="12:19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3918</v>
      </c>
      <c r="S3385" s="111">
        <v>10008509</v>
      </c>
    </row>
    <row r="3386" spans="12:19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3919</v>
      </c>
      <c r="S3386" s="111">
        <v>10008510</v>
      </c>
    </row>
    <row r="3387" spans="12:19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3920</v>
      </c>
      <c r="S3387" s="111">
        <v>10008919</v>
      </c>
    </row>
    <row r="3388" spans="12:19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3921</v>
      </c>
      <c r="S3388" s="111">
        <v>10008506</v>
      </c>
    </row>
    <row r="3389" spans="12:19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3922</v>
      </c>
      <c r="S3389" s="111">
        <v>10008532</v>
      </c>
    </row>
    <row r="3390" spans="12:19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3923</v>
      </c>
      <c r="S3390" s="111">
        <v>10008538</v>
      </c>
    </row>
    <row r="3391" spans="12:19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3924</v>
      </c>
      <c r="S3391" s="111">
        <v>10008536</v>
      </c>
    </row>
    <row r="3392" spans="12:19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3925</v>
      </c>
      <c r="S3392" s="111">
        <v>10008539</v>
      </c>
    </row>
    <row r="3393" spans="12:19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3926</v>
      </c>
      <c r="S3393" s="111">
        <v>10008920</v>
      </c>
    </row>
    <row r="3394" spans="12:19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3927</v>
      </c>
      <c r="S3394" s="111">
        <v>10008922</v>
      </c>
    </row>
    <row r="3395" spans="12:19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3928</v>
      </c>
      <c r="S3395" s="111">
        <v>10008531</v>
      </c>
    </row>
    <row r="3396" spans="12:19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3929</v>
      </c>
      <c r="S3396" s="111">
        <v>10008522</v>
      </c>
    </row>
    <row r="3397" spans="12:19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3930</v>
      </c>
      <c r="S3397" s="111">
        <v>10008518</v>
      </c>
    </row>
    <row r="3398" spans="12:19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3931</v>
      </c>
      <c r="S3398" s="111">
        <v>10008519</v>
      </c>
    </row>
    <row r="3399" spans="12:19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3932</v>
      </c>
      <c r="S3399" s="111">
        <v>10008403</v>
      </c>
    </row>
    <row r="3400" spans="12:19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3933</v>
      </c>
      <c r="S3400" s="111">
        <v>10008405</v>
      </c>
    </row>
    <row r="3401" spans="12:19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3934</v>
      </c>
      <c r="S3401" s="111">
        <v>10008406</v>
      </c>
    </row>
    <row r="3402" spans="12:19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3935</v>
      </c>
      <c r="S3402" s="111">
        <v>10008407</v>
      </c>
    </row>
    <row r="3403" spans="12:19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3936</v>
      </c>
      <c r="S3403" s="111">
        <v>10008409</v>
      </c>
    </row>
    <row r="3404" spans="12:19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3937</v>
      </c>
      <c r="S3404" s="111">
        <v>10008408</v>
      </c>
    </row>
    <row r="3405" spans="12:19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3938</v>
      </c>
      <c r="S3405" s="111">
        <v>10001409</v>
      </c>
    </row>
    <row r="3406" spans="12:19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3939</v>
      </c>
      <c r="S3406" s="111">
        <v>10001394</v>
      </c>
    </row>
    <row r="3407" spans="12:19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3940</v>
      </c>
      <c r="S3407" s="111">
        <v>10008456</v>
      </c>
    </row>
    <row r="3408" spans="12:19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3941</v>
      </c>
      <c r="S3408" s="111">
        <v>10008389</v>
      </c>
    </row>
    <row r="3409" spans="12:19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3942</v>
      </c>
      <c r="S3409" s="111">
        <v>10008402</v>
      </c>
    </row>
    <row r="3410" spans="12:19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3943</v>
      </c>
      <c r="S3410" s="111">
        <v>10008404</v>
      </c>
    </row>
    <row r="3411" spans="12:19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3944</v>
      </c>
      <c r="S3411" s="111">
        <v>10008401</v>
      </c>
    </row>
    <row r="3412" spans="12:19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3945</v>
      </c>
      <c r="S3412" s="111">
        <v>10008400</v>
      </c>
    </row>
    <row r="3413" spans="12:19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3946</v>
      </c>
      <c r="S3413" s="111">
        <v>10000700</v>
      </c>
    </row>
    <row r="3414" spans="12:19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3947</v>
      </c>
      <c r="S3414" s="111">
        <v>10000239</v>
      </c>
    </row>
    <row r="3415" spans="12:19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3948</v>
      </c>
      <c r="S3415" s="111">
        <v>10000242</v>
      </c>
    </row>
    <row r="3416" spans="12:19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3949</v>
      </c>
      <c r="S3416" s="111">
        <v>10000695</v>
      </c>
    </row>
    <row r="3417" spans="12:19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3950</v>
      </c>
      <c r="S3417" s="111">
        <v>10000102</v>
      </c>
    </row>
    <row r="3418" spans="12:19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3951</v>
      </c>
      <c r="S3418" s="111">
        <v>10000095</v>
      </c>
    </row>
    <row r="3419" spans="12:19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3952</v>
      </c>
      <c r="S3419" s="111">
        <v>10000100</v>
      </c>
    </row>
    <row r="3420" spans="12:19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3953</v>
      </c>
      <c r="S3420" s="111">
        <v>10000097</v>
      </c>
    </row>
    <row r="3421" spans="12:19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3954</v>
      </c>
      <c r="S3421" s="111">
        <v>10000723</v>
      </c>
    </row>
    <row r="3422" spans="12:19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3955</v>
      </c>
      <c r="S3422" s="111">
        <v>10001286</v>
      </c>
    </row>
    <row r="3423" spans="12:19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3956</v>
      </c>
      <c r="S3423" s="111">
        <v>10000563</v>
      </c>
    </row>
    <row r="3424" spans="12:19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3957</v>
      </c>
      <c r="S3424" s="111">
        <v>10000564</v>
      </c>
    </row>
    <row r="3425" spans="12:19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3958</v>
      </c>
      <c r="S3425" s="111">
        <v>10000106</v>
      </c>
    </row>
    <row r="3426" spans="12:19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3959</v>
      </c>
      <c r="S3426" s="111">
        <v>10000565</v>
      </c>
    </row>
    <row r="3427" spans="12:19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3960</v>
      </c>
      <c r="S3427" s="111">
        <v>10001284</v>
      </c>
    </row>
    <row r="3428" spans="12:19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3961</v>
      </c>
      <c r="S3428" s="111">
        <v>10001283</v>
      </c>
    </row>
    <row r="3429" spans="12:19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3962</v>
      </c>
      <c r="S3429" s="111">
        <v>10001321</v>
      </c>
    </row>
    <row r="3430" spans="12:19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3963</v>
      </c>
      <c r="S3430" s="111">
        <v>10000093</v>
      </c>
    </row>
    <row r="3431" spans="12:19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3964</v>
      </c>
      <c r="S3431" s="111">
        <v>10000098</v>
      </c>
    </row>
    <row r="3432" spans="12:19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3965</v>
      </c>
      <c r="S3432" s="111">
        <v>10000096</v>
      </c>
    </row>
    <row r="3433" spans="12:19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3966</v>
      </c>
      <c r="S3433" s="111">
        <v>10000094</v>
      </c>
    </row>
    <row r="3434" spans="12:19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3967</v>
      </c>
      <c r="S3434" s="111">
        <v>10000089</v>
      </c>
    </row>
    <row r="3435" spans="12:19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3968</v>
      </c>
      <c r="S3435" s="111">
        <v>10000092</v>
      </c>
    </row>
    <row r="3436" spans="12:19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3969</v>
      </c>
      <c r="S3436" s="111">
        <v>10000101</v>
      </c>
    </row>
    <row r="3437" spans="12:19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3970</v>
      </c>
      <c r="S3437" s="111">
        <v>10000692</v>
      </c>
    </row>
    <row r="3438" spans="12:19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3971</v>
      </c>
      <c r="S3438" s="111">
        <v>10000696</v>
      </c>
    </row>
    <row r="3439" spans="12:19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3972</v>
      </c>
      <c r="S3439" s="111">
        <v>10008192</v>
      </c>
    </row>
    <row r="3440" spans="12:19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3973</v>
      </c>
      <c r="S3440" s="111">
        <v>10008517</v>
      </c>
    </row>
    <row r="3441" spans="12:19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3974</v>
      </c>
      <c r="S3441" s="111">
        <v>10008513</v>
      </c>
    </row>
    <row r="3442" spans="12:19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3975</v>
      </c>
      <c r="S3442" s="111">
        <v>10008515</v>
      </c>
    </row>
    <row r="3443" spans="12:19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3976</v>
      </c>
      <c r="S3443" s="111">
        <v>10008507</v>
      </c>
    </row>
    <row r="3444" spans="12:19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3977</v>
      </c>
      <c r="S3444" s="111">
        <v>10008511</v>
      </c>
    </row>
    <row r="3445" spans="12:19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3978</v>
      </c>
      <c r="S3445" s="111">
        <v>10008512</v>
      </c>
    </row>
    <row r="3446" spans="12:19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3979</v>
      </c>
      <c r="S3446" s="111">
        <v>10008788</v>
      </c>
    </row>
    <row r="3447" spans="12:19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3980</v>
      </c>
      <c r="S3447" s="111">
        <v>10008787</v>
      </c>
    </row>
    <row r="3448" spans="12:19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3981</v>
      </c>
      <c r="S3448" s="111">
        <v>10008786</v>
      </c>
    </row>
    <row r="3449" spans="12:19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3982</v>
      </c>
      <c r="S3449" s="111">
        <v>10008516</v>
      </c>
    </row>
    <row r="3450" spans="12:19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3983</v>
      </c>
      <c r="S3450" s="111">
        <v>10008514</v>
      </c>
    </row>
    <row r="3451" spans="12:19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3984</v>
      </c>
      <c r="S3451" s="111">
        <v>10008520</v>
      </c>
    </row>
    <row r="3452" spans="12:19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3985</v>
      </c>
      <c r="S3452" s="111">
        <v>10049928</v>
      </c>
    </row>
    <row r="3453" spans="12:19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3986</v>
      </c>
      <c r="S3453" s="111">
        <v>10049929</v>
      </c>
    </row>
    <row r="3454" spans="12:19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3987</v>
      </c>
      <c r="R3454" t="s">
        <v>7875</v>
      </c>
      <c r="S3454" s="111">
        <v>10049930</v>
      </c>
    </row>
    <row r="3455" spans="12:19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3988</v>
      </c>
      <c r="R3455" t="s">
        <v>7875</v>
      </c>
      <c r="S3455" s="111">
        <v>10049931</v>
      </c>
    </row>
    <row r="3456" spans="12:19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3989</v>
      </c>
      <c r="R3456" t="s">
        <v>7875</v>
      </c>
      <c r="S3456" s="111">
        <v>10049932</v>
      </c>
    </row>
    <row r="3457" spans="12:19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3990</v>
      </c>
      <c r="R3457" t="s">
        <v>7875</v>
      </c>
      <c r="S3457" s="111">
        <v>10049933</v>
      </c>
    </row>
    <row r="3458" spans="12:19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3991</v>
      </c>
      <c r="R3458" t="s">
        <v>7890</v>
      </c>
      <c r="S3458" s="111">
        <v>10049940</v>
      </c>
    </row>
    <row r="3459" spans="12:19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3992</v>
      </c>
      <c r="R3459" t="s">
        <v>7890</v>
      </c>
      <c r="S3459" s="111">
        <v>10049941</v>
      </c>
    </row>
    <row r="3460" spans="12:19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3993</v>
      </c>
      <c r="S3460" s="111">
        <v>10049942</v>
      </c>
    </row>
    <row r="3461" spans="12:19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3994</v>
      </c>
      <c r="S3461" s="111">
        <v>10049943</v>
      </c>
    </row>
    <row r="3462" spans="12:19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3995</v>
      </c>
      <c r="S3462" s="111">
        <v>10049934</v>
      </c>
    </row>
    <row r="3463" spans="12:19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3996</v>
      </c>
      <c r="S3463" s="111">
        <v>10049935</v>
      </c>
    </row>
    <row r="3464" spans="12:19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3997</v>
      </c>
      <c r="R3464" t="s">
        <v>7908</v>
      </c>
      <c r="S3464" s="111">
        <v>10049936</v>
      </c>
    </row>
    <row r="3465" spans="12:19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3998</v>
      </c>
      <c r="R3465" t="s">
        <v>7869</v>
      </c>
      <c r="S3465" s="111">
        <v>10049937</v>
      </c>
    </row>
    <row r="3466" spans="12:19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3999</v>
      </c>
      <c r="R3466" t="s">
        <v>103</v>
      </c>
      <c r="S3466" s="111">
        <v>10049938</v>
      </c>
    </row>
    <row r="3467" spans="12:19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4000</v>
      </c>
      <c r="R3467" t="s">
        <v>103</v>
      </c>
      <c r="S3467" s="111">
        <v>10049939</v>
      </c>
    </row>
    <row r="3468" spans="12:19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4001</v>
      </c>
      <c r="S3468" s="111">
        <v>17298</v>
      </c>
    </row>
    <row r="3469" spans="12:19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4002</v>
      </c>
      <c r="S3469" s="111">
        <v>17299</v>
      </c>
    </row>
    <row r="3470" spans="12:19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4003</v>
      </c>
      <c r="S3470" s="111">
        <v>17300</v>
      </c>
    </row>
    <row r="3471" spans="12:19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4004</v>
      </c>
      <c r="S3471" s="111">
        <v>17301</v>
      </c>
    </row>
    <row r="3472" spans="12:19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4005</v>
      </c>
      <c r="S3472" s="111">
        <v>17302</v>
      </c>
    </row>
    <row r="3473" spans="12:19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4006</v>
      </c>
      <c r="S3473" s="111">
        <v>17303</v>
      </c>
    </row>
    <row r="3474" spans="12:19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4007</v>
      </c>
      <c r="S3474" s="111">
        <v>17304</v>
      </c>
    </row>
    <row r="3475" spans="12:19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4008</v>
      </c>
      <c r="S3475" s="111">
        <v>17305</v>
      </c>
    </row>
    <row r="3476" spans="12:19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4009</v>
      </c>
      <c r="S3476" s="111">
        <v>17306</v>
      </c>
    </row>
    <row r="3477" spans="12:19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4010</v>
      </c>
      <c r="S3477" s="111">
        <v>17307</v>
      </c>
    </row>
    <row r="3478" spans="12:19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4011</v>
      </c>
      <c r="S3478" s="111">
        <v>17308</v>
      </c>
    </row>
    <row r="3479" spans="12:19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4012</v>
      </c>
      <c r="S3479" s="111">
        <v>17309</v>
      </c>
    </row>
    <row r="3480" spans="12:19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4013</v>
      </c>
      <c r="S3480" s="111">
        <v>17310</v>
      </c>
    </row>
    <row r="3481" spans="12:19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4014</v>
      </c>
      <c r="S3481" s="111">
        <v>10049944</v>
      </c>
    </row>
    <row r="3482" spans="12:19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4015</v>
      </c>
      <c r="S3482" s="111">
        <v>10049945</v>
      </c>
    </row>
    <row r="3483" spans="12:19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4016</v>
      </c>
      <c r="S3483" s="111">
        <v>10049946</v>
      </c>
    </row>
    <row r="3484" spans="12:19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4017</v>
      </c>
      <c r="S3484" s="111">
        <v>10049947</v>
      </c>
    </row>
    <row r="3485" spans="12:19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4018</v>
      </c>
      <c r="S3485" s="111">
        <v>10049948</v>
      </c>
    </row>
    <row r="3486" spans="12:19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4019</v>
      </c>
      <c r="S3486" s="111">
        <v>10049949</v>
      </c>
    </row>
    <row r="3487" spans="12:19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4020</v>
      </c>
      <c r="S3487" s="111">
        <v>10000420</v>
      </c>
    </row>
    <row r="3488" spans="12:19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4021</v>
      </c>
      <c r="S3488" s="111">
        <v>10000396</v>
      </c>
    </row>
    <row r="3489" spans="12:19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4022</v>
      </c>
      <c r="S3489" s="111">
        <v>10000394</v>
      </c>
    </row>
    <row r="3490" spans="12:19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4023</v>
      </c>
      <c r="S3490" s="111">
        <v>10008441</v>
      </c>
    </row>
    <row r="3491" spans="12:19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4024</v>
      </c>
      <c r="S3491" s="111">
        <v>10008442</v>
      </c>
    </row>
    <row r="3492" spans="12:19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4025</v>
      </c>
      <c r="S3492" s="111">
        <v>10008443</v>
      </c>
    </row>
    <row r="3493" spans="12:19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4026</v>
      </c>
      <c r="S3493" s="111">
        <v>10008444</v>
      </c>
    </row>
    <row r="3494" spans="12:19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4027</v>
      </c>
      <c r="S3494" s="111">
        <v>10008447</v>
      </c>
    </row>
    <row r="3495" spans="12:19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4028</v>
      </c>
      <c r="S3495" s="111">
        <v>10008446</v>
      </c>
    </row>
    <row r="3496" spans="12:19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4029</v>
      </c>
      <c r="S3496" s="111">
        <v>10008445</v>
      </c>
    </row>
    <row r="3497" spans="12:19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4030</v>
      </c>
      <c r="S3497" s="111">
        <v>10008449</v>
      </c>
    </row>
    <row r="3498" spans="12:19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4031</v>
      </c>
      <c r="S3498" s="111">
        <v>10008448</v>
      </c>
    </row>
    <row r="3499" spans="12:19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4032</v>
      </c>
      <c r="S3499" s="111">
        <v>10000391</v>
      </c>
    </row>
    <row r="3500" spans="12:19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4033</v>
      </c>
      <c r="S3500" s="111">
        <v>10008292</v>
      </c>
    </row>
    <row r="3501" spans="12:19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4034</v>
      </c>
      <c r="S3501" s="111">
        <v>10008298</v>
      </c>
    </row>
    <row r="3502" spans="12:19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4035</v>
      </c>
      <c r="S3502" s="111">
        <v>10008293</v>
      </c>
    </row>
    <row r="3503" spans="12:19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4036</v>
      </c>
      <c r="S3503" s="111">
        <v>10008295</v>
      </c>
    </row>
    <row r="3504" spans="12:19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4037</v>
      </c>
      <c r="S3504" s="111">
        <v>10008297</v>
      </c>
    </row>
    <row r="3505" spans="12:19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4038</v>
      </c>
      <c r="S3505" s="111">
        <v>10008223</v>
      </c>
    </row>
    <row r="3506" spans="12:19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4039</v>
      </c>
      <c r="S3506" s="111">
        <v>10008294</v>
      </c>
    </row>
    <row r="3507" spans="12:19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4040</v>
      </c>
      <c r="S3507" s="111">
        <v>10008219</v>
      </c>
    </row>
    <row r="3508" spans="12:19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4041</v>
      </c>
      <c r="S3508" s="111">
        <v>10000477</v>
      </c>
    </row>
    <row r="3509" spans="12:19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4042</v>
      </c>
      <c r="S3509" s="111">
        <v>10000480</v>
      </c>
    </row>
    <row r="3510" spans="12:19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4043</v>
      </c>
      <c r="S3510" s="111">
        <v>17311</v>
      </c>
    </row>
    <row r="3511" spans="12:19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4044</v>
      </c>
      <c r="R3511" t="s">
        <v>7938</v>
      </c>
      <c r="S3511" s="111">
        <v>17312</v>
      </c>
    </row>
    <row r="3512" spans="12:19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4045</v>
      </c>
      <c r="R3512" t="s">
        <v>7868</v>
      </c>
      <c r="S3512" s="111">
        <v>17313</v>
      </c>
    </row>
    <row r="3513" spans="12:19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4046</v>
      </c>
      <c r="S3513" s="111">
        <v>17314</v>
      </c>
    </row>
    <row r="3514" spans="12:19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4047</v>
      </c>
      <c r="R3514" t="s">
        <v>7878</v>
      </c>
      <c r="S3514" s="111">
        <v>17315</v>
      </c>
    </row>
    <row r="3515" spans="12:19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4048</v>
      </c>
      <c r="R3515" t="s">
        <v>7868</v>
      </c>
      <c r="S3515" s="111">
        <v>17316</v>
      </c>
    </row>
    <row r="3516" spans="12:19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4049</v>
      </c>
      <c r="S3516" s="111">
        <v>17317</v>
      </c>
    </row>
    <row r="3517" spans="12:19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4050</v>
      </c>
      <c r="R3517" t="s">
        <v>7878</v>
      </c>
      <c r="S3517" s="111">
        <v>17318</v>
      </c>
    </row>
    <row r="3518" spans="12:19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4051</v>
      </c>
      <c r="R3518" t="s">
        <v>7868</v>
      </c>
      <c r="S3518" s="111">
        <v>17319</v>
      </c>
    </row>
    <row r="3519" spans="12:19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4052</v>
      </c>
      <c r="R3519" t="s">
        <v>7938</v>
      </c>
      <c r="S3519" s="111">
        <v>17320</v>
      </c>
    </row>
    <row r="3520" spans="12:19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4053</v>
      </c>
      <c r="S3520" s="111">
        <v>10001472</v>
      </c>
    </row>
    <row r="3521" spans="12:19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4054</v>
      </c>
      <c r="S3521" s="111">
        <v>10001476</v>
      </c>
    </row>
    <row r="3522" spans="12:19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4055</v>
      </c>
      <c r="S3522" s="111">
        <v>10001474</v>
      </c>
    </row>
    <row r="3523" spans="12:19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4056</v>
      </c>
      <c r="S3523" s="111">
        <v>10001475</v>
      </c>
    </row>
    <row r="3524" spans="12:19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4057</v>
      </c>
      <c r="S3524" s="111">
        <v>10001473</v>
      </c>
    </row>
    <row r="3525" spans="12:19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4058</v>
      </c>
      <c r="S3525" s="111">
        <v>10001470</v>
      </c>
    </row>
    <row r="3526" spans="12:19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4059</v>
      </c>
      <c r="R3526" t="s">
        <v>7868</v>
      </c>
      <c r="S3526" s="111">
        <v>17321</v>
      </c>
    </row>
    <row r="3527" spans="12:19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4060</v>
      </c>
      <c r="R3527" t="s">
        <v>7890</v>
      </c>
      <c r="S3527" s="111">
        <v>17322</v>
      </c>
    </row>
    <row r="3528" spans="12:19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4061</v>
      </c>
      <c r="S3528" s="111">
        <v>17323</v>
      </c>
    </row>
    <row r="3529" spans="12:19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4062</v>
      </c>
      <c r="R3529" t="s">
        <v>103</v>
      </c>
      <c r="S3529" s="111">
        <v>17324</v>
      </c>
    </row>
    <row r="3530" spans="12:19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4063</v>
      </c>
      <c r="R3530" t="s">
        <v>103</v>
      </c>
      <c r="S3530" s="111">
        <v>17325</v>
      </c>
    </row>
    <row r="3531" spans="12:19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4064</v>
      </c>
      <c r="R3531" t="s">
        <v>7872</v>
      </c>
      <c r="S3531" s="111">
        <v>17326</v>
      </c>
    </row>
    <row r="3532" spans="12:19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4065</v>
      </c>
      <c r="R3532" t="s">
        <v>7872</v>
      </c>
      <c r="S3532" s="111">
        <v>17327</v>
      </c>
    </row>
    <row r="3533" spans="12:19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4066</v>
      </c>
      <c r="R3533" t="s">
        <v>7872</v>
      </c>
      <c r="S3533" s="111">
        <v>17328</v>
      </c>
    </row>
    <row r="3534" spans="12:19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4067</v>
      </c>
      <c r="R3534" t="s">
        <v>7872</v>
      </c>
      <c r="S3534" s="111">
        <v>17329</v>
      </c>
    </row>
    <row r="3535" spans="12:19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4068</v>
      </c>
      <c r="R3535" t="s">
        <v>7872</v>
      </c>
      <c r="S3535" s="111">
        <v>17330</v>
      </c>
    </row>
    <row r="3536" spans="12:19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4069</v>
      </c>
      <c r="R3536" t="s">
        <v>7872</v>
      </c>
      <c r="S3536" s="111">
        <v>17331</v>
      </c>
    </row>
    <row r="3537" spans="12:19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4070</v>
      </c>
      <c r="R3537" t="s">
        <v>7872</v>
      </c>
      <c r="S3537" s="111">
        <v>17332</v>
      </c>
    </row>
    <row r="3538" spans="12:19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4071</v>
      </c>
      <c r="S3538" s="111">
        <v>10002574</v>
      </c>
    </row>
    <row r="3539" spans="12:19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4072</v>
      </c>
      <c r="S3539" s="111">
        <v>10002570</v>
      </c>
    </row>
    <row r="3540" spans="12:19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4073</v>
      </c>
      <c r="S3540" s="111">
        <v>10000115</v>
      </c>
    </row>
    <row r="3541" spans="12:19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4074</v>
      </c>
      <c r="S3541" s="111">
        <v>10000112</v>
      </c>
    </row>
    <row r="3542" spans="12:19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4075</v>
      </c>
      <c r="S3542" s="111">
        <v>10000108</v>
      </c>
    </row>
    <row r="3543" spans="12:19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4076</v>
      </c>
      <c r="S3543" s="111">
        <v>10000110</v>
      </c>
    </row>
    <row r="3544" spans="12:19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4077</v>
      </c>
      <c r="S3544" s="111">
        <v>10000109</v>
      </c>
    </row>
    <row r="3545" spans="12:19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4078</v>
      </c>
      <c r="S3545" s="111">
        <v>10000107</v>
      </c>
    </row>
    <row r="3546" spans="12:19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4079</v>
      </c>
      <c r="S3546" s="111">
        <v>10000113</v>
      </c>
    </row>
    <row r="3547" spans="12:19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4080</v>
      </c>
      <c r="S3547" s="111">
        <v>10000111</v>
      </c>
    </row>
    <row r="3548" spans="12:19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4081</v>
      </c>
      <c r="S3548" s="111">
        <v>10049950</v>
      </c>
    </row>
    <row r="3549" spans="12:19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4082</v>
      </c>
      <c r="R3549" t="s">
        <v>7869</v>
      </c>
      <c r="S3549" s="111">
        <v>10049951</v>
      </c>
    </row>
    <row r="3550" spans="12:19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4083</v>
      </c>
      <c r="R3550" t="s">
        <v>7872</v>
      </c>
      <c r="S3550" s="111">
        <v>10049952</v>
      </c>
    </row>
    <row r="3551" spans="12:19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4084</v>
      </c>
      <c r="R3551" t="s">
        <v>7872</v>
      </c>
      <c r="S3551" s="111">
        <v>10049953</v>
      </c>
    </row>
    <row r="3552" spans="12:19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4085</v>
      </c>
      <c r="S3552" s="111">
        <v>10000393</v>
      </c>
    </row>
    <row r="3553" spans="12:19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4086</v>
      </c>
      <c r="S3553" s="111">
        <v>10000392</v>
      </c>
    </row>
    <row r="3554" spans="12:19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4087</v>
      </c>
      <c r="S3554" s="111">
        <v>10000395</v>
      </c>
    </row>
    <row r="3555" spans="12:19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4088</v>
      </c>
      <c r="S3555" s="111">
        <v>10002610</v>
      </c>
    </row>
    <row r="3556" spans="12:19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4089</v>
      </c>
      <c r="S3556" s="111">
        <v>10001435</v>
      </c>
    </row>
    <row r="3557" spans="12:19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4090</v>
      </c>
      <c r="S3557" s="111">
        <v>10002686</v>
      </c>
    </row>
    <row r="3558" spans="12:19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4091</v>
      </c>
      <c r="S3558" s="111">
        <v>10001437</v>
      </c>
    </row>
    <row r="3559" spans="12:19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4092</v>
      </c>
      <c r="S3559" s="111">
        <v>10001436</v>
      </c>
    </row>
    <row r="3560" spans="12:19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4093</v>
      </c>
      <c r="S3560" s="111">
        <v>10002676</v>
      </c>
    </row>
    <row r="3561" spans="12:19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4094</v>
      </c>
      <c r="S3561" s="111">
        <v>10002678</v>
      </c>
    </row>
    <row r="3562" spans="12:19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4095</v>
      </c>
      <c r="S3562" s="111">
        <v>10002689</v>
      </c>
    </row>
    <row r="3563" spans="12:19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4096</v>
      </c>
      <c r="S3563" s="111">
        <v>10002690</v>
      </c>
    </row>
    <row r="3564" spans="12:19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4097</v>
      </c>
      <c r="S3564" s="111">
        <v>10002679</v>
      </c>
    </row>
    <row r="3565" spans="12:19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4098</v>
      </c>
      <c r="S3565" s="111">
        <v>10001434</v>
      </c>
    </row>
    <row r="3566" spans="12:19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4099</v>
      </c>
      <c r="S3566" s="111">
        <v>10002687</v>
      </c>
    </row>
    <row r="3567" spans="12:19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4100</v>
      </c>
      <c r="S3567" s="111">
        <v>10002723</v>
      </c>
    </row>
    <row r="3568" spans="12:19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4101</v>
      </c>
      <c r="S3568" s="111">
        <v>10002719</v>
      </c>
    </row>
    <row r="3569" spans="12:19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4102</v>
      </c>
      <c r="S3569" s="111">
        <v>10001428</v>
      </c>
    </row>
    <row r="3570" spans="12:19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4103</v>
      </c>
      <c r="S3570" s="111">
        <v>10001431</v>
      </c>
    </row>
    <row r="3571" spans="12:19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4104</v>
      </c>
      <c r="S3571" s="111">
        <v>10002791</v>
      </c>
    </row>
    <row r="3572" spans="12:19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4105</v>
      </c>
      <c r="S3572" s="111">
        <v>10002700</v>
      </c>
    </row>
    <row r="3573" spans="12:19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4106</v>
      </c>
      <c r="S3573" s="111">
        <v>10002704</v>
      </c>
    </row>
    <row r="3574" spans="12:19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4107</v>
      </c>
      <c r="S3574" s="111">
        <v>10002722</v>
      </c>
    </row>
    <row r="3575" spans="12:19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4108</v>
      </c>
      <c r="S3575" s="111">
        <v>10002730</v>
      </c>
    </row>
    <row r="3576" spans="12:19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4109</v>
      </c>
      <c r="S3576" s="111">
        <v>10001433</v>
      </c>
    </row>
    <row r="3577" spans="12:19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4110</v>
      </c>
      <c r="S3577" s="111">
        <v>10001432</v>
      </c>
    </row>
    <row r="3578" spans="12:19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4111</v>
      </c>
      <c r="S3578" s="111">
        <v>10002727</v>
      </c>
    </row>
    <row r="3579" spans="12:19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4112</v>
      </c>
      <c r="S3579" s="111">
        <v>10002725</v>
      </c>
    </row>
    <row r="3580" spans="12:19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4113</v>
      </c>
      <c r="S3580" s="111">
        <v>10002699</v>
      </c>
    </row>
    <row r="3581" spans="12:19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4114</v>
      </c>
      <c r="S3581" s="111">
        <v>10002698</v>
      </c>
    </row>
    <row r="3582" spans="12:19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4115</v>
      </c>
      <c r="S3582" s="111">
        <v>10002695</v>
      </c>
    </row>
    <row r="3583" spans="12:19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4116</v>
      </c>
      <c r="S3583" s="111">
        <v>10002693</v>
      </c>
    </row>
    <row r="3584" spans="12:19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4117</v>
      </c>
      <c r="S3584" s="111">
        <v>10002746</v>
      </c>
    </row>
    <row r="3585" spans="12:19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4118</v>
      </c>
      <c r="S3585" s="111">
        <v>10002753</v>
      </c>
    </row>
    <row r="3586" spans="12:19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4119</v>
      </c>
      <c r="S3586" s="111">
        <v>10002716</v>
      </c>
    </row>
    <row r="3587" spans="12:19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4120</v>
      </c>
      <c r="S3587" s="111">
        <v>10002756</v>
      </c>
    </row>
    <row r="3588" spans="12:19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4121</v>
      </c>
      <c r="S3588" s="111">
        <v>10001425</v>
      </c>
    </row>
    <row r="3589" spans="12:19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4122</v>
      </c>
      <c r="S3589" s="111">
        <v>10001423</v>
      </c>
    </row>
    <row r="3590" spans="12:19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4123</v>
      </c>
      <c r="S3590" s="111">
        <v>10002758</v>
      </c>
    </row>
    <row r="3591" spans="12:19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4124</v>
      </c>
      <c r="S3591" s="111">
        <v>10002751</v>
      </c>
    </row>
    <row r="3592" spans="12:19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4125</v>
      </c>
      <c r="S3592" s="111">
        <v>10001430</v>
      </c>
    </row>
    <row r="3593" spans="12:19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4126</v>
      </c>
      <c r="S3593" s="111">
        <v>10001429</v>
      </c>
    </row>
    <row r="3594" spans="12:19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4127</v>
      </c>
      <c r="S3594" s="111">
        <v>10001424</v>
      </c>
    </row>
    <row r="3595" spans="12:19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4128</v>
      </c>
      <c r="S3595" s="111">
        <v>10001427</v>
      </c>
    </row>
    <row r="3596" spans="12:19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4129</v>
      </c>
      <c r="S3596" s="111">
        <v>10002742</v>
      </c>
    </row>
    <row r="3597" spans="12:19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4130</v>
      </c>
      <c r="S3597" s="111">
        <v>10001422</v>
      </c>
    </row>
    <row r="3598" spans="12:19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4131</v>
      </c>
      <c r="S3598" s="111">
        <v>10001426</v>
      </c>
    </row>
    <row r="3599" spans="12:19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4132</v>
      </c>
      <c r="S3599" s="111">
        <v>10002715</v>
      </c>
    </row>
    <row r="3600" spans="12:19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4133</v>
      </c>
      <c r="S3600" s="111">
        <v>10002749</v>
      </c>
    </row>
    <row r="3601" spans="12:19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4134</v>
      </c>
      <c r="S3601" s="111">
        <v>10002740</v>
      </c>
    </row>
    <row r="3602" spans="12:19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4135</v>
      </c>
      <c r="S3602" s="111">
        <v>10002709</v>
      </c>
    </row>
    <row r="3603" spans="12:19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4136</v>
      </c>
      <c r="S3603" s="111">
        <v>10002759</v>
      </c>
    </row>
    <row r="3604" spans="12:19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4137</v>
      </c>
      <c r="S3604" s="111">
        <v>10002762</v>
      </c>
    </row>
    <row r="3605" spans="12:19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4138</v>
      </c>
      <c r="S3605" s="111">
        <v>10002768</v>
      </c>
    </row>
    <row r="3606" spans="12:19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4139</v>
      </c>
      <c r="S3606" s="111">
        <v>10002750</v>
      </c>
    </row>
    <row r="3607" spans="12:19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4140</v>
      </c>
      <c r="S3607" s="111">
        <v>10002767</v>
      </c>
    </row>
    <row r="3608" spans="12:19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4141</v>
      </c>
      <c r="S3608" s="111">
        <v>10001438</v>
      </c>
    </row>
    <row r="3609" spans="12:19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4142</v>
      </c>
      <c r="S3609" s="111">
        <v>10002705</v>
      </c>
    </row>
    <row r="3610" spans="12:19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4143</v>
      </c>
      <c r="S3610" s="111">
        <v>10002738</v>
      </c>
    </row>
    <row r="3611" spans="12:19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4144</v>
      </c>
      <c r="S3611" s="111">
        <v>10002737</v>
      </c>
    </row>
    <row r="3612" spans="12:19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4145</v>
      </c>
      <c r="S3612" s="111">
        <v>10001417</v>
      </c>
    </row>
    <row r="3613" spans="12:19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4146</v>
      </c>
      <c r="S3613" s="111">
        <v>10002743</v>
      </c>
    </row>
    <row r="3614" spans="12:19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4147</v>
      </c>
      <c r="S3614" s="111">
        <v>10000220</v>
      </c>
    </row>
    <row r="3615" spans="12:19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4148</v>
      </c>
      <c r="S3615" s="111">
        <v>10002710</v>
      </c>
    </row>
    <row r="3616" spans="12:19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4149</v>
      </c>
      <c r="S3616" s="111">
        <v>10002707</v>
      </c>
    </row>
    <row r="3617" spans="12:19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4150</v>
      </c>
      <c r="S3617" s="111">
        <v>10002733</v>
      </c>
    </row>
    <row r="3618" spans="12:19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4151</v>
      </c>
      <c r="S3618" s="111">
        <v>10002731</v>
      </c>
    </row>
    <row r="3619" spans="12:19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4152</v>
      </c>
      <c r="S3619" s="111">
        <v>10002714</v>
      </c>
    </row>
    <row r="3620" spans="12:19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4153</v>
      </c>
      <c r="S3620" s="111">
        <v>10001419</v>
      </c>
    </row>
    <row r="3621" spans="12:19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4154</v>
      </c>
      <c r="S3621" s="111">
        <v>10001420</v>
      </c>
    </row>
    <row r="3622" spans="12:19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4155</v>
      </c>
      <c r="S3622" s="111">
        <v>10001471</v>
      </c>
    </row>
    <row r="3623" spans="12:19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4156</v>
      </c>
      <c r="S3623" s="111">
        <v>10001469</v>
      </c>
    </row>
    <row r="3624" spans="12:19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4157</v>
      </c>
      <c r="S3624" s="111">
        <v>10001465</v>
      </c>
    </row>
    <row r="3625" spans="12:19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4158</v>
      </c>
      <c r="S3625" s="111">
        <v>10001468</v>
      </c>
    </row>
    <row r="3626" spans="12:19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4159</v>
      </c>
      <c r="S3626" s="111">
        <v>17333</v>
      </c>
    </row>
    <row r="3627" spans="12:19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4160</v>
      </c>
      <c r="R3627" t="s">
        <v>7884</v>
      </c>
      <c r="S3627" s="111">
        <v>17334</v>
      </c>
    </row>
    <row r="3628" spans="12:19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4161</v>
      </c>
      <c r="S3628" s="111">
        <v>17335</v>
      </c>
    </row>
    <row r="3629" spans="12:19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4162</v>
      </c>
      <c r="R3629" t="s">
        <v>7884</v>
      </c>
      <c r="S3629" s="111">
        <v>17336</v>
      </c>
    </row>
    <row r="3630" spans="12:19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4163</v>
      </c>
      <c r="S3630" s="111">
        <v>17337</v>
      </c>
    </row>
    <row r="3631" spans="12:19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4164</v>
      </c>
      <c r="S3631" s="111">
        <v>17338</v>
      </c>
    </row>
    <row r="3632" spans="12:19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4165</v>
      </c>
      <c r="R3632" t="s">
        <v>7884</v>
      </c>
      <c r="S3632" s="111">
        <v>17339</v>
      </c>
    </row>
    <row r="3633" spans="12:19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4166</v>
      </c>
      <c r="R3633" t="s">
        <v>7884</v>
      </c>
      <c r="S3633" s="111">
        <v>17340</v>
      </c>
    </row>
    <row r="3634" spans="12:19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4167</v>
      </c>
      <c r="S3634" s="111">
        <v>17341</v>
      </c>
    </row>
    <row r="3635" spans="12:19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4168</v>
      </c>
      <c r="S3635" s="111">
        <v>17342</v>
      </c>
    </row>
    <row r="3636" spans="12:19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4169</v>
      </c>
      <c r="S3636" s="111">
        <v>17343</v>
      </c>
    </row>
    <row r="3637" spans="12:19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4170</v>
      </c>
      <c r="S3637" s="111">
        <v>17344</v>
      </c>
    </row>
    <row r="3638" spans="12:19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4171</v>
      </c>
      <c r="S3638" s="111">
        <v>17345</v>
      </c>
    </row>
    <row r="3639" spans="12:19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4172</v>
      </c>
      <c r="S3639" s="111">
        <v>17346</v>
      </c>
    </row>
    <row r="3640" spans="12:19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4173</v>
      </c>
      <c r="S3640" s="111">
        <v>17347</v>
      </c>
    </row>
    <row r="3641" spans="12:19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4174</v>
      </c>
      <c r="S3641" s="111">
        <v>17348</v>
      </c>
    </row>
    <row r="3642" spans="12:19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4175</v>
      </c>
      <c r="S3642" s="111">
        <v>17349</v>
      </c>
    </row>
    <row r="3643" spans="12:19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4176</v>
      </c>
      <c r="R3643" t="s">
        <v>7872</v>
      </c>
      <c r="S3643" s="111">
        <v>17350</v>
      </c>
    </row>
    <row r="3644" spans="12:19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4177</v>
      </c>
      <c r="R3644" t="s">
        <v>7872</v>
      </c>
      <c r="S3644" s="111">
        <v>17351</v>
      </c>
    </row>
    <row r="3645" spans="12:19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4178</v>
      </c>
      <c r="R3645" t="s">
        <v>7872</v>
      </c>
      <c r="S3645" s="111">
        <v>17352</v>
      </c>
    </row>
    <row r="3646" spans="12:19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4179</v>
      </c>
      <c r="R3646" t="s">
        <v>7872</v>
      </c>
      <c r="S3646" s="111">
        <v>17353</v>
      </c>
    </row>
    <row r="3647" spans="12:19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4180</v>
      </c>
      <c r="R3647" t="s">
        <v>7872</v>
      </c>
      <c r="S3647" s="111">
        <v>17354</v>
      </c>
    </row>
    <row r="3648" spans="12:19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4181</v>
      </c>
      <c r="R3648" t="s">
        <v>7872</v>
      </c>
      <c r="S3648" s="111">
        <v>17355</v>
      </c>
    </row>
    <row r="3649" spans="12:19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4182</v>
      </c>
      <c r="R3649" t="s">
        <v>7872</v>
      </c>
      <c r="S3649" s="111">
        <v>17356</v>
      </c>
    </row>
    <row r="3650" spans="12:19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4183</v>
      </c>
      <c r="R3650" t="s">
        <v>7872</v>
      </c>
      <c r="S3650" s="111">
        <v>19477</v>
      </c>
    </row>
    <row r="3651" spans="12:19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4184</v>
      </c>
      <c r="R3651" t="s">
        <v>7872</v>
      </c>
      <c r="S3651" s="111">
        <v>17357</v>
      </c>
    </row>
    <row r="3652" spans="12:19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4185</v>
      </c>
      <c r="R3652" t="s">
        <v>7872</v>
      </c>
      <c r="S3652" s="111">
        <v>17358</v>
      </c>
    </row>
    <row r="3653" spans="12:19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4186</v>
      </c>
      <c r="R3653" t="s">
        <v>7872</v>
      </c>
      <c r="S3653" s="111">
        <v>17359</v>
      </c>
    </row>
    <row r="3654" spans="12:19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4187</v>
      </c>
      <c r="S3654" s="111">
        <v>17360</v>
      </c>
    </row>
    <row r="3655" spans="12:19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4188</v>
      </c>
      <c r="R3655" t="s">
        <v>7872</v>
      </c>
      <c r="S3655" s="111">
        <v>17361</v>
      </c>
    </row>
    <row r="3656" spans="12:19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4189</v>
      </c>
      <c r="S3656" s="111">
        <v>17362</v>
      </c>
    </row>
    <row r="3657" spans="12:19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4190</v>
      </c>
      <c r="S3657" s="111">
        <v>17363</v>
      </c>
    </row>
    <row r="3658" spans="12:19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4191</v>
      </c>
      <c r="R3658" t="s">
        <v>7872</v>
      </c>
      <c r="S3658" s="111">
        <v>17364</v>
      </c>
    </row>
    <row r="3659" spans="12:19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4192</v>
      </c>
      <c r="S3659" s="111">
        <v>17365</v>
      </c>
    </row>
    <row r="3660" spans="12:19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4193</v>
      </c>
      <c r="R3660" t="s">
        <v>7872</v>
      </c>
      <c r="S3660" s="111">
        <v>17366</v>
      </c>
    </row>
    <row r="3661" spans="12:19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4194</v>
      </c>
      <c r="S3661" s="111">
        <v>17367</v>
      </c>
    </row>
    <row r="3662" spans="12:19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4195</v>
      </c>
      <c r="R3662" t="s">
        <v>7872</v>
      </c>
      <c r="S3662" s="111">
        <v>17368</v>
      </c>
    </row>
    <row r="3663" spans="12:19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4196</v>
      </c>
      <c r="S3663" s="111">
        <v>17369</v>
      </c>
    </row>
    <row r="3664" spans="12:19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4197</v>
      </c>
      <c r="S3664" s="111">
        <v>17370</v>
      </c>
    </row>
    <row r="3665" spans="12:19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4198</v>
      </c>
      <c r="R3665" t="s">
        <v>7918</v>
      </c>
      <c r="S3665" s="111">
        <v>17371</v>
      </c>
    </row>
    <row r="3666" spans="12:19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4199</v>
      </c>
      <c r="R3666" t="s">
        <v>7918</v>
      </c>
      <c r="S3666" s="111">
        <v>17372</v>
      </c>
    </row>
    <row r="3667" spans="12:19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4200</v>
      </c>
      <c r="S3667" s="111">
        <v>17373</v>
      </c>
    </row>
    <row r="3668" spans="12:19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4201</v>
      </c>
      <c r="R3668" t="s">
        <v>7872</v>
      </c>
      <c r="S3668" s="111">
        <v>17374</v>
      </c>
    </row>
    <row r="3669" spans="12:19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4202</v>
      </c>
      <c r="S3669" s="111">
        <v>17375</v>
      </c>
    </row>
    <row r="3670" spans="12:19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4203</v>
      </c>
      <c r="R3670" t="s">
        <v>7872</v>
      </c>
      <c r="S3670" s="111">
        <v>17376</v>
      </c>
    </row>
    <row r="3671" spans="12:19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4204</v>
      </c>
      <c r="S3671" s="111">
        <v>17377</v>
      </c>
    </row>
    <row r="3672" spans="12:19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4205</v>
      </c>
      <c r="S3672" s="111">
        <v>17378</v>
      </c>
    </row>
    <row r="3673" spans="12:19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4206</v>
      </c>
      <c r="S3673" s="111">
        <v>10000390</v>
      </c>
    </row>
    <row r="3674" spans="12:19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4207</v>
      </c>
      <c r="S3674" s="111">
        <v>10000410</v>
      </c>
    </row>
    <row r="3675" spans="12:19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4208</v>
      </c>
      <c r="S3675" s="111">
        <v>10000412</v>
      </c>
    </row>
    <row r="3676" spans="12:19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4209</v>
      </c>
      <c r="S3676" s="111">
        <v>10000413</v>
      </c>
    </row>
    <row r="3677" spans="12:19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4210</v>
      </c>
      <c r="S3677" s="111">
        <v>10001276</v>
      </c>
    </row>
    <row r="3678" spans="12:19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4211</v>
      </c>
      <c r="S3678" s="111">
        <v>10001317</v>
      </c>
    </row>
    <row r="3679" spans="12:19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4212</v>
      </c>
      <c r="S3679" s="111">
        <v>10000284</v>
      </c>
    </row>
    <row r="3680" spans="12:19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4213</v>
      </c>
      <c r="S3680" s="111">
        <v>10002637</v>
      </c>
    </row>
    <row r="3681" spans="12:19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4214</v>
      </c>
      <c r="S3681" s="111">
        <v>10000163</v>
      </c>
    </row>
    <row r="3682" spans="12:19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4215</v>
      </c>
      <c r="S3682" s="111">
        <v>10002583</v>
      </c>
    </row>
    <row r="3683" spans="12:19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4216</v>
      </c>
      <c r="S3683" s="111">
        <v>10002577</v>
      </c>
    </row>
    <row r="3684" spans="12:19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4217</v>
      </c>
      <c r="S3684" s="111">
        <v>10002592</v>
      </c>
    </row>
    <row r="3685" spans="12:19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4218</v>
      </c>
      <c r="S3685" s="111">
        <v>10000165</v>
      </c>
    </row>
    <row r="3686" spans="12:19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4219</v>
      </c>
      <c r="S3686" s="111">
        <v>10002631</v>
      </c>
    </row>
    <row r="3687" spans="12:19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4220</v>
      </c>
      <c r="S3687" s="111">
        <v>10002578</v>
      </c>
    </row>
    <row r="3688" spans="12:19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4221</v>
      </c>
      <c r="S3688" s="111">
        <v>10002595</v>
      </c>
    </row>
    <row r="3689" spans="12:19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4222</v>
      </c>
      <c r="S3689" s="111">
        <v>10000164</v>
      </c>
    </row>
    <row r="3690" spans="12:19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4223</v>
      </c>
      <c r="S3690" s="111">
        <v>10002587</v>
      </c>
    </row>
    <row r="3691" spans="12:19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4224</v>
      </c>
      <c r="S3691" s="111">
        <v>10002581</v>
      </c>
    </row>
    <row r="3692" spans="12:19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4225</v>
      </c>
      <c r="S3692" s="111">
        <v>10002593</v>
      </c>
    </row>
    <row r="3693" spans="12:19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4226</v>
      </c>
      <c r="S3693" s="111">
        <v>10000168</v>
      </c>
    </row>
    <row r="3694" spans="12:19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4227</v>
      </c>
      <c r="S3694" s="111">
        <v>10002589</v>
      </c>
    </row>
    <row r="3695" spans="12:19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4228</v>
      </c>
      <c r="S3695" s="111">
        <v>10002588</v>
      </c>
    </row>
    <row r="3696" spans="12:19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4229</v>
      </c>
      <c r="S3696" s="111">
        <v>10000479</v>
      </c>
    </row>
    <row r="3697" spans="12:19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4230</v>
      </c>
      <c r="S3697" s="111">
        <v>10000481</v>
      </c>
    </row>
    <row r="3698" spans="12:19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4231</v>
      </c>
      <c r="S3698" s="111">
        <v>10000482</v>
      </c>
    </row>
    <row r="3699" spans="12:19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4232</v>
      </c>
      <c r="S3699" s="111">
        <v>10000484</v>
      </c>
    </row>
    <row r="3700" spans="12:19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4233</v>
      </c>
      <c r="S3700" s="111">
        <v>10000483</v>
      </c>
    </row>
    <row r="3701" spans="12:19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4234</v>
      </c>
      <c r="S3701" s="111">
        <v>10000486</v>
      </c>
    </row>
    <row r="3702" spans="12:19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4235</v>
      </c>
      <c r="S3702" s="111">
        <v>10000488</v>
      </c>
    </row>
    <row r="3703" spans="12:19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4236</v>
      </c>
      <c r="S3703" s="111">
        <v>10000491</v>
      </c>
    </row>
    <row r="3704" spans="12:19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4237</v>
      </c>
      <c r="S3704" s="111">
        <v>10008784</v>
      </c>
    </row>
    <row r="3705" spans="12:19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4238</v>
      </c>
      <c r="S3705" s="111">
        <v>10008783</v>
      </c>
    </row>
    <row r="3706" spans="12:19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4239</v>
      </c>
      <c r="S3706" s="111">
        <v>10000697</v>
      </c>
    </row>
    <row r="3707" spans="12:19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4240</v>
      </c>
      <c r="S3707" s="111">
        <v>10000575</v>
      </c>
    </row>
    <row r="3708" spans="12:19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4241</v>
      </c>
      <c r="S3708" s="111">
        <v>10003120</v>
      </c>
    </row>
    <row r="3709" spans="12:19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4242</v>
      </c>
      <c r="S3709" s="111">
        <v>10003698</v>
      </c>
    </row>
    <row r="3710" spans="12:19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4243</v>
      </c>
      <c r="S3710" s="111">
        <v>10003718</v>
      </c>
    </row>
    <row r="3711" spans="12:19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4244</v>
      </c>
      <c r="S3711" s="111">
        <v>10003054</v>
      </c>
    </row>
    <row r="3712" spans="12:19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4245</v>
      </c>
      <c r="S3712" s="111">
        <v>10000698</v>
      </c>
    </row>
    <row r="3713" spans="12:19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4246</v>
      </c>
      <c r="S3713" s="111">
        <v>10000579</v>
      </c>
    </row>
    <row r="3714" spans="12:19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4247</v>
      </c>
      <c r="S3714" s="111">
        <v>10003122</v>
      </c>
    </row>
    <row r="3715" spans="12:19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4248</v>
      </c>
      <c r="S3715" s="111">
        <v>10003702</v>
      </c>
    </row>
    <row r="3716" spans="12:19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4249</v>
      </c>
      <c r="S3716" s="111">
        <v>10003050</v>
      </c>
    </row>
    <row r="3717" spans="12:19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4250</v>
      </c>
      <c r="S3717" s="111">
        <v>10003059</v>
      </c>
    </row>
    <row r="3718" spans="12:19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4251</v>
      </c>
      <c r="S3718" s="111">
        <v>10000699</v>
      </c>
    </row>
    <row r="3719" spans="12:19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4252</v>
      </c>
      <c r="S3719" s="111">
        <v>10000587</v>
      </c>
    </row>
    <row r="3720" spans="12:19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4253</v>
      </c>
      <c r="S3720" s="111">
        <v>10003121</v>
      </c>
    </row>
    <row r="3721" spans="12:19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4254</v>
      </c>
      <c r="S3721" s="111">
        <v>10003701</v>
      </c>
    </row>
    <row r="3722" spans="12:19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4255</v>
      </c>
      <c r="S3722" s="111">
        <v>10003056</v>
      </c>
    </row>
    <row r="3723" spans="12:19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4256</v>
      </c>
      <c r="S3723" s="111">
        <v>10003060</v>
      </c>
    </row>
    <row r="3724" spans="12:19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4257</v>
      </c>
      <c r="S3724" s="111">
        <v>10000701</v>
      </c>
    </row>
    <row r="3725" spans="12:19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4258</v>
      </c>
      <c r="S3725" s="111">
        <v>10000584</v>
      </c>
    </row>
    <row r="3726" spans="12:19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4259</v>
      </c>
      <c r="S3726" s="111">
        <v>10003123</v>
      </c>
    </row>
    <row r="3727" spans="12:19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4260</v>
      </c>
      <c r="S3727" s="111">
        <v>10003703</v>
      </c>
    </row>
    <row r="3728" spans="12:19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4261</v>
      </c>
      <c r="S3728" s="111">
        <v>10003055</v>
      </c>
    </row>
    <row r="3729" spans="12:19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4262</v>
      </c>
      <c r="S3729" s="111">
        <v>10003057</v>
      </c>
    </row>
    <row r="3730" spans="12:19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4263</v>
      </c>
      <c r="S3730" s="111">
        <v>10001512</v>
      </c>
    </row>
    <row r="3731" spans="12:19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4264</v>
      </c>
      <c r="S3731" s="111">
        <v>10001515</v>
      </c>
    </row>
    <row r="3732" spans="12:19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4265</v>
      </c>
      <c r="S3732" s="111">
        <v>10002681</v>
      </c>
    </row>
    <row r="3733" spans="12:19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4266</v>
      </c>
      <c r="S3733" s="111">
        <v>10002675</v>
      </c>
    </row>
    <row r="3734" spans="12:19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4267</v>
      </c>
      <c r="S3734" s="111">
        <v>10001517</v>
      </c>
    </row>
    <row r="3735" spans="12:19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4268</v>
      </c>
      <c r="S3735" s="111">
        <v>10001342</v>
      </c>
    </row>
    <row r="3736" spans="12:19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4269</v>
      </c>
      <c r="S3736" s="111">
        <v>10001340</v>
      </c>
    </row>
    <row r="3737" spans="12:19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4270</v>
      </c>
      <c r="S3737" s="111">
        <v>10001345</v>
      </c>
    </row>
    <row r="3738" spans="12:19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4271</v>
      </c>
      <c r="S3738" s="111">
        <v>10001335</v>
      </c>
    </row>
    <row r="3739" spans="12:19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4272</v>
      </c>
      <c r="S3739" s="111">
        <v>10001336</v>
      </c>
    </row>
    <row r="3740" spans="12:19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4273</v>
      </c>
      <c r="S3740" s="111">
        <v>10001338</v>
      </c>
    </row>
    <row r="3741" spans="12:19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4274</v>
      </c>
      <c r="S3741" s="111">
        <v>10001334</v>
      </c>
    </row>
    <row r="3742" spans="12:19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4275</v>
      </c>
      <c r="S3742" s="111">
        <v>10001337</v>
      </c>
    </row>
    <row r="3743" spans="12:19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4276</v>
      </c>
      <c r="S3743" s="111">
        <v>10001333</v>
      </c>
    </row>
    <row r="3744" spans="12:19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4277</v>
      </c>
      <c r="S3744" s="111">
        <v>10001344</v>
      </c>
    </row>
    <row r="3745" spans="12:19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4278</v>
      </c>
      <c r="S3745" s="111">
        <v>10001339</v>
      </c>
    </row>
    <row r="3746" spans="12:19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4279</v>
      </c>
      <c r="S3746" s="111">
        <v>10000300</v>
      </c>
    </row>
    <row r="3747" spans="12:19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4280</v>
      </c>
      <c r="S3747" s="111">
        <v>10000125</v>
      </c>
    </row>
    <row r="3748" spans="12:19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4281</v>
      </c>
      <c r="S3748" s="111">
        <v>10000128</v>
      </c>
    </row>
    <row r="3749" spans="12:19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4282</v>
      </c>
      <c r="S3749" s="111">
        <v>10000472</v>
      </c>
    </row>
    <row r="3750" spans="12:19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4283</v>
      </c>
      <c r="S3750" s="111">
        <v>10000190</v>
      </c>
    </row>
    <row r="3751" spans="12:19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4284</v>
      </c>
      <c r="S3751" s="111">
        <v>10000127</v>
      </c>
    </row>
    <row r="3752" spans="12:19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4285</v>
      </c>
      <c r="S3752" s="111">
        <v>10000302</v>
      </c>
    </row>
    <row r="3753" spans="12:19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4286</v>
      </c>
      <c r="S3753" s="111">
        <v>10008204</v>
      </c>
    </row>
    <row r="3754" spans="12:19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4287</v>
      </c>
      <c r="S3754" s="111">
        <v>10008367</v>
      </c>
    </row>
    <row r="3755" spans="12:19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4288</v>
      </c>
      <c r="S3755" s="111">
        <v>10001341</v>
      </c>
    </row>
    <row r="3756" spans="12:19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4289</v>
      </c>
      <c r="S3756" s="111">
        <v>10001343</v>
      </c>
    </row>
    <row r="3757" spans="12:19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4290</v>
      </c>
      <c r="S3757" s="111">
        <v>10001346</v>
      </c>
    </row>
    <row r="3758" spans="12:19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4291</v>
      </c>
      <c r="S3758" s="111">
        <v>10001347</v>
      </c>
    </row>
    <row r="3759" spans="12:19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4292</v>
      </c>
      <c r="S3759" s="111">
        <v>10000071</v>
      </c>
    </row>
    <row r="3760" spans="12:19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4293</v>
      </c>
      <c r="S3760" s="111">
        <v>10000076</v>
      </c>
    </row>
    <row r="3761" spans="12:19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4294</v>
      </c>
      <c r="S3761" s="111">
        <v>10000074</v>
      </c>
    </row>
    <row r="3762" spans="12:19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4295</v>
      </c>
      <c r="S3762" s="111">
        <v>10000116</v>
      </c>
    </row>
    <row r="3763" spans="12:19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4296</v>
      </c>
      <c r="S3763" s="111">
        <v>10000117</v>
      </c>
    </row>
    <row r="3764" spans="12:19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4297</v>
      </c>
      <c r="S3764" s="111">
        <v>10000118</v>
      </c>
    </row>
    <row r="3765" spans="12:19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4298</v>
      </c>
      <c r="S3765" s="111">
        <v>10008908</v>
      </c>
    </row>
    <row r="3766" spans="12:19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4299</v>
      </c>
      <c r="S3766" s="111">
        <v>10008909</v>
      </c>
    </row>
    <row r="3767" spans="12:19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4300</v>
      </c>
      <c r="S3767" s="111">
        <v>10008911</v>
      </c>
    </row>
    <row r="3768" spans="12:19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4301</v>
      </c>
      <c r="S3768" s="111">
        <v>10008910</v>
      </c>
    </row>
    <row r="3769" spans="12:19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4302</v>
      </c>
      <c r="S3769" s="111">
        <v>10008912</v>
      </c>
    </row>
    <row r="3770" spans="12:19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4303</v>
      </c>
      <c r="S3770" s="111">
        <v>10008907</v>
      </c>
    </row>
    <row r="3771" spans="12:19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4304</v>
      </c>
      <c r="S3771" s="111">
        <v>10000293</v>
      </c>
    </row>
    <row r="3772" spans="12:19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4305</v>
      </c>
      <c r="S3772" s="111">
        <v>10000304</v>
      </c>
    </row>
    <row r="3773" spans="12:19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4306</v>
      </c>
      <c r="S3773" s="111">
        <v>10000295</v>
      </c>
    </row>
    <row r="3774" spans="12:19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4307</v>
      </c>
      <c r="S3774" s="111">
        <v>10000301</v>
      </c>
    </row>
    <row r="3775" spans="12:19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4308</v>
      </c>
      <c r="S3775" s="111">
        <v>10000289</v>
      </c>
    </row>
    <row r="3776" spans="12:19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4309</v>
      </c>
      <c r="S3776" s="111">
        <v>10000291</v>
      </c>
    </row>
    <row r="3777" spans="12:19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4310</v>
      </c>
      <c r="S3777" s="111">
        <v>10000287</v>
      </c>
    </row>
    <row r="3778" spans="12:19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4311</v>
      </c>
      <c r="S3778" s="111">
        <v>10008900</v>
      </c>
    </row>
    <row r="3779" spans="12:19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4312</v>
      </c>
      <c r="S3779" s="111">
        <v>10008906</v>
      </c>
    </row>
    <row r="3780" spans="12:19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4313</v>
      </c>
      <c r="S3780" s="111">
        <v>10008903</v>
      </c>
    </row>
    <row r="3781" spans="12:19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4314</v>
      </c>
      <c r="S3781" s="111">
        <v>10008905</v>
      </c>
    </row>
    <row r="3782" spans="12:19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4315</v>
      </c>
      <c r="S3782" s="111">
        <v>10008904</v>
      </c>
    </row>
    <row r="3783" spans="12:19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4316</v>
      </c>
      <c r="S3783" s="111">
        <v>10000072</v>
      </c>
    </row>
    <row r="3784" spans="12:19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4317</v>
      </c>
      <c r="S3784" s="111">
        <v>10008915</v>
      </c>
    </row>
    <row r="3785" spans="12:19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4318</v>
      </c>
      <c r="S3785" s="111">
        <v>10008913</v>
      </c>
    </row>
    <row r="3786" spans="12:19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4319</v>
      </c>
      <c r="S3786" s="111">
        <v>10008916</v>
      </c>
    </row>
    <row r="3787" spans="12:19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4320</v>
      </c>
      <c r="S3787" s="111">
        <v>10008914</v>
      </c>
    </row>
    <row r="3788" spans="12:19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4321</v>
      </c>
      <c r="S3788" s="111">
        <v>10001329</v>
      </c>
    </row>
    <row r="3789" spans="12:19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4322</v>
      </c>
      <c r="S3789" s="111">
        <v>10008918</v>
      </c>
    </row>
    <row r="3790" spans="12:19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4323</v>
      </c>
      <c r="S3790" s="111">
        <v>10001359</v>
      </c>
    </row>
    <row r="3791" spans="12:19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4324</v>
      </c>
      <c r="S3791" s="111">
        <v>10001363</v>
      </c>
    </row>
    <row r="3792" spans="12:19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4325</v>
      </c>
      <c r="S3792" s="111">
        <v>10008917</v>
      </c>
    </row>
    <row r="3793" spans="12:19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4326</v>
      </c>
      <c r="S3793" s="111">
        <v>10001355</v>
      </c>
    </row>
    <row r="3794" spans="12:19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4327</v>
      </c>
      <c r="S3794" s="111">
        <v>10001353</v>
      </c>
    </row>
    <row r="3795" spans="12:19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4328</v>
      </c>
      <c r="S3795" s="111">
        <v>10001362</v>
      </c>
    </row>
    <row r="3796" spans="12:19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4329</v>
      </c>
      <c r="S3796" s="111">
        <v>10001357</v>
      </c>
    </row>
    <row r="3797" spans="12:19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4330</v>
      </c>
      <c r="S3797" s="111">
        <v>10001360</v>
      </c>
    </row>
    <row r="3798" spans="12:19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4331</v>
      </c>
      <c r="S3798" s="111">
        <v>10001358</v>
      </c>
    </row>
    <row r="3799" spans="12:19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4332</v>
      </c>
      <c r="S3799" s="111">
        <v>10000693</v>
      </c>
    </row>
    <row r="3800" spans="12:19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4333</v>
      </c>
      <c r="S3800" s="111">
        <v>10001361</v>
      </c>
    </row>
    <row r="3801" spans="12:19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4334</v>
      </c>
      <c r="S3801" s="111">
        <v>10000073</v>
      </c>
    </row>
    <row r="3802" spans="12:19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4335</v>
      </c>
      <c r="R3802" t="s">
        <v>7931</v>
      </c>
      <c r="S3802" s="111">
        <v>19478</v>
      </c>
    </row>
    <row r="3803" spans="12:19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4336</v>
      </c>
      <c r="R3803" t="s">
        <v>7934</v>
      </c>
      <c r="S3803" s="111">
        <v>19479</v>
      </c>
    </row>
    <row r="3804" spans="12:19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4337</v>
      </c>
      <c r="S3804" s="111">
        <v>19480</v>
      </c>
    </row>
    <row r="3805" spans="12:19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4338</v>
      </c>
      <c r="R3805" t="s">
        <v>7946</v>
      </c>
      <c r="S3805" s="111">
        <v>19481</v>
      </c>
    </row>
    <row r="3806" spans="12:19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4339</v>
      </c>
      <c r="R3806" t="s">
        <v>7931</v>
      </c>
      <c r="S3806" s="111">
        <v>19482</v>
      </c>
    </row>
    <row r="3807" spans="12:19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4340</v>
      </c>
      <c r="R3807" t="s">
        <v>7934</v>
      </c>
      <c r="S3807" s="111">
        <v>19483</v>
      </c>
    </row>
    <row r="3808" spans="12:19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4341</v>
      </c>
      <c r="S3808" s="111">
        <v>19484</v>
      </c>
    </row>
    <row r="3809" spans="12:19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4342</v>
      </c>
      <c r="R3809" t="s">
        <v>7946</v>
      </c>
      <c r="S3809" s="111">
        <v>19485</v>
      </c>
    </row>
    <row r="3810" spans="12:19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4343</v>
      </c>
      <c r="R3810" t="s">
        <v>7931</v>
      </c>
      <c r="S3810" s="111">
        <v>19486</v>
      </c>
    </row>
    <row r="3811" spans="12:19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4344</v>
      </c>
      <c r="R3811" t="s">
        <v>7934</v>
      </c>
      <c r="S3811" s="111">
        <v>19487</v>
      </c>
    </row>
    <row r="3812" spans="12:19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4345</v>
      </c>
      <c r="S3812" s="111">
        <v>19488</v>
      </c>
    </row>
    <row r="3813" spans="12:19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4346</v>
      </c>
      <c r="R3813" t="s">
        <v>7946</v>
      </c>
      <c r="S3813" s="111">
        <v>19489</v>
      </c>
    </row>
    <row r="3814" spans="12:19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4347</v>
      </c>
      <c r="R3814" t="s">
        <v>7931</v>
      </c>
      <c r="S3814" s="111">
        <v>19490</v>
      </c>
    </row>
    <row r="3815" spans="12:19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4348</v>
      </c>
      <c r="R3815" t="s">
        <v>7934</v>
      </c>
      <c r="S3815" s="111">
        <v>19491</v>
      </c>
    </row>
    <row r="3816" spans="12:19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4349</v>
      </c>
      <c r="S3816" s="111">
        <v>19492</v>
      </c>
    </row>
    <row r="3817" spans="12:19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4350</v>
      </c>
      <c r="R3817" t="s">
        <v>7946</v>
      </c>
      <c r="S3817" s="111">
        <v>19493</v>
      </c>
    </row>
    <row r="3818" spans="12:19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4351</v>
      </c>
      <c r="S3818" s="111">
        <v>17398</v>
      </c>
    </row>
    <row r="3819" spans="12:19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4352</v>
      </c>
      <c r="S3819" s="111">
        <v>17399</v>
      </c>
    </row>
    <row r="3820" spans="12:19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4353</v>
      </c>
      <c r="R3820" t="s">
        <v>7868</v>
      </c>
      <c r="S3820" s="111">
        <v>17400</v>
      </c>
    </row>
    <row r="3821" spans="12:19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4354</v>
      </c>
      <c r="S3821" s="111">
        <v>17401</v>
      </c>
    </row>
    <row r="3822" spans="12:19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4355</v>
      </c>
      <c r="S3822" s="111">
        <v>17402</v>
      </c>
    </row>
    <row r="3823" spans="12:19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4356</v>
      </c>
      <c r="S3823" s="111">
        <v>17403</v>
      </c>
    </row>
    <row r="3824" spans="12:19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4357</v>
      </c>
      <c r="R3824" t="s">
        <v>7868</v>
      </c>
      <c r="S3824" s="111">
        <v>17404</v>
      </c>
    </row>
    <row r="3825" spans="12:19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4358</v>
      </c>
      <c r="S3825" s="111">
        <v>17405</v>
      </c>
    </row>
    <row r="3826" spans="12:19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4359</v>
      </c>
      <c r="R3826" t="s">
        <v>7872</v>
      </c>
      <c r="S3826" s="111">
        <v>17406</v>
      </c>
    </row>
    <row r="3827" spans="12:19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4360</v>
      </c>
      <c r="R3827" t="s">
        <v>7872</v>
      </c>
      <c r="S3827" s="111">
        <v>17407</v>
      </c>
    </row>
    <row r="3828" spans="12:19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4361</v>
      </c>
      <c r="R3828" t="s">
        <v>7872</v>
      </c>
      <c r="S3828" s="111">
        <v>17408</v>
      </c>
    </row>
    <row r="3829" spans="12:19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4362</v>
      </c>
      <c r="R3829" t="s">
        <v>7872</v>
      </c>
      <c r="S3829" s="111">
        <v>17409</v>
      </c>
    </row>
    <row r="3830" spans="12:19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4363</v>
      </c>
      <c r="R3830" t="s">
        <v>7868</v>
      </c>
      <c r="S3830" s="111">
        <v>17410</v>
      </c>
    </row>
    <row r="3831" spans="12:19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4364</v>
      </c>
      <c r="R3831" t="s">
        <v>7868</v>
      </c>
      <c r="S3831" s="111">
        <v>17411</v>
      </c>
    </row>
    <row r="3832" spans="12:19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4365</v>
      </c>
      <c r="S3832" s="111">
        <v>17412</v>
      </c>
    </row>
    <row r="3833" spans="12:19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4366</v>
      </c>
      <c r="S3833" s="111">
        <v>17413</v>
      </c>
    </row>
    <row r="3834" spans="12:19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4367</v>
      </c>
      <c r="R3834" t="s">
        <v>7868</v>
      </c>
      <c r="S3834" s="111">
        <v>17414</v>
      </c>
    </row>
    <row r="3835" spans="12:19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4368</v>
      </c>
      <c r="R3835" t="s">
        <v>7868</v>
      </c>
      <c r="S3835" s="111">
        <v>17415</v>
      </c>
    </row>
    <row r="3836" spans="12:19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4369</v>
      </c>
      <c r="S3836" s="111">
        <v>17416</v>
      </c>
    </row>
    <row r="3837" spans="12:19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4370</v>
      </c>
      <c r="S3837" s="111">
        <v>17417</v>
      </c>
    </row>
    <row r="3838" spans="12:19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4371</v>
      </c>
      <c r="R3838" t="s">
        <v>7872</v>
      </c>
      <c r="S3838" s="111">
        <v>17418</v>
      </c>
    </row>
    <row r="3839" spans="12:19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4372</v>
      </c>
      <c r="R3839" t="s">
        <v>7872</v>
      </c>
      <c r="S3839" s="111">
        <v>17419</v>
      </c>
    </row>
    <row r="3840" spans="12:19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4373</v>
      </c>
      <c r="S3840" s="111">
        <v>17420</v>
      </c>
    </row>
    <row r="3841" spans="12:19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4374</v>
      </c>
      <c r="R3841" t="s">
        <v>7868</v>
      </c>
      <c r="S3841" s="111">
        <v>17421</v>
      </c>
    </row>
    <row r="3842" spans="12:19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4375</v>
      </c>
      <c r="S3842" s="111">
        <v>17422</v>
      </c>
    </row>
    <row r="3843" spans="12:19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4376</v>
      </c>
      <c r="S3843" s="111">
        <v>17423</v>
      </c>
    </row>
    <row r="3844" spans="12:19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4377</v>
      </c>
      <c r="R3844" t="s">
        <v>7868</v>
      </c>
      <c r="S3844" s="111">
        <v>17424</v>
      </c>
    </row>
    <row r="3845" spans="12:19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4378</v>
      </c>
      <c r="R3845" t="s">
        <v>7868</v>
      </c>
      <c r="S3845" s="111">
        <v>17425</v>
      </c>
    </row>
    <row r="3846" spans="12:19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4379</v>
      </c>
      <c r="R3846" t="s">
        <v>7872</v>
      </c>
      <c r="S3846" s="111">
        <v>17426</v>
      </c>
    </row>
    <row r="3847" spans="12:19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4380</v>
      </c>
      <c r="R3847" t="s">
        <v>7872</v>
      </c>
      <c r="S3847" s="111">
        <v>17427</v>
      </c>
    </row>
    <row r="3848" spans="12:19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4381</v>
      </c>
      <c r="R3848" t="s">
        <v>7872</v>
      </c>
      <c r="S3848" s="111">
        <v>17428</v>
      </c>
    </row>
    <row r="3849" spans="12:19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4382</v>
      </c>
      <c r="R3849" t="s">
        <v>7872</v>
      </c>
      <c r="S3849" s="111">
        <v>17429</v>
      </c>
    </row>
    <row r="3850" spans="12:19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4383</v>
      </c>
      <c r="R3850" t="s">
        <v>7868</v>
      </c>
      <c r="S3850" s="111">
        <v>17430</v>
      </c>
    </row>
    <row r="3851" spans="12:19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4384</v>
      </c>
      <c r="R3851" t="s">
        <v>7868</v>
      </c>
      <c r="S3851" s="111">
        <v>17431</v>
      </c>
    </row>
    <row r="3852" spans="12:19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4385</v>
      </c>
      <c r="R3852" t="s">
        <v>7868</v>
      </c>
      <c r="S3852" s="111">
        <v>17432</v>
      </c>
    </row>
    <row r="3853" spans="12:19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4386</v>
      </c>
      <c r="R3853" t="s">
        <v>7868</v>
      </c>
      <c r="S3853" s="111">
        <v>17433</v>
      </c>
    </row>
    <row r="3854" spans="12:19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4387</v>
      </c>
      <c r="S3854" s="111">
        <v>17434</v>
      </c>
    </row>
    <row r="3855" spans="12:19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4388</v>
      </c>
      <c r="R3855" t="s">
        <v>7868</v>
      </c>
      <c r="S3855" s="111">
        <v>17435</v>
      </c>
    </row>
    <row r="3856" spans="12:19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4389</v>
      </c>
      <c r="R3856" t="s">
        <v>7872</v>
      </c>
      <c r="S3856" s="111">
        <v>17436</v>
      </c>
    </row>
    <row r="3857" spans="12:19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4390</v>
      </c>
      <c r="R3857" t="s">
        <v>7872</v>
      </c>
      <c r="S3857" s="111">
        <v>17437</v>
      </c>
    </row>
    <row r="3858" spans="12:19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4391</v>
      </c>
      <c r="R3858" t="s">
        <v>103</v>
      </c>
      <c r="S3858" s="111">
        <v>17438</v>
      </c>
    </row>
    <row r="3859" spans="12:19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4392</v>
      </c>
      <c r="R3859" t="s">
        <v>103</v>
      </c>
      <c r="S3859" s="111">
        <v>17439</v>
      </c>
    </row>
    <row r="3860" spans="12:19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4393</v>
      </c>
      <c r="R3860" t="s">
        <v>7868</v>
      </c>
      <c r="S3860" s="111">
        <v>17440</v>
      </c>
    </row>
    <row r="3861" spans="12:19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4394</v>
      </c>
      <c r="R3861" t="s">
        <v>7868</v>
      </c>
      <c r="S3861" s="111">
        <v>17441</v>
      </c>
    </row>
    <row r="3862" spans="12:19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4395</v>
      </c>
      <c r="R3862" t="s">
        <v>7868</v>
      </c>
      <c r="S3862" s="111">
        <v>17442</v>
      </c>
    </row>
    <row r="3863" spans="12:19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4396</v>
      </c>
      <c r="R3863" t="s">
        <v>7868</v>
      </c>
      <c r="S3863" s="111">
        <v>17443</v>
      </c>
    </row>
    <row r="3864" spans="12:19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4397</v>
      </c>
      <c r="R3864" t="s">
        <v>7868</v>
      </c>
      <c r="S3864" s="111">
        <v>17444</v>
      </c>
    </row>
    <row r="3865" spans="12:19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4398</v>
      </c>
      <c r="R3865" t="s">
        <v>7868</v>
      </c>
      <c r="S3865" s="111">
        <v>17445</v>
      </c>
    </row>
    <row r="3866" spans="12:19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4399</v>
      </c>
      <c r="R3866" t="s">
        <v>7868</v>
      </c>
      <c r="S3866" s="111">
        <v>17446</v>
      </c>
    </row>
    <row r="3867" spans="12:19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4400</v>
      </c>
      <c r="R3867" t="s">
        <v>7868</v>
      </c>
      <c r="S3867" s="111">
        <v>17447</v>
      </c>
    </row>
    <row r="3868" spans="12:19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4401</v>
      </c>
      <c r="S3868" s="111">
        <v>17448</v>
      </c>
    </row>
    <row r="3869" spans="12:19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4402</v>
      </c>
      <c r="S3869" s="111">
        <v>17449</v>
      </c>
    </row>
    <row r="3870" spans="12:19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4403</v>
      </c>
      <c r="R3870" t="s">
        <v>7872</v>
      </c>
      <c r="S3870" s="111">
        <v>17450</v>
      </c>
    </row>
    <row r="3871" spans="12:19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4404</v>
      </c>
      <c r="R3871" t="s">
        <v>7872</v>
      </c>
      <c r="S3871" s="111">
        <v>17451</v>
      </c>
    </row>
    <row r="3872" spans="12:19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4405</v>
      </c>
      <c r="S3872" s="111">
        <v>17452</v>
      </c>
    </row>
    <row r="3873" spans="12:19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4406</v>
      </c>
      <c r="S3873" s="111">
        <v>17453</v>
      </c>
    </row>
    <row r="3874" spans="12:19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4407</v>
      </c>
      <c r="S3874" s="111">
        <v>17454</v>
      </c>
    </row>
    <row r="3875" spans="12:19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4408</v>
      </c>
      <c r="R3875" t="s">
        <v>7886</v>
      </c>
      <c r="S3875" s="111">
        <v>17455</v>
      </c>
    </row>
    <row r="3876" spans="12:19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4409</v>
      </c>
      <c r="R3876" t="s">
        <v>7886</v>
      </c>
      <c r="S3876" s="111">
        <v>17456</v>
      </c>
    </row>
    <row r="3877" spans="12:19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4410</v>
      </c>
      <c r="R3877" t="s">
        <v>7886</v>
      </c>
      <c r="S3877" s="111">
        <v>17457</v>
      </c>
    </row>
    <row r="3878" spans="12:19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4411</v>
      </c>
      <c r="R3878" t="s">
        <v>7886</v>
      </c>
      <c r="S3878" s="111">
        <v>17458</v>
      </c>
    </row>
    <row r="3879" spans="12:19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4412</v>
      </c>
      <c r="S3879" s="111">
        <v>17459</v>
      </c>
    </row>
    <row r="3880" spans="12:19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4413</v>
      </c>
      <c r="S3880" s="111">
        <v>17460</v>
      </c>
    </row>
    <row r="3881" spans="12:19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4414</v>
      </c>
      <c r="S3881" s="111">
        <v>17461</v>
      </c>
    </row>
    <row r="3882" spans="12:19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4415</v>
      </c>
      <c r="S3882" s="111">
        <v>17462</v>
      </c>
    </row>
    <row r="3883" spans="12:19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4416</v>
      </c>
      <c r="S3883" s="111">
        <v>17463</v>
      </c>
    </row>
    <row r="3884" spans="12:19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4417</v>
      </c>
      <c r="S3884" s="111">
        <v>17464</v>
      </c>
    </row>
    <row r="3885" spans="12:19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4418</v>
      </c>
      <c r="S3885" s="111">
        <v>17465</v>
      </c>
    </row>
    <row r="3886" spans="12:19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4419</v>
      </c>
      <c r="S3886" s="111">
        <v>17466</v>
      </c>
    </row>
    <row r="3887" spans="12:19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4420</v>
      </c>
      <c r="S3887" s="111">
        <v>17467</v>
      </c>
    </row>
    <row r="3888" spans="12:19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4421</v>
      </c>
      <c r="S3888" s="111">
        <v>17468</v>
      </c>
    </row>
    <row r="3889" spans="12:19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4422</v>
      </c>
      <c r="S3889" s="111">
        <v>17469</v>
      </c>
    </row>
    <row r="3890" spans="12:19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4423</v>
      </c>
      <c r="S3890" s="111">
        <v>17470</v>
      </c>
    </row>
    <row r="3891" spans="12:19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4424</v>
      </c>
      <c r="S3891" s="111">
        <v>17471</v>
      </c>
    </row>
    <row r="3892" spans="12:19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4425</v>
      </c>
      <c r="S3892" s="111">
        <v>17472</v>
      </c>
    </row>
    <row r="3893" spans="12:19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4426</v>
      </c>
      <c r="S3893" s="111">
        <v>17473</v>
      </c>
    </row>
    <row r="3894" spans="12:19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4427</v>
      </c>
      <c r="R3894" t="s">
        <v>7889</v>
      </c>
      <c r="S3894" s="111">
        <v>17474</v>
      </c>
    </row>
    <row r="3895" spans="12:19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4428</v>
      </c>
      <c r="R3895" t="s">
        <v>7889</v>
      </c>
      <c r="S3895" s="111">
        <v>17475</v>
      </c>
    </row>
    <row r="3896" spans="12:19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4429</v>
      </c>
      <c r="S3896" s="111">
        <v>17476</v>
      </c>
    </row>
    <row r="3897" spans="12:19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4430</v>
      </c>
      <c r="S3897" s="111">
        <v>17477</v>
      </c>
    </row>
    <row r="3898" spans="12:19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4431</v>
      </c>
      <c r="R3898" t="s">
        <v>7872</v>
      </c>
      <c r="S3898" s="111">
        <v>17478</v>
      </c>
    </row>
    <row r="3899" spans="12:19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4432</v>
      </c>
      <c r="R3899" t="s">
        <v>7872</v>
      </c>
      <c r="S3899" s="111">
        <v>17479</v>
      </c>
    </row>
    <row r="3900" spans="12:19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4433</v>
      </c>
      <c r="R3900" t="s">
        <v>7894</v>
      </c>
      <c r="S3900" s="111">
        <v>17480</v>
      </c>
    </row>
    <row r="3901" spans="12:19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4434</v>
      </c>
      <c r="R3901" t="s">
        <v>7894</v>
      </c>
      <c r="S3901" s="111">
        <v>17481</v>
      </c>
    </row>
    <row r="3902" spans="12:19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4435</v>
      </c>
      <c r="S3902" s="111">
        <v>17482</v>
      </c>
    </row>
    <row r="3903" spans="12:19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4436</v>
      </c>
      <c r="S3903" s="111">
        <v>17483</v>
      </c>
    </row>
    <row r="3904" spans="12:19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4437</v>
      </c>
      <c r="S3904" s="111">
        <v>17484</v>
      </c>
    </row>
    <row r="3905" spans="12:19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4438</v>
      </c>
      <c r="S3905" s="111">
        <v>17485</v>
      </c>
    </row>
    <row r="3906" spans="12:19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4439</v>
      </c>
      <c r="S3906" s="111">
        <v>17486</v>
      </c>
    </row>
    <row r="3907" spans="12:19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4440</v>
      </c>
      <c r="S3907" s="111">
        <v>17487</v>
      </c>
    </row>
    <row r="3908" spans="12:19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4441</v>
      </c>
      <c r="S3908" s="111">
        <v>17488</v>
      </c>
    </row>
    <row r="3909" spans="12:19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4442</v>
      </c>
      <c r="S3909" s="111">
        <v>17489</v>
      </c>
    </row>
    <row r="3910" spans="12:19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4443</v>
      </c>
      <c r="S3910" s="111">
        <v>17490</v>
      </c>
    </row>
    <row r="3911" spans="12:19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4444</v>
      </c>
      <c r="S3911" s="111">
        <v>17491</v>
      </c>
    </row>
    <row r="3912" spans="12:19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4445</v>
      </c>
      <c r="S3912" s="111">
        <v>17492</v>
      </c>
    </row>
    <row r="3913" spans="12:19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4446</v>
      </c>
      <c r="R3913" t="s">
        <v>7947</v>
      </c>
      <c r="S3913" s="111">
        <v>17493</v>
      </c>
    </row>
    <row r="3914" spans="12:19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4447</v>
      </c>
      <c r="R3914" t="s">
        <v>7947</v>
      </c>
      <c r="S3914" s="111">
        <v>17494</v>
      </c>
    </row>
    <row r="3915" spans="12:19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4448</v>
      </c>
      <c r="R3915" t="s">
        <v>7888</v>
      </c>
      <c r="S3915" s="111">
        <v>17495</v>
      </c>
    </row>
    <row r="3916" spans="12:19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4449</v>
      </c>
      <c r="R3916" t="s">
        <v>7909</v>
      </c>
      <c r="S3916" s="111">
        <v>17496</v>
      </c>
    </row>
    <row r="3917" spans="12:19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4450</v>
      </c>
      <c r="R3917" t="s">
        <v>7909</v>
      </c>
      <c r="S3917" s="111">
        <v>17497</v>
      </c>
    </row>
    <row r="3918" spans="12:19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4451</v>
      </c>
      <c r="S3918" s="111">
        <v>17498</v>
      </c>
    </row>
    <row r="3919" spans="12:19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4452</v>
      </c>
      <c r="S3919" s="111">
        <v>17499</v>
      </c>
    </row>
    <row r="3920" spans="12:19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4453</v>
      </c>
      <c r="S3920" s="111">
        <v>17500</v>
      </c>
    </row>
    <row r="3921" spans="12:19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4454</v>
      </c>
      <c r="S3921" s="111">
        <v>17501</v>
      </c>
    </row>
    <row r="3922" spans="12:19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4455</v>
      </c>
      <c r="S3922" s="111">
        <v>17502</v>
      </c>
    </row>
    <row r="3923" spans="12:19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4456</v>
      </c>
      <c r="S3923" s="111">
        <v>17503</v>
      </c>
    </row>
    <row r="3924" spans="12:19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4457</v>
      </c>
      <c r="S3924" s="111">
        <v>17504</v>
      </c>
    </row>
    <row r="3925" spans="12:19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4458</v>
      </c>
      <c r="R3925" t="s">
        <v>7875</v>
      </c>
      <c r="S3925" s="111">
        <v>17505</v>
      </c>
    </row>
    <row r="3926" spans="12:19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4459</v>
      </c>
      <c r="R3926" t="s">
        <v>7950</v>
      </c>
      <c r="S3926" s="111">
        <v>17506</v>
      </c>
    </row>
    <row r="3927" spans="12:19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4460</v>
      </c>
      <c r="R3927" t="s">
        <v>7875</v>
      </c>
      <c r="S3927" s="111">
        <v>17507</v>
      </c>
    </row>
    <row r="3928" spans="12:19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4461</v>
      </c>
      <c r="R3928" t="s">
        <v>7950</v>
      </c>
      <c r="S3928" s="111">
        <v>17508</v>
      </c>
    </row>
    <row r="3929" spans="12:19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4462</v>
      </c>
      <c r="R3929" t="s">
        <v>7875</v>
      </c>
      <c r="S3929" s="111">
        <v>17509</v>
      </c>
    </row>
    <row r="3930" spans="12:19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4463</v>
      </c>
      <c r="R3930" t="s">
        <v>7950</v>
      </c>
      <c r="S3930" s="111">
        <v>17510</v>
      </c>
    </row>
    <row r="3931" spans="12:19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4464</v>
      </c>
      <c r="R3931" t="s">
        <v>7875</v>
      </c>
      <c r="S3931" s="111">
        <v>17511</v>
      </c>
    </row>
    <row r="3932" spans="12:19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4465</v>
      </c>
      <c r="R3932" t="s">
        <v>7950</v>
      </c>
      <c r="S3932" s="111">
        <v>17512</v>
      </c>
    </row>
    <row r="3933" spans="12:19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4466</v>
      </c>
      <c r="R3933" t="s">
        <v>7875</v>
      </c>
      <c r="S3933" s="111">
        <v>17513</v>
      </c>
    </row>
    <row r="3934" spans="12:19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4467</v>
      </c>
      <c r="R3934" t="s">
        <v>7950</v>
      </c>
      <c r="S3934" s="111">
        <v>17514</v>
      </c>
    </row>
    <row r="3935" spans="12:19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4468</v>
      </c>
      <c r="R3935" t="s">
        <v>7875</v>
      </c>
      <c r="S3935" s="111">
        <v>17515</v>
      </c>
    </row>
    <row r="3936" spans="12:19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4469</v>
      </c>
      <c r="R3936" t="s">
        <v>7950</v>
      </c>
      <c r="S3936" s="111">
        <v>17516</v>
      </c>
    </row>
    <row r="3937" spans="12:19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4470</v>
      </c>
      <c r="S3937" s="111">
        <v>17517</v>
      </c>
    </row>
    <row r="3938" spans="12:19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4471</v>
      </c>
      <c r="S3938" s="111">
        <v>17518</v>
      </c>
    </row>
    <row r="3939" spans="12:19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4472</v>
      </c>
      <c r="R3939" t="s">
        <v>7868</v>
      </c>
      <c r="S3939" s="111">
        <v>17519</v>
      </c>
    </row>
    <row r="3940" spans="12:19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4473</v>
      </c>
      <c r="R3940" t="s">
        <v>7868</v>
      </c>
      <c r="S3940" s="111">
        <v>17520</v>
      </c>
    </row>
    <row r="3941" spans="12:19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4474</v>
      </c>
      <c r="S3941" s="111">
        <v>17521</v>
      </c>
    </row>
    <row r="3942" spans="12:19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4475</v>
      </c>
      <c r="S3942" s="111">
        <v>17522</v>
      </c>
    </row>
    <row r="3943" spans="12:19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4476</v>
      </c>
      <c r="S3943" s="111">
        <v>17523</v>
      </c>
    </row>
    <row r="3944" spans="12:19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4477</v>
      </c>
      <c r="S3944" s="111">
        <v>17524</v>
      </c>
    </row>
    <row r="3945" spans="12:19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4478</v>
      </c>
      <c r="S3945" s="111">
        <v>17525</v>
      </c>
    </row>
    <row r="3946" spans="12:19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4479</v>
      </c>
      <c r="S3946" s="111">
        <v>17526</v>
      </c>
    </row>
    <row r="3947" spans="12:19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4480</v>
      </c>
      <c r="R3947" t="s">
        <v>7868</v>
      </c>
      <c r="S3947" s="111">
        <v>17527</v>
      </c>
    </row>
    <row r="3948" spans="12:19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4481</v>
      </c>
      <c r="R3948" t="s">
        <v>7868</v>
      </c>
      <c r="S3948" s="111">
        <v>17528</v>
      </c>
    </row>
    <row r="3949" spans="12:19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4482</v>
      </c>
      <c r="R3949" t="s">
        <v>7868</v>
      </c>
      <c r="S3949" s="111">
        <v>17529</v>
      </c>
    </row>
    <row r="3950" spans="12:19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4483</v>
      </c>
      <c r="R3950" t="s">
        <v>7915</v>
      </c>
      <c r="S3950" s="111">
        <v>17530</v>
      </c>
    </row>
    <row r="3951" spans="12:19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4484</v>
      </c>
      <c r="R3951" t="s">
        <v>7915</v>
      </c>
      <c r="S3951" s="111">
        <v>17531</v>
      </c>
    </row>
    <row r="3952" spans="12:19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4485</v>
      </c>
      <c r="R3952" t="s">
        <v>7915</v>
      </c>
      <c r="S3952" s="111">
        <v>17532</v>
      </c>
    </row>
    <row r="3953" spans="12:19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4486</v>
      </c>
      <c r="S3953" s="111">
        <v>17533</v>
      </c>
    </row>
    <row r="3954" spans="12:19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4487</v>
      </c>
      <c r="S3954" s="111">
        <v>17534</v>
      </c>
    </row>
    <row r="3955" spans="12:19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4488</v>
      </c>
      <c r="S3955" s="111">
        <v>17535</v>
      </c>
    </row>
    <row r="3956" spans="12:19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4489</v>
      </c>
      <c r="S3956" s="111">
        <v>17536</v>
      </c>
    </row>
    <row r="3957" spans="12:19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4490</v>
      </c>
      <c r="S3957" s="111">
        <v>17537</v>
      </c>
    </row>
    <row r="3958" spans="12:19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4491</v>
      </c>
      <c r="S3958" s="111">
        <v>17538</v>
      </c>
    </row>
    <row r="3959" spans="12:19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4492</v>
      </c>
      <c r="S3959" s="111">
        <v>17539</v>
      </c>
    </row>
    <row r="3960" spans="12:19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4493</v>
      </c>
      <c r="S3960" s="111">
        <v>17540</v>
      </c>
    </row>
    <row r="3961" spans="12:19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4494</v>
      </c>
      <c r="S3961" s="111">
        <v>17541</v>
      </c>
    </row>
    <row r="3962" spans="12:19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4495</v>
      </c>
      <c r="S3962" s="111">
        <v>17542</v>
      </c>
    </row>
    <row r="3963" spans="12:19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4496</v>
      </c>
      <c r="S3963" s="111">
        <v>17543</v>
      </c>
    </row>
    <row r="3964" spans="12:19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4497</v>
      </c>
      <c r="S3964" s="111">
        <v>17544</v>
      </c>
    </row>
    <row r="3965" spans="12:19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4498</v>
      </c>
      <c r="S3965" s="111">
        <v>17545</v>
      </c>
    </row>
    <row r="3966" spans="12:19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4499</v>
      </c>
      <c r="S3966" s="111">
        <v>17546</v>
      </c>
    </row>
    <row r="3967" spans="12:19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4500</v>
      </c>
      <c r="S3967" s="111">
        <v>17547</v>
      </c>
    </row>
    <row r="3968" spans="12:19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4501</v>
      </c>
      <c r="R3968" t="s">
        <v>7910</v>
      </c>
      <c r="S3968" s="111">
        <v>17548</v>
      </c>
    </row>
    <row r="3969" spans="12:19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4502</v>
      </c>
      <c r="R3969" t="s">
        <v>7910</v>
      </c>
      <c r="S3969" s="111">
        <v>17549</v>
      </c>
    </row>
    <row r="3970" spans="12:19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4503</v>
      </c>
      <c r="R3970" t="s">
        <v>103</v>
      </c>
      <c r="S3970" s="111">
        <v>17550</v>
      </c>
    </row>
    <row r="3971" spans="12:19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4504</v>
      </c>
      <c r="R3971" t="s">
        <v>103</v>
      </c>
      <c r="S3971" s="111">
        <v>17551</v>
      </c>
    </row>
    <row r="3972" spans="12:19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4505</v>
      </c>
      <c r="R3972" t="s">
        <v>7910</v>
      </c>
      <c r="S3972" s="111">
        <v>17552</v>
      </c>
    </row>
    <row r="3973" spans="12:19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4506</v>
      </c>
      <c r="R3973" t="s">
        <v>7910</v>
      </c>
      <c r="S3973" s="111">
        <v>17553</v>
      </c>
    </row>
    <row r="3974" spans="12:19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4507</v>
      </c>
      <c r="R3974" t="s">
        <v>7872</v>
      </c>
      <c r="S3974" s="111">
        <v>17554</v>
      </c>
    </row>
    <row r="3975" spans="12:19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4508</v>
      </c>
      <c r="R3975" t="s">
        <v>7872</v>
      </c>
      <c r="S3975" s="111">
        <v>17555</v>
      </c>
    </row>
    <row r="3976" spans="12:19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4509</v>
      </c>
      <c r="R3976" t="s">
        <v>7872</v>
      </c>
      <c r="S3976" s="111">
        <v>17556</v>
      </c>
    </row>
    <row r="3977" spans="12:19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4510</v>
      </c>
      <c r="R3977" t="s">
        <v>7872</v>
      </c>
      <c r="S3977" s="111">
        <v>17557</v>
      </c>
    </row>
    <row r="3978" spans="12:19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4511</v>
      </c>
      <c r="R3978" t="s">
        <v>7872</v>
      </c>
      <c r="S3978" s="111">
        <v>17558</v>
      </c>
    </row>
    <row r="3979" spans="12:19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4512</v>
      </c>
      <c r="R3979" t="s">
        <v>7872</v>
      </c>
      <c r="S3979" s="111">
        <v>17559</v>
      </c>
    </row>
    <row r="3980" spans="12:19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4513</v>
      </c>
      <c r="R3980" t="s">
        <v>7872</v>
      </c>
      <c r="S3980" s="111">
        <v>17560</v>
      </c>
    </row>
    <row r="3981" spans="12:19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4514</v>
      </c>
      <c r="R3981" t="s">
        <v>7872</v>
      </c>
      <c r="S3981" s="111">
        <v>17561</v>
      </c>
    </row>
    <row r="3982" spans="12:19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4515</v>
      </c>
      <c r="R3982" t="s">
        <v>7872</v>
      </c>
      <c r="S3982" s="111">
        <v>17562</v>
      </c>
    </row>
    <row r="3983" spans="12:19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4516</v>
      </c>
      <c r="R3983" t="s">
        <v>7872</v>
      </c>
      <c r="S3983" s="111">
        <v>17563</v>
      </c>
    </row>
    <row r="3984" spans="12:19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4517</v>
      </c>
      <c r="R3984" t="s">
        <v>7872</v>
      </c>
      <c r="S3984" s="111">
        <v>17564</v>
      </c>
    </row>
    <row r="3985" spans="12:19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4518</v>
      </c>
      <c r="R3985" t="s">
        <v>7872</v>
      </c>
      <c r="S3985" s="111">
        <v>17565</v>
      </c>
    </row>
    <row r="3986" spans="12:19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4519</v>
      </c>
      <c r="R3986" t="s">
        <v>7872</v>
      </c>
      <c r="S3986" s="111">
        <v>17566</v>
      </c>
    </row>
    <row r="3987" spans="12:19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4520</v>
      </c>
      <c r="R3987" t="s">
        <v>7872</v>
      </c>
      <c r="S3987" s="111">
        <v>17567</v>
      </c>
    </row>
    <row r="3988" spans="12:19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4521</v>
      </c>
      <c r="R3988" t="s">
        <v>7872</v>
      </c>
      <c r="S3988" s="111">
        <v>17568</v>
      </c>
    </row>
    <row r="3989" spans="12:19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4522</v>
      </c>
      <c r="R3989" t="s">
        <v>7872</v>
      </c>
      <c r="S3989" s="111">
        <v>17569</v>
      </c>
    </row>
    <row r="3990" spans="12:19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4523</v>
      </c>
      <c r="R3990" t="s">
        <v>7872</v>
      </c>
      <c r="S3990" s="111">
        <v>17570</v>
      </c>
    </row>
    <row r="3991" spans="12:19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4524</v>
      </c>
      <c r="R3991" t="s">
        <v>7872</v>
      </c>
      <c r="S3991" s="111">
        <v>17571</v>
      </c>
    </row>
    <row r="3992" spans="12:19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4525</v>
      </c>
      <c r="R3992" t="s">
        <v>7887</v>
      </c>
      <c r="S3992" s="111">
        <v>17572</v>
      </c>
    </row>
    <row r="3993" spans="12:19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4526</v>
      </c>
      <c r="R3993" t="s">
        <v>7887</v>
      </c>
      <c r="S3993" s="111">
        <v>17573</v>
      </c>
    </row>
    <row r="3994" spans="12:19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4527</v>
      </c>
      <c r="R3994" t="s">
        <v>7887</v>
      </c>
      <c r="S3994" s="111">
        <v>17574</v>
      </c>
    </row>
    <row r="3995" spans="12:19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4528</v>
      </c>
      <c r="R3995" t="s">
        <v>7887</v>
      </c>
      <c r="S3995" s="111">
        <v>17575</v>
      </c>
    </row>
    <row r="3996" spans="12:19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4529</v>
      </c>
      <c r="R3996" t="s">
        <v>103</v>
      </c>
      <c r="S3996" s="111">
        <v>19494</v>
      </c>
    </row>
    <row r="3997" spans="12:19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4530</v>
      </c>
      <c r="S3997" s="111">
        <v>17576</v>
      </c>
    </row>
    <row r="3998" spans="12:19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4531</v>
      </c>
      <c r="S3998" s="111">
        <v>17577</v>
      </c>
    </row>
    <row r="3999" spans="12:19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4532</v>
      </c>
      <c r="R3999" t="s">
        <v>7911</v>
      </c>
      <c r="S3999" s="111">
        <v>17578</v>
      </c>
    </row>
    <row r="4000" spans="12:19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4533</v>
      </c>
      <c r="R4000" t="s">
        <v>7912</v>
      </c>
      <c r="S4000" s="111">
        <v>17579</v>
      </c>
    </row>
    <row r="4001" spans="12:19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4534</v>
      </c>
      <c r="R4001" t="s">
        <v>7911</v>
      </c>
      <c r="S4001" s="111">
        <v>17580</v>
      </c>
    </row>
    <row r="4002" spans="12:19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4535</v>
      </c>
      <c r="R4002" t="s">
        <v>7913</v>
      </c>
      <c r="S4002" s="111">
        <v>17581</v>
      </c>
    </row>
    <row r="4003" spans="12:19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4536</v>
      </c>
      <c r="R4003" t="s">
        <v>7908</v>
      </c>
      <c r="S4003" s="111">
        <v>17582</v>
      </c>
    </row>
    <row r="4004" spans="12:19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4537</v>
      </c>
      <c r="R4004" t="s">
        <v>7914</v>
      </c>
      <c r="S4004" s="111">
        <v>17583</v>
      </c>
    </row>
    <row r="4005" spans="12:19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4538</v>
      </c>
      <c r="S4005" s="111">
        <v>17584</v>
      </c>
    </row>
    <row r="4006" spans="12:19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4539</v>
      </c>
      <c r="R4006" t="s">
        <v>7915</v>
      </c>
      <c r="S4006" s="111">
        <v>17585</v>
      </c>
    </row>
    <row r="4007" spans="12:19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4540</v>
      </c>
      <c r="S4007" s="111">
        <v>17586</v>
      </c>
    </row>
    <row r="4008" spans="12:19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4541</v>
      </c>
      <c r="S4008" s="111">
        <v>17587</v>
      </c>
    </row>
    <row r="4009" spans="12:19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4542</v>
      </c>
      <c r="S4009" s="111">
        <v>17588</v>
      </c>
    </row>
    <row r="4010" spans="12:19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4543</v>
      </c>
      <c r="S4010" s="111">
        <v>20126</v>
      </c>
    </row>
    <row r="4011" spans="12:19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4544</v>
      </c>
      <c r="R4011" t="s">
        <v>103</v>
      </c>
      <c r="S4011" s="111">
        <v>17589</v>
      </c>
    </row>
    <row r="4012" spans="12:19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4545</v>
      </c>
      <c r="R4012" t="s">
        <v>7916</v>
      </c>
      <c r="S4012" s="111">
        <v>17590</v>
      </c>
    </row>
    <row r="4013" spans="12:19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4546</v>
      </c>
      <c r="R4013" t="s">
        <v>7916</v>
      </c>
      <c r="S4013" s="111">
        <v>17591</v>
      </c>
    </row>
    <row r="4014" spans="12:19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4547</v>
      </c>
      <c r="R4014" t="s">
        <v>146</v>
      </c>
      <c r="S4014" s="111">
        <v>17592</v>
      </c>
    </row>
    <row r="4015" spans="12:19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4548</v>
      </c>
      <c r="S4015" s="111">
        <v>17593</v>
      </c>
    </row>
    <row r="4016" spans="12:19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4549</v>
      </c>
      <c r="R4016" t="s">
        <v>7908</v>
      </c>
      <c r="S4016" s="111">
        <v>17594</v>
      </c>
    </row>
    <row r="4017" spans="12:19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4550</v>
      </c>
      <c r="R4017" t="s">
        <v>7908</v>
      </c>
      <c r="S4017" s="111">
        <v>17595</v>
      </c>
    </row>
    <row r="4018" spans="12:19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4551</v>
      </c>
      <c r="R4018" t="s">
        <v>7908</v>
      </c>
      <c r="S4018" s="111">
        <v>17596</v>
      </c>
    </row>
    <row r="4019" spans="12:19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4552</v>
      </c>
      <c r="R4019" t="s">
        <v>7908</v>
      </c>
      <c r="S4019" s="111">
        <v>17597</v>
      </c>
    </row>
    <row r="4020" spans="12:19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4553</v>
      </c>
      <c r="R4020" t="s">
        <v>7908</v>
      </c>
      <c r="S4020" s="111">
        <v>17598</v>
      </c>
    </row>
    <row r="4021" spans="12:19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4554</v>
      </c>
      <c r="R4021" t="s">
        <v>7894</v>
      </c>
      <c r="S4021" s="111">
        <v>17599</v>
      </c>
    </row>
    <row r="4022" spans="12:19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4555</v>
      </c>
      <c r="R4022" t="s">
        <v>7894</v>
      </c>
      <c r="S4022" s="111">
        <v>17600</v>
      </c>
    </row>
    <row r="4023" spans="12:19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4556</v>
      </c>
      <c r="R4023" t="s">
        <v>7890</v>
      </c>
      <c r="S4023" s="111">
        <v>17601</v>
      </c>
    </row>
    <row r="4024" spans="12:19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4557</v>
      </c>
      <c r="R4024" t="s">
        <v>7890</v>
      </c>
      <c r="S4024" s="111">
        <v>17602</v>
      </c>
    </row>
    <row r="4025" spans="12:19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4558</v>
      </c>
      <c r="S4025" s="111">
        <v>17603</v>
      </c>
    </row>
    <row r="4026" spans="12:19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4559</v>
      </c>
      <c r="R4026" t="s">
        <v>7890</v>
      </c>
      <c r="S4026" s="111">
        <v>17604</v>
      </c>
    </row>
    <row r="4027" spans="12:19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4560</v>
      </c>
      <c r="R4027" t="s">
        <v>7908</v>
      </c>
      <c r="S4027" s="111">
        <v>17605</v>
      </c>
    </row>
    <row r="4028" spans="12:19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4561</v>
      </c>
      <c r="R4028" t="s">
        <v>7908</v>
      </c>
      <c r="S4028" s="111">
        <v>17606</v>
      </c>
    </row>
    <row r="4029" spans="12:19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4562</v>
      </c>
      <c r="R4029" t="s">
        <v>103</v>
      </c>
      <c r="S4029" s="111">
        <v>17607</v>
      </c>
    </row>
    <row r="4030" spans="12:19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4563</v>
      </c>
      <c r="R4030" t="s">
        <v>7908</v>
      </c>
      <c r="S4030" s="111">
        <v>17608</v>
      </c>
    </row>
    <row r="4031" spans="12:19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4564</v>
      </c>
      <c r="R4031" t="s">
        <v>7908</v>
      </c>
      <c r="S4031" s="111">
        <v>17609</v>
      </c>
    </row>
    <row r="4032" spans="12:19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4565</v>
      </c>
      <c r="R4032" t="s">
        <v>7908</v>
      </c>
      <c r="S4032" s="111">
        <v>17610</v>
      </c>
    </row>
    <row r="4033" spans="12:19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4566</v>
      </c>
      <c r="R4033" t="s">
        <v>7908</v>
      </c>
      <c r="S4033" s="111">
        <v>17611</v>
      </c>
    </row>
    <row r="4034" spans="12:19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4567</v>
      </c>
      <c r="R4034" t="s">
        <v>7908</v>
      </c>
      <c r="S4034" s="111">
        <v>17612</v>
      </c>
    </row>
    <row r="4035" spans="12:19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4568</v>
      </c>
      <c r="R4035" t="s">
        <v>7894</v>
      </c>
      <c r="S4035" s="111">
        <v>17613</v>
      </c>
    </row>
    <row r="4036" spans="12:19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4569</v>
      </c>
      <c r="R4036" t="s">
        <v>7894</v>
      </c>
      <c r="S4036" s="111">
        <v>17614</v>
      </c>
    </row>
    <row r="4037" spans="12:19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4570</v>
      </c>
      <c r="R4037" t="s">
        <v>7890</v>
      </c>
      <c r="S4037" s="111">
        <v>17615</v>
      </c>
    </row>
    <row r="4038" spans="12:19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4571</v>
      </c>
      <c r="R4038" t="s">
        <v>7890</v>
      </c>
      <c r="S4038" s="111">
        <v>17616</v>
      </c>
    </row>
    <row r="4039" spans="12:19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4572</v>
      </c>
      <c r="S4039" s="111">
        <v>17617</v>
      </c>
    </row>
    <row r="4040" spans="12:19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4573</v>
      </c>
      <c r="S4040" s="111">
        <v>17618</v>
      </c>
    </row>
    <row r="4041" spans="12:19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4574</v>
      </c>
      <c r="R4041" t="s">
        <v>7908</v>
      </c>
      <c r="S4041" s="111">
        <v>17619</v>
      </c>
    </row>
    <row r="4042" spans="12:19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4575</v>
      </c>
      <c r="S4042" s="111">
        <v>17620</v>
      </c>
    </row>
    <row r="4043" spans="12:19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4576</v>
      </c>
      <c r="S4043" s="111">
        <v>17621</v>
      </c>
    </row>
    <row r="4044" spans="12:19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4577</v>
      </c>
      <c r="S4044" s="111">
        <v>17622</v>
      </c>
    </row>
    <row r="4045" spans="12:19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4578</v>
      </c>
      <c r="S4045" s="111">
        <v>17623</v>
      </c>
    </row>
    <row r="4046" spans="12:19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4579</v>
      </c>
      <c r="S4046" s="111">
        <v>17624</v>
      </c>
    </row>
    <row r="4047" spans="12:19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4580</v>
      </c>
      <c r="S4047" s="111">
        <v>17625</v>
      </c>
    </row>
    <row r="4048" spans="12:19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4581</v>
      </c>
      <c r="S4048" s="111">
        <v>17626</v>
      </c>
    </row>
    <row r="4049" spans="12:19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4582</v>
      </c>
      <c r="S4049" s="111">
        <v>17627</v>
      </c>
    </row>
    <row r="4050" spans="12:19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4583</v>
      </c>
      <c r="R4050" t="s">
        <v>7894</v>
      </c>
      <c r="S4050" s="111">
        <v>17628</v>
      </c>
    </row>
    <row r="4051" spans="12:19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4584</v>
      </c>
      <c r="R4051" t="s">
        <v>7894</v>
      </c>
      <c r="S4051" s="111">
        <v>17629</v>
      </c>
    </row>
    <row r="4052" spans="12:19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4585</v>
      </c>
      <c r="S4052" s="111">
        <v>17630</v>
      </c>
    </row>
    <row r="4053" spans="12:19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4586</v>
      </c>
      <c r="S4053" s="111">
        <v>17631</v>
      </c>
    </row>
    <row r="4054" spans="12:19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4587</v>
      </c>
      <c r="S4054" s="111">
        <v>17632</v>
      </c>
    </row>
    <row r="4055" spans="12:19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4588</v>
      </c>
      <c r="S4055" s="111">
        <v>17633</v>
      </c>
    </row>
    <row r="4056" spans="12:19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4589</v>
      </c>
      <c r="S4056" s="111">
        <v>17634</v>
      </c>
    </row>
    <row r="4057" spans="12:19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4590</v>
      </c>
      <c r="R4057" t="s">
        <v>7868</v>
      </c>
      <c r="S4057" s="111">
        <v>17635</v>
      </c>
    </row>
    <row r="4058" spans="12:19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4591</v>
      </c>
      <c r="S4058" s="111">
        <v>17636</v>
      </c>
    </row>
    <row r="4059" spans="12:19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4592</v>
      </c>
      <c r="R4059" t="s">
        <v>7868</v>
      </c>
      <c r="S4059" s="111">
        <v>17637</v>
      </c>
    </row>
    <row r="4060" spans="12:19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4593</v>
      </c>
      <c r="R4060" t="s">
        <v>7894</v>
      </c>
      <c r="S4060" s="111">
        <v>17638</v>
      </c>
    </row>
    <row r="4061" spans="12:19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4594</v>
      </c>
      <c r="R4061" t="s">
        <v>7894</v>
      </c>
      <c r="S4061" s="111">
        <v>17639</v>
      </c>
    </row>
    <row r="4062" spans="12:19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4595</v>
      </c>
      <c r="R4062" t="s">
        <v>7868</v>
      </c>
      <c r="S4062" s="111">
        <v>17640</v>
      </c>
    </row>
    <row r="4063" spans="12:19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4596</v>
      </c>
      <c r="R4063" t="s">
        <v>7868</v>
      </c>
      <c r="S4063" s="111">
        <v>17641</v>
      </c>
    </row>
    <row r="4064" spans="12:19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4597</v>
      </c>
      <c r="R4064" t="s">
        <v>7887</v>
      </c>
      <c r="S4064" s="111">
        <v>17642</v>
      </c>
    </row>
    <row r="4065" spans="12:19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4598</v>
      </c>
      <c r="S4065" s="111">
        <v>17643</v>
      </c>
    </row>
    <row r="4066" spans="12:19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4599</v>
      </c>
      <c r="S4066" s="111">
        <v>17644</v>
      </c>
    </row>
    <row r="4067" spans="12:19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4600</v>
      </c>
      <c r="S4067" s="111">
        <v>17645</v>
      </c>
    </row>
    <row r="4068" spans="12:19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4601</v>
      </c>
      <c r="R4068" t="s">
        <v>7899</v>
      </c>
      <c r="S4068" s="111">
        <v>17646</v>
      </c>
    </row>
    <row r="4069" spans="12:19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4602</v>
      </c>
      <c r="S4069" s="111">
        <v>17647</v>
      </c>
    </row>
    <row r="4070" spans="12:19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4603</v>
      </c>
      <c r="R4070" t="s">
        <v>7899</v>
      </c>
      <c r="S4070" s="111">
        <v>17648</v>
      </c>
    </row>
    <row r="4071" spans="12:19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4604</v>
      </c>
      <c r="R4071" t="s">
        <v>7899</v>
      </c>
      <c r="S4071" s="111">
        <v>17649</v>
      </c>
    </row>
    <row r="4072" spans="12:19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4605</v>
      </c>
      <c r="R4072" t="s">
        <v>7899</v>
      </c>
      <c r="S4072" s="111">
        <v>17650</v>
      </c>
    </row>
    <row r="4073" spans="12:19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4606</v>
      </c>
      <c r="R4073" t="s">
        <v>7899</v>
      </c>
      <c r="S4073" s="111">
        <v>17651</v>
      </c>
    </row>
    <row r="4074" spans="12:19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4607</v>
      </c>
      <c r="R4074" t="s">
        <v>7899</v>
      </c>
      <c r="S4074" s="111">
        <v>17652</v>
      </c>
    </row>
    <row r="4075" spans="12:19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4608</v>
      </c>
      <c r="R4075" t="s">
        <v>7894</v>
      </c>
      <c r="S4075" s="111">
        <v>17653</v>
      </c>
    </row>
    <row r="4076" spans="12:19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4609</v>
      </c>
      <c r="R4076" t="s">
        <v>7894</v>
      </c>
      <c r="S4076" s="111">
        <v>17654</v>
      </c>
    </row>
    <row r="4077" spans="12:19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4610</v>
      </c>
      <c r="R4077" t="s">
        <v>7899</v>
      </c>
      <c r="S4077" s="111">
        <v>17655</v>
      </c>
    </row>
    <row r="4078" spans="12:19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4611</v>
      </c>
      <c r="R4078" t="s">
        <v>7899</v>
      </c>
      <c r="S4078" s="111">
        <v>17656</v>
      </c>
    </row>
    <row r="4079" spans="12:19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4612</v>
      </c>
      <c r="R4079" t="s">
        <v>7899</v>
      </c>
      <c r="S4079" s="111">
        <v>17657</v>
      </c>
    </row>
    <row r="4080" spans="12:19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4613</v>
      </c>
      <c r="S4080" s="111">
        <v>17658</v>
      </c>
    </row>
    <row r="4081" spans="12:19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4614</v>
      </c>
      <c r="R4081" t="s">
        <v>7894</v>
      </c>
      <c r="S4081" s="111">
        <v>17659</v>
      </c>
    </row>
    <row r="4082" spans="12:19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4615</v>
      </c>
      <c r="R4082" t="s">
        <v>7894</v>
      </c>
      <c r="S4082" s="111">
        <v>17660</v>
      </c>
    </row>
    <row r="4083" spans="12:19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4616</v>
      </c>
      <c r="R4083" t="s">
        <v>7899</v>
      </c>
      <c r="S4083" s="111">
        <v>17661</v>
      </c>
    </row>
    <row r="4084" spans="12:19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4617</v>
      </c>
      <c r="R4084" t="s">
        <v>7899</v>
      </c>
      <c r="S4084" s="111">
        <v>17662</v>
      </c>
    </row>
    <row r="4085" spans="12:19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4618</v>
      </c>
      <c r="R4085" t="s">
        <v>7899</v>
      </c>
      <c r="S4085" s="111">
        <v>17663</v>
      </c>
    </row>
    <row r="4086" spans="12:19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4619</v>
      </c>
      <c r="S4086" s="111">
        <v>17664</v>
      </c>
    </row>
    <row r="4087" spans="12:19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4620</v>
      </c>
      <c r="S4087" s="111">
        <v>17665</v>
      </c>
    </row>
    <row r="4088" spans="12:19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4621</v>
      </c>
      <c r="S4088" s="111">
        <v>17666</v>
      </c>
    </row>
    <row r="4089" spans="12:19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4622</v>
      </c>
      <c r="S4089" s="111">
        <v>17667</v>
      </c>
    </row>
    <row r="4090" spans="12:19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4623</v>
      </c>
      <c r="R4090" t="s">
        <v>7899</v>
      </c>
      <c r="S4090" s="111">
        <v>17668</v>
      </c>
    </row>
    <row r="4091" spans="12:19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4624</v>
      </c>
      <c r="R4091" t="s">
        <v>7899</v>
      </c>
      <c r="S4091" s="111">
        <v>17669</v>
      </c>
    </row>
    <row r="4092" spans="12:19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4625</v>
      </c>
      <c r="S4092" s="111">
        <v>10049954</v>
      </c>
    </row>
    <row r="4093" spans="12:19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4626</v>
      </c>
      <c r="S4093" s="111">
        <v>10049955</v>
      </c>
    </row>
    <row r="4094" spans="12:19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4627</v>
      </c>
      <c r="R4094" t="s">
        <v>7869</v>
      </c>
      <c r="S4094" s="111">
        <v>10049956</v>
      </c>
    </row>
    <row r="4095" spans="12:19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4628</v>
      </c>
      <c r="R4095" t="s">
        <v>7869</v>
      </c>
      <c r="S4095" s="111">
        <v>10049957</v>
      </c>
    </row>
    <row r="4096" spans="12:19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4629</v>
      </c>
      <c r="R4096" t="s">
        <v>7869</v>
      </c>
      <c r="S4096" s="111">
        <v>10049958</v>
      </c>
    </row>
    <row r="4097" spans="12:19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4630</v>
      </c>
      <c r="R4097" t="s">
        <v>7869</v>
      </c>
      <c r="S4097" s="111">
        <v>10049959</v>
      </c>
    </row>
    <row r="4098" spans="12:19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4631</v>
      </c>
      <c r="R4098" t="s">
        <v>7872</v>
      </c>
      <c r="S4098" s="111">
        <v>10049960</v>
      </c>
    </row>
    <row r="4099" spans="12:19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4632</v>
      </c>
      <c r="R4099" t="s">
        <v>7872</v>
      </c>
      <c r="S4099" s="111">
        <v>10049961</v>
      </c>
    </row>
    <row r="4100" spans="12:19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4633</v>
      </c>
      <c r="R4100" t="s">
        <v>7872</v>
      </c>
      <c r="S4100" s="111">
        <v>10049962</v>
      </c>
    </row>
    <row r="4101" spans="12:19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4634</v>
      </c>
      <c r="R4101" t="s">
        <v>7872</v>
      </c>
      <c r="S4101" s="111">
        <v>10049963</v>
      </c>
    </row>
    <row r="4102" spans="12:19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4635</v>
      </c>
      <c r="R4102" t="s">
        <v>7872</v>
      </c>
      <c r="S4102" s="111">
        <v>10049964</v>
      </c>
    </row>
    <row r="4103" spans="12:19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4636</v>
      </c>
      <c r="R4103" t="s">
        <v>7872</v>
      </c>
      <c r="S4103" s="111">
        <v>10049965</v>
      </c>
    </row>
    <row r="4104" spans="12:19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4637</v>
      </c>
      <c r="R4104" t="s">
        <v>7871</v>
      </c>
      <c r="S4104" s="111">
        <v>17670</v>
      </c>
    </row>
    <row r="4105" spans="12:19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4638</v>
      </c>
      <c r="R4105" t="s">
        <v>7871</v>
      </c>
      <c r="S4105" s="111">
        <v>17671</v>
      </c>
    </row>
    <row r="4106" spans="12:19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4639</v>
      </c>
      <c r="R4106" t="s">
        <v>7871</v>
      </c>
      <c r="S4106" s="111">
        <v>17672</v>
      </c>
    </row>
    <row r="4107" spans="12:19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4640</v>
      </c>
      <c r="R4107" t="s">
        <v>7871</v>
      </c>
      <c r="S4107" s="111">
        <v>17673</v>
      </c>
    </row>
    <row r="4108" spans="12:19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4641</v>
      </c>
      <c r="R4108" t="s">
        <v>7871</v>
      </c>
      <c r="S4108" s="111">
        <v>17674</v>
      </c>
    </row>
    <row r="4109" spans="12:19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4642</v>
      </c>
      <c r="R4109" t="s">
        <v>7871</v>
      </c>
      <c r="S4109" s="111">
        <v>17675</v>
      </c>
    </row>
    <row r="4110" spans="12:19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4643</v>
      </c>
      <c r="S4110" s="111">
        <v>17676</v>
      </c>
    </row>
    <row r="4111" spans="12:19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4644</v>
      </c>
      <c r="S4111" s="111">
        <v>17677</v>
      </c>
    </row>
    <row r="4112" spans="12:19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4645</v>
      </c>
      <c r="R4112" t="s">
        <v>7871</v>
      </c>
      <c r="S4112" s="111">
        <v>17678</v>
      </c>
    </row>
    <row r="4113" spans="12:19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4646</v>
      </c>
      <c r="R4113" t="s">
        <v>7872</v>
      </c>
      <c r="S4113" s="111">
        <v>17679</v>
      </c>
    </row>
    <row r="4114" spans="12:19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4647</v>
      </c>
      <c r="R4114" t="s">
        <v>7872</v>
      </c>
      <c r="S4114" s="111">
        <v>17680</v>
      </c>
    </row>
    <row r="4115" spans="12:19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4648</v>
      </c>
      <c r="R4115" t="s">
        <v>7872</v>
      </c>
      <c r="S4115" s="111">
        <v>17681</v>
      </c>
    </row>
    <row r="4116" spans="12:19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4649</v>
      </c>
      <c r="R4116" t="s">
        <v>7872</v>
      </c>
      <c r="S4116" s="111">
        <v>17682</v>
      </c>
    </row>
    <row r="4117" spans="12:19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4650</v>
      </c>
      <c r="R4117" t="s">
        <v>7872</v>
      </c>
      <c r="S4117" s="111">
        <v>17683</v>
      </c>
    </row>
    <row r="4118" spans="12:19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4651</v>
      </c>
      <c r="R4118" t="s">
        <v>7872</v>
      </c>
      <c r="S4118" s="111">
        <v>17684</v>
      </c>
    </row>
    <row r="4119" spans="12:19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4652</v>
      </c>
      <c r="R4119" t="s">
        <v>7872</v>
      </c>
      <c r="S4119" s="111">
        <v>17685</v>
      </c>
    </row>
    <row r="4120" spans="12:19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4653</v>
      </c>
      <c r="R4120" t="s">
        <v>7872</v>
      </c>
      <c r="S4120" s="111">
        <v>17686</v>
      </c>
    </row>
    <row r="4121" spans="12:19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4654</v>
      </c>
      <c r="R4121" t="s">
        <v>7872</v>
      </c>
      <c r="S4121" s="111">
        <v>17687</v>
      </c>
    </row>
    <row r="4122" spans="12:19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4655</v>
      </c>
      <c r="R4122" t="s">
        <v>7872</v>
      </c>
      <c r="S4122" s="111">
        <v>17688</v>
      </c>
    </row>
    <row r="4123" spans="12:19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4656</v>
      </c>
      <c r="R4123" t="s">
        <v>7872</v>
      </c>
      <c r="S4123" s="111">
        <v>17689</v>
      </c>
    </row>
    <row r="4124" spans="12:19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4657</v>
      </c>
      <c r="R4124" t="s">
        <v>7872</v>
      </c>
      <c r="S4124" s="111">
        <v>17690</v>
      </c>
    </row>
    <row r="4125" spans="12:19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4658</v>
      </c>
      <c r="R4125" t="s">
        <v>7869</v>
      </c>
      <c r="S4125" s="111">
        <v>17691</v>
      </c>
    </row>
    <row r="4126" spans="12:19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4659</v>
      </c>
      <c r="R4126" t="s">
        <v>7869</v>
      </c>
      <c r="S4126" s="111">
        <v>17692</v>
      </c>
    </row>
    <row r="4127" spans="12:19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4660</v>
      </c>
      <c r="S4127" s="111">
        <v>17693</v>
      </c>
    </row>
    <row r="4128" spans="12:19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4661</v>
      </c>
      <c r="S4128" s="111">
        <v>17694</v>
      </c>
    </row>
    <row r="4129" spans="12:19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4662</v>
      </c>
      <c r="R4129" t="s">
        <v>7889</v>
      </c>
      <c r="S4129" s="111">
        <v>17695</v>
      </c>
    </row>
    <row r="4130" spans="12:19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4663</v>
      </c>
      <c r="R4130" t="s">
        <v>7889</v>
      </c>
      <c r="S4130" s="111">
        <v>17696</v>
      </c>
    </row>
    <row r="4131" spans="12:19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4664</v>
      </c>
      <c r="S4131" s="111">
        <v>17697</v>
      </c>
    </row>
    <row r="4132" spans="12:19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4665</v>
      </c>
      <c r="S4132" s="111">
        <v>17698</v>
      </c>
    </row>
    <row r="4133" spans="12:19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4666</v>
      </c>
      <c r="R4133" t="s">
        <v>7869</v>
      </c>
      <c r="S4133" s="111">
        <v>17699</v>
      </c>
    </row>
    <row r="4134" spans="12:19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4667</v>
      </c>
      <c r="R4134" t="s">
        <v>7869</v>
      </c>
      <c r="S4134" s="111">
        <v>17700</v>
      </c>
    </row>
    <row r="4135" spans="12:19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4668</v>
      </c>
      <c r="S4135" s="111">
        <v>17701</v>
      </c>
    </row>
    <row r="4136" spans="12:19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4669</v>
      </c>
      <c r="S4136" s="111">
        <v>17702</v>
      </c>
    </row>
    <row r="4137" spans="12:19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4670</v>
      </c>
      <c r="S4137" s="111">
        <v>17703</v>
      </c>
    </row>
    <row r="4138" spans="12:19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4671</v>
      </c>
      <c r="S4138" s="111">
        <v>17704</v>
      </c>
    </row>
    <row r="4139" spans="12:19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4672</v>
      </c>
      <c r="S4139" s="111">
        <v>17705</v>
      </c>
    </row>
    <row r="4140" spans="12:19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4673</v>
      </c>
      <c r="S4140" s="111">
        <v>17706</v>
      </c>
    </row>
    <row r="4141" spans="12:19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4674</v>
      </c>
      <c r="S4141" s="111">
        <v>17707</v>
      </c>
    </row>
    <row r="4142" spans="12:19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4675</v>
      </c>
      <c r="S4142" s="111">
        <v>17708</v>
      </c>
    </row>
    <row r="4143" spans="12:19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4676</v>
      </c>
      <c r="S4143" s="111">
        <v>17709</v>
      </c>
    </row>
    <row r="4144" spans="12:19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4677</v>
      </c>
      <c r="S4144" s="111">
        <v>17710</v>
      </c>
    </row>
    <row r="4145" spans="12:19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4678</v>
      </c>
      <c r="S4145" s="111">
        <v>17711</v>
      </c>
    </row>
    <row r="4146" spans="12:19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4679</v>
      </c>
      <c r="S4146" s="111">
        <v>17712</v>
      </c>
    </row>
    <row r="4147" spans="12:19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4680</v>
      </c>
      <c r="S4147" s="111">
        <v>17713</v>
      </c>
    </row>
    <row r="4148" spans="12:19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4681</v>
      </c>
      <c r="S4148" s="111">
        <v>17714</v>
      </c>
    </row>
    <row r="4149" spans="12:19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4682</v>
      </c>
      <c r="S4149" s="111">
        <v>17715</v>
      </c>
    </row>
    <row r="4150" spans="12:19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4683</v>
      </c>
      <c r="S4150" s="111">
        <v>17716</v>
      </c>
    </row>
    <row r="4151" spans="12:19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4684</v>
      </c>
      <c r="S4151" s="111">
        <v>17717</v>
      </c>
    </row>
    <row r="4152" spans="12:19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4685</v>
      </c>
      <c r="S4152" s="111">
        <v>17718</v>
      </c>
    </row>
    <row r="4153" spans="12:19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4686</v>
      </c>
      <c r="S4153" s="111">
        <v>17719</v>
      </c>
    </row>
    <row r="4154" spans="12:19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4687</v>
      </c>
      <c r="S4154" s="111">
        <v>17720</v>
      </c>
    </row>
    <row r="4155" spans="12:19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4688</v>
      </c>
      <c r="S4155" s="111">
        <v>17721</v>
      </c>
    </row>
    <row r="4156" spans="12:19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4689</v>
      </c>
      <c r="S4156" s="111">
        <v>17722</v>
      </c>
    </row>
    <row r="4157" spans="12:19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4690</v>
      </c>
      <c r="S4157" s="111">
        <v>17723</v>
      </c>
    </row>
    <row r="4158" spans="12:19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4691</v>
      </c>
      <c r="S4158" s="111">
        <v>17724</v>
      </c>
    </row>
    <row r="4159" spans="12:19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4692</v>
      </c>
      <c r="S4159" s="111">
        <v>17725</v>
      </c>
    </row>
    <row r="4160" spans="12:19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4693</v>
      </c>
      <c r="S4160" s="111">
        <v>17726</v>
      </c>
    </row>
    <row r="4161" spans="12:19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4694</v>
      </c>
      <c r="S4161" s="111">
        <v>17727</v>
      </c>
    </row>
    <row r="4162" spans="12:19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4695</v>
      </c>
      <c r="R4162" t="s">
        <v>7917</v>
      </c>
      <c r="S4162" s="111">
        <v>17728</v>
      </c>
    </row>
    <row r="4163" spans="12:19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4696</v>
      </c>
      <c r="R4163" t="s">
        <v>7917</v>
      </c>
      <c r="S4163" s="111">
        <v>17729</v>
      </c>
    </row>
    <row r="4164" spans="12:19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4697</v>
      </c>
      <c r="S4164" s="111">
        <v>17730</v>
      </c>
    </row>
    <row r="4165" spans="12:19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4698</v>
      </c>
      <c r="S4165" s="111">
        <v>17731</v>
      </c>
    </row>
    <row r="4166" spans="12:19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4699</v>
      </c>
      <c r="S4166" s="111">
        <v>17732</v>
      </c>
    </row>
    <row r="4167" spans="12:19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4700</v>
      </c>
      <c r="S4167" s="111">
        <v>17733</v>
      </c>
    </row>
    <row r="4168" spans="12:19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4701</v>
      </c>
      <c r="S4168" s="111">
        <v>17734</v>
      </c>
    </row>
    <row r="4169" spans="12:19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4702</v>
      </c>
      <c r="S4169" s="111">
        <v>17735</v>
      </c>
    </row>
    <row r="4170" spans="12:19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4703</v>
      </c>
      <c r="S4170" s="111">
        <v>17736</v>
      </c>
    </row>
    <row r="4171" spans="12:19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4704</v>
      </c>
      <c r="S4171" s="111">
        <v>17737</v>
      </c>
    </row>
    <row r="4172" spans="12:19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4705</v>
      </c>
      <c r="S4172" s="111">
        <v>17738</v>
      </c>
    </row>
    <row r="4173" spans="12:19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4706</v>
      </c>
      <c r="R4173" t="s">
        <v>7917</v>
      </c>
      <c r="S4173" s="111">
        <v>17739</v>
      </c>
    </row>
    <row r="4174" spans="12:19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4707</v>
      </c>
      <c r="S4174" s="111">
        <v>17740</v>
      </c>
    </row>
    <row r="4175" spans="12:19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4708</v>
      </c>
      <c r="S4175" s="111">
        <v>17741</v>
      </c>
    </row>
    <row r="4176" spans="12:19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4709</v>
      </c>
      <c r="R4176" t="s">
        <v>7871</v>
      </c>
      <c r="S4176" s="111">
        <v>17742</v>
      </c>
    </row>
    <row r="4177" spans="12:19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4710</v>
      </c>
      <c r="R4177" t="s">
        <v>7871</v>
      </c>
      <c r="S4177" s="111">
        <v>17743</v>
      </c>
    </row>
    <row r="4178" spans="12:19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4711</v>
      </c>
      <c r="R4178" t="s">
        <v>7871</v>
      </c>
      <c r="S4178" s="111">
        <v>17744</v>
      </c>
    </row>
    <row r="4179" spans="12:19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4712</v>
      </c>
      <c r="S4179" s="111">
        <v>17745</v>
      </c>
    </row>
    <row r="4180" spans="12:19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4713</v>
      </c>
      <c r="S4180" s="111">
        <v>17746</v>
      </c>
    </row>
    <row r="4181" spans="12:19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4714</v>
      </c>
      <c r="S4181" s="111">
        <v>17747</v>
      </c>
    </row>
    <row r="4182" spans="12:19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4715</v>
      </c>
      <c r="R4182" t="s">
        <v>7872</v>
      </c>
      <c r="S4182" s="111">
        <v>17748</v>
      </c>
    </row>
    <row r="4183" spans="12:19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4716</v>
      </c>
      <c r="S4183" s="111">
        <v>17749</v>
      </c>
    </row>
    <row r="4184" spans="12:19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4717</v>
      </c>
      <c r="S4184" s="111">
        <v>17750</v>
      </c>
    </row>
    <row r="4185" spans="12:19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4718</v>
      </c>
      <c r="S4185" s="111">
        <v>17751</v>
      </c>
    </row>
    <row r="4186" spans="12:19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4719</v>
      </c>
      <c r="S4186" s="111">
        <v>17752</v>
      </c>
    </row>
    <row r="4187" spans="12:19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4720</v>
      </c>
      <c r="R4187" t="s">
        <v>7918</v>
      </c>
      <c r="S4187" s="111">
        <v>17753</v>
      </c>
    </row>
    <row r="4188" spans="12:19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4721</v>
      </c>
      <c r="R4188" t="s">
        <v>7872</v>
      </c>
      <c r="S4188" s="111">
        <v>17754</v>
      </c>
    </row>
    <row r="4189" spans="12:19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4722</v>
      </c>
      <c r="R4189" t="s">
        <v>7872</v>
      </c>
      <c r="S4189" s="111">
        <v>17755</v>
      </c>
    </row>
    <row r="4190" spans="12:19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4723</v>
      </c>
      <c r="S4190" s="111">
        <v>17756</v>
      </c>
    </row>
    <row r="4191" spans="12:19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4724</v>
      </c>
      <c r="R4191" t="s">
        <v>7918</v>
      </c>
      <c r="S4191" s="111">
        <v>17757</v>
      </c>
    </row>
    <row r="4192" spans="12:19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4725</v>
      </c>
      <c r="S4192" s="111">
        <v>17758</v>
      </c>
    </row>
    <row r="4193" spans="12:19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4726</v>
      </c>
      <c r="R4193" t="s">
        <v>7918</v>
      </c>
      <c r="S4193" s="111">
        <v>17759</v>
      </c>
    </row>
    <row r="4194" spans="12:19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4727</v>
      </c>
      <c r="S4194" s="111">
        <v>17760</v>
      </c>
    </row>
    <row r="4195" spans="12:19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4728</v>
      </c>
      <c r="R4195" t="s">
        <v>7918</v>
      </c>
      <c r="S4195" s="111">
        <v>17761</v>
      </c>
    </row>
    <row r="4196" spans="12:19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4729</v>
      </c>
      <c r="S4196" s="111">
        <v>17762</v>
      </c>
    </row>
    <row r="4197" spans="12:19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4730</v>
      </c>
      <c r="R4197" t="s">
        <v>7918</v>
      </c>
      <c r="S4197" s="111">
        <v>17763</v>
      </c>
    </row>
    <row r="4198" spans="12:19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4731</v>
      </c>
      <c r="S4198" s="111">
        <v>17764</v>
      </c>
    </row>
    <row r="4199" spans="12:19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4732</v>
      </c>
      <c r="S4199" s="111">
        <v>17765</v>
      </c>
    </row>
    <row r="4200" spans="12:19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4733</v>
      </c>
      <c r="S4200" s="111">
        <v>17766</v>
      </c>
    </row>
    <row r="4201" spans="12:19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4734</v>
      </c>
      <c r="S4201" s="111">
        <v>17767</v>
      </c>
    </row>
    <row r="4202" spans="12:19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4735</v>
      </c>
      <c r="S4202" s="111">
        <v>17768</v>
      </c>
    </row>
    <row r="4203" spans="12:19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4736</v>
      </c>
      <c r="S4203" s="111">
        <v>17769</v>
      </c>
    </row>
    <row r="4204" spans="12:19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4737</v>
      </c>
      <c r="R4204" t="s">
        <v>7918</v>
      </c>
      <c r="S4204" s="111">
        <v>17770</v>
      </c>
    </row>
    <row r="4205" spans="12:19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4738</v>
      </c>
      <c r="R4205" t="s">
        <v>7918</v>
      </c>
      <c r="S4205" s="111">
        <v>17771</v>
      </c>
    </row>
    <row r="4206" spans="12:19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4739</v>
      </c>
      <c r="S4206" s="111">
        <v>17772</v>
      </c>
    </row>
    <row r="4207" spans="12:19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4740</v>
      </c>
      <c r="S4207" s="111">
        <v>17773</v>
      </c>
    </row>
    <row r="4208" spans="12:19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4741</v>
      </c>
      <c r="S4208" s="111">
        <v>17774</v>
      </c>
    </row>
    <row r="4209" spans="12:19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4742</v>
      </c>
      <c r="S4209" s="111">
        <v>17775</v>
      </c>
    </row>
    <row r="4210" spans="12:19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4743</v>
      </c>
      <c r="S4210" s="111">
        <v>17776</v>
      </c>
    </row>
    <row r="4211" spans="12:19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4744</v>
      </c>
      <c r="R4211" t="s">
        <v>7918</v>
      </c>
      <c r="S4211" s="111">
        <v>17777</v>
      </c>
    </row>
    <row r="4212" spans="12:19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4745</v>
      </c>
      <c r="R4212" t="s">
        <v>7918</v>
      </c>
      <c r="S4212" s="111">
        <v>17778</v>
      </c>
    </row>
    <row r="4213" spans="12:19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4746</v>
      </c>
      <c r="S4213" s="111">
        <v>19495</v>
      </c>
    </row>
    <row r="4214" spans="12:19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4747</v>
      </c>
      <c r="R4214" t="s">
        <v>7872</v>
      </c>
      <c r="S4214" s="111">
        <v>19496</v>
      </c>
    </row>
    <row r="4215" spans="12:19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4748</v>
      </c>
      <c r="R4215" t="s">
        <v>7872</v>
      </c>
      <c r="S4215" s="111">
        <v>19497</v>
      </c>
    </row>
    <row r="4216" spans="12:19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4749</v>
      </c>
      <c r="S4216" s="111">
        <v>18058</v>
      </c>
    </row>
    <row r="4217" spans="12:19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4750</v>
      </c>
      <c r="S4217" s="111">
        <v>18059</v>
      </c>
    </row>
    <row r="4218" spans="12:19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4751</v>
      </c>
      <c r="S4218" s="111">
        <v>18060</v>
      </c>
    </row>
    <row r="4219" spans="12:19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4752</v>
      </c>
      <c r="S4219" s="111">
        <v>18061</v>
      </c>
    </row>
    <row r="4220" spans="12:19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4753</v>
      </c>
      <c r="R4220" t="s">
        <v>7918</v>
      </c>
      <c r="S4220" s="111">
        <v>18062</v>
      </c>
    </row>
    <row r="4221" spans="12:19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4754</v>
      </c>
      <c r="R4221" t="s">
        <v>7918</v>
      </c>
      <c r="S4221" s="111">
        <v>18063</v>
      </c>
    </row>
    <row r="4222" spans="12:19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4755</v>
      </c>
      <c r="S4222" s="111">
        <v>18064</v>
      </c>
    </row>
    <row r="4223" spans="12:19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4756</v>
      </c>
      <c r="S4223" s="111">
        <v>18065</v>
      </c>
    </row>
    <row r="4224" spans="12:19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4757</v>
      </c>
      <c r="S4224" s="111">
        <v>18066</v>
      </c>
    </row>
    <row r="4225" spans="12:19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4758</v>
      </c>
      <c r="S4225" s="111">
        <v>18067</v>
      </c>
    </row>
    <row r="4226" spans="12:19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4759</v>
      </c>
      <c r="S4226" s="111">
        <v>18068</v>
      </c>
    </row>
    <row r="4227" spans="12:19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4760</v>
      </c>
      <c r="R4227" t="s">
        <v>7918</v>
      </c>
      <c r="S4227" s="111">
        <v>18069</v>
      </c>
    </row>
    <row r="4228" spans="12:19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4761</v>
      </c>
      <c r="R4228" t="s">
        <v>7918</v>
      </c>
      <c r="S4228" s="111">
        <v>18070</v>
      </c>
    </row>
    <row r="4229" spans="12:19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4762</v>
      </c>
      <c r="S4229" s="111">
        <v>10008416</v>
      </c>
    </row>
    <row r="4230" spans="12:19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4763</v>
      </c>
      <c r="S4230" s="111">
        <v>10008414</v>
      </c>
    </row>
    <row r="4231" spans="12:19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4764</v>
      </c>
      <c r="S4231" s="111">
        <v>10008413</v>
      </c>
    </row>
    <row r="4232" spans="12:19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4765</v>
      </c>
      <c r="S4232" s="111">
        <v>10008412</v>
      </c>
    </row>
    <row r="4233" spans="12:19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4766</v>
      </c>
      <c r="S4233" s="111">
        <v>10008411</v>
      </c>
    </row>
    <row r="4234" spans="12:19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4767</v>
      </c>
      <c r="S4234" s="111">
        <v>10008410</v>
      </c>
    </row>
    <row r="4235" spans="12:19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4768</v>
      </c>
      <c r="S4235" s="111">
        <v>10000322</v>
      </c>
    </row>
    <row r="4236" spans="12:19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4769</v>
      </c>
      <c r="S4236" s="111">
        <v>10000329</v>
      </c>
    </row>
    <row r="4237" spans="12:19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4770</v>
      </c>
      <c r="S4237" s="111">
        <v>10002557</v>
      </c>
    </row>
    <row r="4238" spans="12:19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4771</v>
      </c>
      <c r="S4238" s="111">
        <v>10002566</v>
      </c>
    </row>
    <row r="4239" spans="12:19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4772</v>
      </c>
      <c r="S4239" s="111">
        <v>10008560</v>
      </c>
    </row>
    <row r="4240" spans="12:19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4773</v>
      </c>
      <c r="S4240" s="111">
        <v>10008564</v>
      </c>
    </row>
    <row r="4241" spans="12:19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4774</v>
      </c>
      <c r="S4241" s="111">
        <v>10008563</v>
      </c>
    </row>
    <row r="4242" spans="12:19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4775</v>
      </c>
      <c r="S4242" s="111">
        <v>10000185</v>
      </c>
    </row>
    <row r="4243" spans="12:19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4776</v>
      </c>
      <c r="S4243" s="111">
        <v>10000184</v>
      </c>
    </row>
    <row r="4244" spans="12:19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4777</v>
      </c>
      <c r="S4244" s="111">
        <v>10002564</v>
      </c>
    </row>
    <row r="4245" spans="12:19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4778</v>
      </c>
      <c r="S4245" s="111">
        <v>10008215</v>
      </c>
    </row>
    <row r="4246" spans="12:19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4779</v>
      </c>
      <c r="S4246" s="111">
        <v>10008253</v>
      </c>
    </row>
    <row r="4247" spans="12:19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4780</v>
      </c>
      <c r="S4247" s="111">
        <v>10001486</v>
      </c>
    </row>
    <row r="4248" spans="12:19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4781</v>
      </c>
      <c r="S4248" s="111">
        <v>10001489</v>
      </c>
    </row>
    <row r="4249" spans="12:19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4782</v>
      </c>
      <c r="S4249" s="111">
        <v>10001485</v>
      </c>
    </row>
    <row r="4250" spans="12:19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4783</v>
      </c>
      <c r="S4250" s="111">
        <v>10001487</v>
      </c>
    </row>
    <row r="4251" spans="12:19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4784</v>
      </c>
      <c r="S4251" s="111">
        <v>10001490</v>
      </c>
    </row>
    <row r="4252" spans="12:19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4785</v>
      </c>
      <c r="S4252" s="111">
        <v>10000530</v>
      </c>
    </row>
    <row r="4253" spans="12:19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4786</v>
      </c>
      <c r="S4253" s="111">
        <v>10008398</v>
      </c>
    </row>
    <row r="4254" spans="12:19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4787</v>
      </c>
      <c r="S4254" s="111">
        <v>10008399</v>
      </c>
    </row>
    <row r="4255" spans="12:19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4788</v>
      </c>
      <c r="S4255" s="111">
        <v>10001401</v>
      </c>
    </row>
    <row r="4256" spans="12:19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4789</v>
      </c>
      <c r="S4256" s="111">
        <v>10001396</v>
      </c>
    </row>
    <row r="4257" spans="12:19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4790</v>
      </c>
      <c r="S4257" s="111">
        <v>10001397</v>
      </c>
    </row>
    <row r="4258" spans="12:19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4791</v>
      </c>
      <c r="S4258" s="111">
        <v>10000528</v>
      </c>
    </row>
    <row r="4259" spans="12:19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4792</v>
      </c>
      <c r="S4259" s="111">
        <v>10000527</v>
      </c>
    </row>
    <row r="4260" spans="12:19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4793</v>
      </c>
      <c r="S4260" s="111">
        <v>10000524</v>
      </c>
    </row>
    <row r="4261" spans="12:19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4794</v>
      </c>
      <c r="S4261" s="111">
        <v>10000526</v>
      </c>
    </row>
    <row r="4262" spans="12:19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4795</v>
      </c>
      <c r="S4262" s="111">
        <v>10008396</v>
      </c>
    </row>
    <row r="4263" spans="12:19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4796</v>
      </c>
      <c r="S4263" s="111">
        <v>10008397</v>
      </c>
    </row>
    <row r="4264" spans="12:19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4797</v>
      </c>
      <c r="S4264" s="111">
        <v>10000529</v>
      </c>
    </row>
    <row r="4265" spans="12:19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4798</v>
      </c>
      <c r="S4265" s="111">
        <v>10001395</v>
      </c>
    </row>
    <row r="4266" spans="12:19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4799</v>
      </c>
      <c r="S4266" s="111">
        <v>10000531</v>
      </c>
    </row>
    <row r="4267" spans="12:19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4800</v>
      </c>
      <c r="S4267" s="111">
        <v>10001389</v>
      </c>
    </row>
    <row r="4268" spans="12:19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4801</v>
      </c>
      <c r="S4268" s="111">
        <v>10001393</v>
      </c>
    </row>
    <row r="4269" spans="12:19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4802</v>
      </c>
      <c r="S4269" s="111">
        <v>10008458</v>
      </c>
    </row>
    <row r="4270" spans="12:19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4803</v>
      </c>
      <c r="S4270" s="111">
        <v>10008452</v>
      </c>
    </row>
    <row r="4271" spans="12:19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4804</v>
      </c>
      <c r="S4271" s="111">
        <v>10008451</v>
      </c>
    </row>
    <row r="4272" spans="12:19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4805</v>
      </c>
      <c r="S4272" s="111">
        <v>10008355</v>
      </c>
    </row>
    <row r="4273" spans="12:19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4806</v>
      </c>
      <c r="S4273" s="111">
        <v>10008354</v>
      </c>
    </row>
    <row r="4274" spans="12:19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4807</v>
      </c>
      <c r="S4274" s="111">
        <v>10008351</v>
      </c>
    </row>
    <row r="4275" spans="12:19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4808</v>
      </c>
      <c r="S4275" s="111">
        <v>10008353</v>
      </c>
    </row>
    <row r="4276" spans="12:19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4809</v>
      </c>
      <c r="S4276" s="111">
        <v>10008352</v>
      </c>
    </row>
    <row r="4277" spans="12:19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4810</v>
      </c>
      <c r="S4277" s="111">
        <v>10008229</v>
      </c>
    </row>
    <row r="4278" spans="12:19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4811</v>
      </c>
      <c r="S4278" s="111">
        <v>10008231</v>
      </c>
    </row>
    <row r="4279" spans="12:19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4812</v>
      </c>
      <c r="S4279" s="111">
        <v>10008230</v>
      </c>
    </row>
    <row r="4280" spans="12:19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4813</v>
      </c>
      <c r="S4280" s="111">
        <v>10000729</v>
      </c>
    </row>
    <row r="4281" spans="12:19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4814</v>
      </c>
      <c r="S4281" s="111">
        <v>10000727</v>
      </c>
    </row>
    <row r="4282" spans="12:19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4815</v>
      </c>
      <c r="S4282" s="111">
        <v>10008202</v>
      </c>
    </row>
    <row r="4283" spans="12:19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4816</v>
      </c>
      <c r="S4283" s="111">
        <v>10008206</v>
      </c>
    </row>
    <row r="4284" spans="12:19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4817</v>
      </c>
      <c r="S4284" s="111">
        <v>10008205</v>
      </c>
    </row>
    <row r="4285" spans="12:19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4818</v>
      </c>
      <c r="S4285" s="111">
        <v>10001488</v>
      </c>
    </row>
    <row r="4286" spans="12:19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4819</v>
      </c>
      <c r="S4286" s="111">
        <v>10001484</v>
      </c>
    </row>
    <row r="4287" spans="12:19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4820</v>
      </c>
      <c r="S4287" s="111">
        <v>10001507</v>
      </c>
    </row>
    <row r="4288" spans="12:19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4821</v>
      </c>
      <c r="S4288" s="111">
        <v>10000151</v>
      </c>
    </row>
    <row r="4289" spans="12:19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4822</v>
      </c>
      <c r="S4289" s="111">
        <v>10001377</v>
      </c>
    </row>
    <row r="4290" spans="12:19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4823</v>
      </c>
      <c r="S4290" s="111">
        <v>10001382</v>
      </c>
    </row>
    <row r="4291" spans="12:19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4824</v>
      </c>
      <c r="S4291" s="111">
        <v>10001378</v>
      </c>
    </row>
    <row r="4292" spans="12:19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4825</v>
      </c>
      <c r="S4292" s="111">
        <v>10001379</v>
      </c>
    </row>
    <row r="4293" spans="12:19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4826</v>
      </c>
      <c r="S4293" s="111">
        <v>10001376</v>
      </c>
    </row>
    <row r="4294" spans="12:19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4827</v>
      </c>
      <c r="S4294" s="111">
        <v>10001381</v>
      </c>
    </row>
    <row r="4295" spans="12:19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4828</v>
      </c>
      <c r="S4295" s="111">
        <v>10001384</v>
      </c>
    </row>
    <row r="4296" spans="12:19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4829</v>
      </c>
      <c r="S4296" s="111">
        <v>10001386</v>
      </c>
    </row>
    <row r="4297" spans="12:19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4830</v>
      </c>
      <c r="S4297" s="111">
        <v>10001380</v>
      </c>
    </row>
    <row r="4298" spans="12:19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4831</v>
      </c>
      <c r="S4298" s="111">
        <v>10001383</v>
      </c>
    </row>
    <row r="4299" spans="12:19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4832</v>
      </c>
      <c r="S4299" s="111">
        <v>10001349</v>
      </c>
    </row>
    <row r="4300" spans="12:19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4833</v>
      </c>
      <c r="S4300" s="111">
        <v>10001366</v>
      </c>
    </row>
    <row r="4301" spans="12:19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4834</v>
      </c>
      <c r="S4301" s="111">
        <v>10001364</v>
      </c>
    </row>
    <row r="4302" spans="12:19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4835</v>
      </c>
      <c r="S4302" s="111">
        <v>10001365</v>
      </c>
    </row>
    <row r="4303" spans="12:19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4836</v>
      </c>
      <c r="S4303" s="111">
        <v>10001351</v>
      </c>
    </row>
    <row r="4304" spans="12:19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4837</v>
      </c>
      <c r="S4304" s="111">
        <v>10001392</v>
      </c>
    </row>
    <row r="4305" spans="12:19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4838</v>
      </c>
      <c r="S4305" s="111">
        <v>10001388</v>
      </c>
    </row>
    <row r="4306" spans="12:19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4839</v>
      </c>
      <c r="S4306" s="111">
        <v>10001391</v>
      </c>
    </row>
    <row r="4307" spans="12:19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4840</v>
      </c>
      <c r="S4307" s="111">
        <v>10001390</v>
      </c>
    </row>
    <row r="4308" spans="12:19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4841</v>
      </c>
      <c r="S4308" s="111">
        <v>10001385</v>
      </c>
    </row>
    <row r="4309" spans="12:19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4842</v>
      </c>
      <c r="S4309" s="111">
        <v>10001369</v>
      </c>
    </row>
    <row r="4310" spans="12:19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4843</v>
      </c>
      <c r="S4310" s="111">
        <v>10001373</v>
      </c>
    </row>
    <row r="4311" spans="12:19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4844</v>
      </c>
      <c r="S4311" s="111">
        <v>10001374</v>
      </c>
    </row>
    <row r="4312" spans="12:19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4845</v>
      </c>
      <c r="S4312" s="111">
        <v>10001375</v>
      </c>
    </row>
    <row r="4313" spans="12:19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4846</v>
      </c>
      <c r="S4313" s="111">
        <v>10001371</v>
      </c>
    </row>
    <row r="4314" spans="12:19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4847</v>
      </c>
      <c r="S4314" s="111">
        <v>10001368</v>
      </c>
    </row>
    <row r="4315" spans="12:19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4848</v>
      </c>
      <c r="S4315" s="111">
        <v>10001372</v>
      </c>
    </row>
    <row r="4316" spans="12:19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4849</v>
      </c>
      <c r="S4316" s="111">
        <v>10001370</v>
      </c>
    </row>
    <row r="4317" spans="12:19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4850</v>
      </c>
      <c r="S4317" s="111">
        <v>10001367</v>
      </c>
    </row>
    <row r="4318" spans="12:19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4851</v>
      </c>
      <c r="S4318" s="111">
        <v>10001387</v>
      </c>
    </row>
    <row r="4319" spans="12:19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4852</v>
      </c>
      <c r="S4319" s="111">
        <v>10008559</v>
      </c>
    </row>
    <row r="4320" spans="12:19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4853</v>
      </c>
      <c r="S4320" s="111">
        <v>10008551</v>
      </c>
    </row>
    <row r="4321" spans="12:19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4854</v>
      </c>
      <c r="S4321" s="111">
        <v>10008557</v>
      </c>
    </row>
    <row r="4322" spans="12:19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4855</v>
      </c>
      <c r="S4322" s="111">
        <v>10008554</v>
      </c>
    </row>
    <row r="4323" spans="12:19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4856</v>
      </c>
      <c r="S4323" s="111">
        <v>10008533</v>
      </c>
    </row>
    <row r="4324" spans="12:19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4857</v>
      </c>
      <c r="S4324" s="111">
        <v>10008535</v>
      </c>
    </row>
    <row r="4325" spans="12:19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4858</v>
      </c>
      <c r="S4325" s="111">
        <v>10008537</v>
      </c>
    </row>
    <row r="4326" spans="12:19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4859</v>
      </c>
      <c r="S4326" s="111">
        <v>10008534</v>
      </c>
    </row>
    <row r="4327" spans="12:19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4860</v>
      </c>
      <c r="S4327" s="111">
        <v>10008552</v>
      </c>
    </row>
    <row r="4328" spans="12:19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4861</v>
      </c>
      <c r="S4328" s="111">
        <v>10008528</v>
      </c>
    </row>
    <row r="4329" spans="12:19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4862</v>
      </c>
      <c r="S4329" s="111">
        <v>10008556</v>
      </c>
    </row>
    <row r="4330" spans="12:19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4863</v>
      </c>
      <c r="S4330" s="111">
        <v>10008555</v>
      </c>
    </row>
    <row r="4331" spans="12:19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4864</v>
      </c>
      <c r="S4331" s="111">
        <v>10008553</v>
      </c>
    </row>
    <row r="4332" spans="12:19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4865</v>
      </c>
      <c r="S4332" s="111">
        <v>10001348</v>
      </c>
    </row>
    <row r="4333" spans="12:19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4866</v>
      </c>
      <c r="S4333" s="111">
        <v>10000319</v>
      </c>
    </row>
    <row r="4334" spans="12:19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4867</v>
      </c>
      <c r="S4334" s="111">
        <v>10001514</v>
      </c>
    </row>
    <row r="4335" spans="12:19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4868</v>
      </c>
      <c r="S4335" s="111">
        <v>10001511</v>
      </c>
    </row>
    <row r="4336" spans="12:19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4869</v>
      </c>
      <c r="S4336" s="111">
        <v>10008521</v>
      </c>
    </row>
    <row r="4337" spans="12:19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4870</v>
      </c>
      <c r="S4337" s="111">
        <v>10008523</v>
      </c>
    </row>
    <row r="4338" spans="12:19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4871</v>
      </c>
      <c r="S4338" s="111">
        <v>10008525</v>
      </c>
    </row>
    <row r="4339" spans="12:19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4872</v>
      </c>
      <c r="S4339" s="111">
        <v>10000152</v>
      </c>
    </row>
    <row r="4340" spans="12:19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4873</v>
      </c>
      <c r="S4340" s="111">
        <v>10000140</v>
      </c>
    </row>
    <row r="4341" spans="12:19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4874</v>
      </c>
      <c r="S4341" s="111">
        <v>10001352</v>
      </c>
    </row>
    <row r="4342" spans="12:19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4875</v>
      </c>
      <c r="S4342" s="111">
        <v>10001350</v>
      </c>
    </row>
    <row r="4343" spans="12:19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4876</v>
      </c>
      <c r="S4343" s="111">
        <v>10001135</v>
      </c>
    </row>
    <row r="4344" spans="12:19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4877</v>
      </c>
      <c r="S4344" s="111">
        <v>10001138</v>
      </c>
    </row>
    <row r="4345" spans="12:19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4878</v>
      </c>
      <c r="S4345" s="111">
        <v>10001136</v>
      </c>
    </row>
    <row r="4346" spans="12:19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4879</v>
      </c>
      <c r="S4346" s="111">
        <v>10001137</v>
      </c>
    </row>
    <row r="4347" spans="12:19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4880</v>
      </c>
      <c r="S4347" s="111">
        <v>10001139</v>
      </c>
    </row>
    <row r="4348" spans="12:19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4881</v>
      </c>
      <c r="S4348" s="111">
        <v>10001131</v>
      </c>
    </row>
    <row r="4349" spans="12:19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4882</v>
      </c>
      <c r="S4349" s="111">
        <v>10001132</v>
      </c>
    </row>
    <row r="4350" spans="12:19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4883</v>
      </c>
      <c r="S4350" s="111">
        <v>10001134</v>
      </c>
    </row>
    <row r="4351" spans="12:19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4884</v>
      </c>
      <c r="S4351" s="111">
        <v>10001133</v>
      </c>
    </row>
    <row r="4352" spans="12:19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4885</v>
      </c>
      <c r="S4352" s="111">
        <v>10008948</v>
      </c>
    </row>
    <row r="4353" spans="12:19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4886</v>
      </c>
      <c r="S4353" s="111">
        <v>10001354</v>
      </c>
    </row>
    <row r="4354" spans="12:19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4887</v>
      </c>
      <c r="S4354" s="111">
        <v>10000139</v>
      </c>
    </row>
    <row r="4355" spans="12:19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4888</v>
      </c>
      <c r="S4355" s="111">
        <v>10000141</v>
      </c>
    </row>
    <row r="4356" spans="12:19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4889</v>
      </c>
      <c r="S4356" s="111">
        <v>10000143</v>
      </c>
    </row>
    <row r="4357" spans="12:19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4890</v>
      </c>
      <c r="S4357" s="111">
        <v>10000119</v>
      </c>
    </row>
    <row r="4358" spans="12:19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4891</v>
      </c>
      <c r="S4358" s="111">
        <v>10002571</v>
      </c>
    </row>
    <row r="4359" spans="12:19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4892</v>
      </c>
      <c r="S4359" s="111">
        <v>10001356</v>
      </c>
    </row>
    <row r="4360" spans="12:19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4893</v>
      </c>
      <c r="S4360" s="111">
        <v>10002569</v>
      </c>
    </row>
    <row r="4361" spans="12:19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4894</v>
      </c>
      <c r="S4361" s="111">
        <v>10000323</v>
      </c>
    </row>
    <row r="4362" spans="12:19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4895</v>
      </c>
      <c r="S4362" s="111">
        <v>10000326</v>
      </c>
    </row>
    <row r="4363" spans="12:19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4896</v>
      </c>
      <c r="S4363" s="111">
        <v>10002580</v>
      </c>
    </row>
    <row r="4364" spans="12:19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4897</v>
      </c>
      <c r="S4364" s="111">
        <v>10008211</v>
      </c>
    </row>
    <row r="4365" spans="12:19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4898</v>
      </c>
      <c r="S4365" s="111">
        <v>10008249</v>
      </c>
    </row>
    <row r="4366" spans="12:19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4899</v>
      </c>
      <c r="S4366" s="111">
        <v>10008212</v>
      </c>
    </row>
    <row r="4367" spans="12:19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4900</v>
      </c>
      <c r="S4367" s="111">
        <v>10008217</v>
      </c>
    </row>
    <row r="4368" spans="12:19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4901</v>
      </c>
      <c r="S4368" s="111">
        <v>10008216</v>
      </c>
    </row>
    <row r="4369" spans="12:19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4902</v>
      </c>
      <c r="S4369" s="111">
        <v>10008208</v>
      </c>
    </row>
    <row r="4370" spans="12:19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4903</v>
      </c>
      <c r="S4370" s="111">
        <v>10008193</v>
      </c>
    </row>
    <row r="4371" spans="12:19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4904</v>
      </c>
      <c r="S4371" s="111">
        <v>10008196</v>
      </c>
    </row>
    <row r="4372" spans="12:19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4905</v>
      </c>
      <c r="S4372" s="111">
        <v>10008207</v>
      </c>
    </row>
    <row r="4373" spans="12:19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4906</v>
      </c>
      <c r="S4373" s="111">
        <v>10008210</v>
      </c>
    </row>
    <row r="4374" spans="12:19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4907</v>
      </c>
      <c r="S4374" s="111">
        <v>10008209</v>
      </c>
    </row>
    <row r="4375" spans="12:19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4908</v>
      </c>
      <c r="S4375" s="111">
        <v>10008220</v>
      </c>
    </row>
    <row r="4376" spans="12:19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4909</v>
      </c>
      <c r="S4376" s="111">
        <v>10008214</v>
      </c>
    </row>
    <row r="4377" spans="12:19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4910</v>
      </c>
      <c r="S4377" s="111">
        <v>10008218</v>
      </c>
    </row>
    <row r="4378" spans="12:19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4911</v>
      </c>
      <c r="S4378" s="111">
        <v>10008213</v>
      </c>
    </row>
    <row r="4379" spans="12:19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4912</v>
      </c>
      <c r="S4379" s="111">
        <v>10000532</v>
      </c>
    </row>
    <row r="4380" spans="12:19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4913</v>
      </c>
      <c r="S4380" s="111">
        <v>10008360</v>
      </c>
    </row>
    <row r="4381" spans="12:19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4914</v>
      </c>
      <c r="S4381" s="111">
        <v>10008361</v>
      </c>
    </row>
    <row r="4382" spans="12:19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4915</v>
      </c>
      <c r="S4382" s="111">
        <v>10008363</v>
      </c>
    </row>
    <row r="4383" spans="12:19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4916</v>
      </c>
      <c r="S4383" s="111">
        <v>10008364</v>
      </c>
    </row>
    <row r="4384" spans="12:19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4917</v>
      </c>
      <c r="S4384" s="111">
        <v>10008368</v>
      </c>
    </row>
    <row r="4385" spans="12:19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4918</v>
      </c>
      <c r="S4385" s="111">
        <v>10008366</v>
      </c>
    </row>
    <row r="4386" spans="12:19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4919</v>
      </c>
      <c r="S4386" s="111">
        <v>10008357</v>
      </c>
    </row>
    <row r="4387" spans="12:19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4920</v>
      </c>
      <c r="S4387" s="111">
        <v>10008359</v>
      </c>
    </row>
    <row r="4388" spans="12:19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4921</v>
      </c>
      <c r="S4388" s="111">
        <v>10008358</v>
      </c>
    </row>
    <row r="4389" spans="12:19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4922</v>
      </c>
      <c r="S4389" s="111">
        <v>10008362</v>
      </c>
    </row>
    <row r="4390" spans="12:19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4923</v>
      </c>
      <c r="S4390" s="111">
        <v>10008371</v>
      </c>
    </row>
    <row r="4391" spans="12:19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4924</v>
      </c>
      <c r="S4391" s="111">
        <v>10008365</v>
      </c>
    </row>
    <row r="4392" spans="12:19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4925</v>
      </c>
      <c r="S4392" s="111">
        <v>18071</v>
      </c>
    </row>
    <row r="4393" spans="12:19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4926</v>
      </c>
      <c r="S4393" s="111">
        <v>18072</v>
      </c>
    </row>
    <row r="4394" spans="12:19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4927</v>
      </c>
      <c r="S4394" s="111">
        <v>18073</v>
      </c>
    </row>
    <row r="4395" spans="12:19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4928</v>
      </c>
      <c r="R4395" t="s">
        <v>7893</v>
      </c>
      <c r="S4395" s="111">
        <v>18074</v>
      </c>
    </row>
    <row r="4396" spans="12:19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4929</v>
      </c>
      <c r="R4396" t="s">
        <v>7893</v>
      </c>
      <c r="S4396" s="111">
        <v>18075</v>
      </c>
    </row>
    <row r="4397" spans="12:19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4930</v>
      </c>
      <c r="R4397" t="s">
        <v>7893</v>
      </c>
      <c r="S4397" s="111">
        <v>18076</v>
      </c>
    </row>
    <row r="4398" spans="12:19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4931</v>
      </c>
      <c r="R4398" t="s">
        <v>7893</v>
      </c>
      <c r="S4398" s="111">
        <v>18077</v>
      </c>
    </row>
    <row r="4399" spans="12:19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4932</v>
      </c>
      <c r="R4399" t="s">
        <v>7893</v>
      </c>
      <c r="S4399" s="111">
        <v>18078</v>
      </c>
    </row>
    <row r="4400" spans="12:19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4933</v>
      </c>
      <c r="R4400" t="s">
        <v>7893</v>
      </c>
      <c r="S4400" s="111">
        <v>18079</v>
      </c>
    </row>
    <row r="4401" spans="12:19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4934</v>
      </c>
      <c r="R4401" t="s">
        <v>7893</v>
      </c>
      <c r="S4401" s="111">
        <v>18080</v>
      </c>
    </row>
    <row r="4402" spans="12:19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4935</v>
      </c>
      <c r="R4402" t="s">
        <v>7893</v>
      </c>
      <c r="S4402" s="111">
        <v>18081</v>
      </c>
    </row>
    <row r="4403" spans="12:19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4936</v>
      </c>
      <c r="R4403" t="s">
        <v>7893</v>
      </c>
      <c r="S4403" s="111">
        <v>18082</v>
      </c>
    </row>
    <row r="4404" spans="12:19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4937</v>
      </c>
      <c r="R4404" t="s">
        <v>7893</v>
      </c>
      <c r="S4404" s="111">
        <v>18083</v>
      </c>
    </row>
    <row r="4405" spans="12:19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4938</v>
      </c>
      <c r="R4405" t="s">
        <v>7893</v>
      </c>
      <c r="S4405" s="111">
        <v>18084</v>
      </c>
    </row>
    <row r="4406" spans="12:19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4939</v>
      </c>
      <c r="R4406" t="s">
        <v>7893</v>
      </c>
      <c r="S4406" s="111">
        <v>18085</v>
      </c>
    </row>
    <row r="4407" spans="12:19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4940</v>
      </c>
      <c r="S4407" s="111">
        <v>18086</v>
      </c>
    </row>
    <row r="4408" spans="12:19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4941</v>
      </c>
      <c r="S4408" s="111">
        <v>18087</v>
      </c>
    </row>
    <row r="4409" spans="12:19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4942</v>
      </c>
      <c r="S4409" s="111">
        <v>18088</v>
      </c>
    </row>
    <row r="4410" spans="12:19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4943</v>
      </c>
      <c r="S4410" s="111">
        <v>18089</v>
      </c>
    </row>
    <row r="4411" spans="12:19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4944</v>
      </c>
      <c r="S4411" s="111">
        <v>18090</v>
      </c>
    </row>
    <row r="4412" spans="12:19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4945</v>
      </c>
      <c r="S4412" s="111">
        <v>18091</v>
      </c>
    </row>
    <row r="4413" spans="12:19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4946</v>
      </c>
      <c r="R4413" t="s">
        <v>7894</v>
      </c>
      <c r="S4413" s="111">
        <v>18092</v>
      </c>
    </row>
    <row r="4414" spans="12:19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4947</v>
      </c>
      <c r="R4414" t="s">
        <v>7894</v>
      </c>
      <c r="S4414" s="111">
        <v>18093</v>
      </c>
    </row>
    <row r="4415" spans="12:19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4948</v>
      </c>
      <c r="R4415" t="s">
        <v>7893</v>
      </c>
      <c r="S4415" s="111">
        <v>18094</v>
      </c>
    </row>
    <row r="4416" spans="12:19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4949</v>
      </c>
      <c r="R4416" t="s">
        <v>7893</v>
      </c>
      <c r="S4416" s="111">
        <v>18095</v>
      </c>
    </row>
    <row r="4417" spans="12:19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4950</v>
      </c>
      <c r="S4417" s="111">
        <v>18096</v>
      </c>
    </row>
    <row r="4418" spans="12:19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4951</v>
      </c>
      <c r="S4418" s="111">
        <v>18097</v>
      </c>
    </row>
    <row r="4419" spans="12:19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4952</v>
      </c>
      <c r="S4419" s="111">
        <v>18098</v>
      </c>
    </row>
    <row r="4420" spans="12:19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4953</v>
      </c>
      <c r="S4420" s="111">
        <v>18099</v>
      </c>
    </row>
    <row r="4421" spans="12:19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4954</v>
      </c>
      <c r="S4421" s="111">
        <v>18100</v>
      </c>
    </row>
    <row r="4422" spans="12:19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4955</v>
      </c>
      <c r="S4422" s="111">
        <v>18101</v>
      </c>
    </row>
    <row r="4423" spans="12:19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4956</v>
      </c>
      <c r="S4423" s="111">
        <v>18102</v>
      </c>
    </row>
    <row r="4424" spans="12:19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4957</v>
      </c>
      <c r="S4424" s="111">
        <v>18103</v>
      </c>
    </row>
    <row r="4425" spans="12:19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4958</v>
      </c>
      <c r="S4425" s="111">
        <v>18104</v>
      </c>
    </row>
    <row r="4426" spans="12:19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4959</v>
      </c>
      <c r="S4426" s="111">
        <v>18105</v>
      </c>
    </row>
    <row r="4427" spans="12:19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4960</v>
      </c>
      <c r="S4427" s="111">
        <v>18106</v>
      </c>
    </row>
    <row r="4428" spans="12:19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4961</v>
      </c>
      <c r="R4428" t="s">
        <v>7868</v>
      </c>
      <c r="S4428" s="111">
        <v>18107</v>
      </c>
    </row>
    <row r="4429" spans="12:19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4962</v>
      </c>
      <c r="S4429" s="111">
        <v>18108</v>
      </c>
    </row>
    <row r="4430" spans="12:19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4963</v>
      </c>
      <c r="S4430" s="111">
        <v>18109</v>
      </c>
    </row>
    <row r="4431" spans="12:19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4964</v>
      </c>
      <c r="R4431" t="s">
        <v>7919</v>
      </c>
      <c r="S4431" s="111">
        <v>18110</v>
      </c>
    </row>
    <row r="4432" spans="12:19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4965</v>
      </c>
      <c r="S4432" s="111">
        <v>18111</v>
      </c>
    </row>
    <row r="4433" spans="12:19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4966</v>
      </c>
      <c r="R4433" t="s">
        <v>7868</v>
      </c>
      <c r="S4433" s="111">
        <v>18112</v>
      </c>
    </row>
    <row r="4434" spans="12:19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4967</v>
      </c>
      <c r="R4434" t="s">
        <v>7868</v>
      </c>
      <c r="S4434" s="111">
        <v>18113</v>
      </c>
    </row>
    <row r="4435" spans="12:19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4968</v>
      </c>
      <c r="R4435" t="s">
        <v>7868</v>
      </c>
      <c r="S4435" s="111">
        <v>18114</v>
      </c>
    </row>
    <row r="4436" spans="12:19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4969</v>
      </c>
      <c r="R4436" t="s">
        <v>7868</v>
      </c>
      <c r="S4436" s="111">
        <v>18115</v>
      </c>
    </row>
    <row r="4437" spans="12:19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4970</v>
      </c>
      <c r="R4437" t="s">
        <v>7868</v>
      </c>
      <c r="S4437" s="111">
        <v>18116</v>
      </c>
    </row>
    <row r="4438" spans="12:19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4971</v>
      </c>
      <c r="R4438" t="s">
        <v>7868</v>
      </c>
      <c r="S4438" s="111">
        <v>18117</v>
      </c>
    </row>
    <row r="4439" spans="12:19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4972</v>
      </c>
      <c r="R4439" t="s">
        <v>7868</v>
      </c>
      <c r="S4439" s="111">
        <v>18118</v>
      </c>
    </row>
    <row r="4440" spans="12:19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4973</v>
      </c>
      <c r="R4440" t="s">
        <v>7868</v>
      </c>
      <c r="S4440" s="111">
        <v>18119</v>
      </c>
    </row>
    <row r="4441" spans="12:19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4974</v>
      </c>
      <c r="R4441" t="s">
        <v>7868</v>
      </c>
      <c r="S4441" s="111">
        <v>18120</v>
      </c>
    </row>
    <row r="4442" spans="12:19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4975</v>
      </c>
      <c r="R4442" t="s">
        <v>7868</v>
      </c>
      <c r="S4442" s="111">
        <v>18121</v>
      </c>
    </row>
    <row r="4443" spans="12:19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4976</v>
      </c>
      <c r="R4443" t="s">
        <v>7868</v>
      </c>
      <c r="S4443" s="111">
        <v>18122</v>
      </c>
    </row>
    <row r="4444" spans="12:19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4977</v>
      </c>
      <c r="S4444" s="111">
        <v>18123</v>
      </c>
    </row>
    <row r="4445" spans="12:19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4978</v>
      </c>
      <c r="R4445" t="s">
        <v>7919</v>
      </c>
      <c r="S4445" s="111">
        <v>18124</v>
      </c>
    </row>
    <row r="4446" spans="12:19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4979</v>
      </c>
      <c r="S4446" s="111">
        <v>18125</v>
      </c>
    </row>
    <row r="4447" spans="12:19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4980</v>
      </c>
      <c r="R4447" t="s">
        <v>7868</v>
      </c>
      <c r="S4447" s="111">
        <v>18126</v>
      </c>
    </row>
    <row r="4448" spans="12:19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4981</v>
      </c>
      <c r="S4448" s="111">
        <v>18127</v>
      </c>
    </row>
    <row r="4449" spans="12:19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4982</v>
      </c>
      <c r="S4449" s="111">
        <v>18128</v>
      </c>
    </row>
    <row r="4450" spans="12:19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4983</v>
      </c>
      <c r="S4450" s="111">
        <v>18129</v>
      </c>
    </row>
    <row r="4451" spans="12:19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4984</v>
      </c>
      <c r="S4451" s="111">
        <v>18130</v>
      </c>
    </row>
    <row r="4452" spans="12:19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4985</v>
      </c>
      <c r="S4452" s="111">
        <v>18131</v>
      </c>
    </row>
    <row r="4453" spans="12:19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4986</v>
      </c>
      <c r="R4453" t="s">
        <v>7868</v>
      </c>
      <c r="S4453" s="111">
        <v>18132</v>
      </c>
    </row>
    <row r="4454" spans="12:19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4987</v>
      </c>
      <c r="R4454" t="s">
        <v>7948</v>
      </c>
      <c r="S4454" s="111">
        <v>18133</v>
      </c>
    </row>
    <row r="4455" spans="12:19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4988</v>
      </c>
      <c r="R4455" t="s">
        <v>7893</v>
      </c>
      <c r="S4455" s="111">
        <v>18134</v>
      </c>
    </row>
    <row r="4456" spans="12:19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4989</v>
      </c>
      <c r="R4456" t="s">
        <v>7917</v>
      </c>
      <c r="S4456" s="111">
        <v>18135</v>
      </c>
    </row>
    <row r="4457" spans="12:19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4990</v>
      </c>
      <c r="R4457" t="s">
        <v>7917</v>
      </c>
      <c r="S4457" s="111">
        <v>18136</v>
      </c>
    </row>
    <row r="4458" spans="12:19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4991</v>
      </c>
      <c r="R4458" t="s">
        <v>7917</v>
      </c>
      <c r="S4458" s="111">
        <v>18137</v>
      </c>
    </row>
    <row r="4459" spans="12:19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4992</v>
      </c>
      <c r="S4459" s="111">
        <v>18138</v>
      </c>
    </row>
    <row r="4460" spans="12:19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4993</v>
      </c>
      <c r="R4460" t="s">
        <v>7917</v>
      </c>
      <c r="S4460" s="111">
        <v>18139</v>
      </c>
    </row>
    <row r="4461" spans="12:19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4994</v>
      </c>
      <c r="R4461" t="s">
        <v>7917</v>
      </c>
      <c r="S4461" s="111">
        <v>18140</v>
      </c>
    </row>
    <row r="4462" spans="12:19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4995</v>
      </c>
      <c r="S4462" s="111">
        <v>18141</v>
      </c>
    </row>
    <row r="4463" spans="12:19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4996</v>
      </c>
      <c r="S4463" s="111">
        <v>18142</v>
      </c>
    </row>
    <row r="4464" spans="12:19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4997</v>
      </c>
      <c r="S4464" s="111">
        <v>18143</v>
      </c>
    </row>
    <row r="4465" spans="12:19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4998</v>
      </c>
      <c r="S4465" s="111">
        <v>18144</v>
      </c>
    </row>
    <row r="4466" spans="12:19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4999</v>
      </c>
      <c r="S4466" s="111">
        <v>18145</v>
      </c>
    </row>
    <row r="4467" spans="12:19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5000</v>
      </c>
      <c r="S4467" s="111">
        <v>18146</v>
      </c>
    </row>
    <row r="4468" spans="12:19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5001</v>
      </c>
      <c r="S4468" s="111">
        <v>18147</v>
      </c>
    </row>
    <row r="4469" spans="12:19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5002</v>
      </c>
      <c r="S4469" s="111">
        <v>18148</v>
      </c>
    </row>
    <row r="4470" spans="12:19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5003</v>
      </c>
      <c r="S4470" s="111">
        <v>18149</v>
      </c>
    </row>
    <row r="4471" spans="12:19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5004</v>
      </c>
      <c r="S4471" s="111">
        <v>18150</v>
      </c>
    </row>
    <row r="4472" spans="12:19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5005</v>
      </c>
      <c r="R4472" t="s">
        <v>7893</v>
      </c>
      <c r="S4472" s="111">
        <v>18151</v>
      </c>
    </row>
    <row r="4473" spans="12:19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5006</v>
      </c>
      <c r="S4473" s="111">
        <v>18152</v>
      </c>
    </row>
    <row r="4474" spans="12:19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5007</v>
      </c>
      <c r="S4474" s="111">
        <v>18153</v>
      </c>
    </row>
    <row r="4475" spans="12:19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5008</v>
      </c>
      <c r="S4475" s="111">
        <v>18154</v>
      </c>
    </row>
    <row r="4476" spans="12:19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5009</v>
      </c>
      <c r="S4476" s="111">
        <v>18155</v>
      </c>
    </row>
    <row r="4477" spans="12:19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5010</v>
      </c>
      <c r="S4477" s="111">
        <v>18156</v>
      </c>
    </row>
    <row r="4478" spans="12:19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5011</v>
      </c>
      <c r="R4478" t="s">
        <v>7868</v>
      </c>
      <c r="S4478" s="111">
        <v>18157</v>
      </c>
    </row>
    <row r="4479" spans="12:19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5012</v>
      </c>
      <c r="R4479" t="s">
        <v>7868</v>
      </c>
      <c r="S4479" s="111">
        <v>18158</v>
      </c>
    </row>
    <row r="4480" spans="12:19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5013</v>
      </c>
      <c r="S4480" s="111">
        <v>18159</v>
      </c>
    </row>
    <row r="4481" spans="12:19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5014</v>
      </c>
      <c r="S4481" s="111">
        <v>18160</v>
      </c>
    </row>
    <row r="4482" spans="12:19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5015</v>
      </c>
      <c r="S4482" s="111">
        <v>18161</v>
      </c>
    </row>
    <row r="4483" spans="12:19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5016</v>
      </c>
      <c r="R4483" t="s">
        <v>7868</v>
      </c>
      <c r="S4483" s="111">
        <v>18162</v>
      </c>
    </row>
    <row r="4484" spans="12:19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5017</v>
      </c>
      <c r="R4484" t="s">
        <v>7868</v>
      </c>
      <c r="S4484" s="111">
        <v>18163</v>
      </c>
    </row>
    <row r="4485" spans="12:19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5018</v>
      </c>
      <c r="S4485" s="111">
        <v>18164</v>
      </c>
    </row>
    <row r="4486" spans="12:19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5019</v>
      </c>
      <c r="S4486" s="111">
        <v>18165</v>
      </c>
    </row>
    <row r="4487" spans="12:19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5020</v>
      </c>
      <c r="S4487" s="111">
        <v>18166</v>
      </c>
    </row>
    <row r="4488" spans="12:19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5021</v>
      </c>
      <c r="S4488" s="111">
        <v>18167</v>
      </c>
    </row>
    <row r="4489" spans="12:19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5022</v>
      </c>
      <c r="R4489" t="s">
        <v>7868</v>
      </c>
      <c r="S4489" s="111">
        <v>18168</v>
      </c>
    </row>
    <row r="4490" spans="12:19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5023</v>
      </c>
      <c r="R4490" t="s">
        <v>7868</v>
      </c>
      <c r="S4490" s="111">
        <v>18169</v>
      </c>
    </row>
    <row r="4491" spans="12:19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5024</v>
      </c>
      <c r="R4491" t="s">
        <v>7868</v>
      </c>
      <c r="S4491" s="111">
        <v>18170</v>
      </c>
    </row>
    <row r="4492" spans="12:19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5025</v>
      </c>
      <c r="R4492" t="s">
        <v>7868</v>
      </c>
      <c r="S4492" s="111">
        <v>18171</v>
      </c>
    </row>
    <row r="4493" spans="12:19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5026</v>
      </c>
      <c r="S4493" s="111">
        <v>18172</v>
      </c>
    </row>
    <row r="4494" spans="12:19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5027</v>
      </c>
      <c r="S4494" s="111">
        <v>18173</v>
      </c>
    </row>
    <row r="4495" spans="12:19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5028</v>
      </c>
      <c r="S4495" s="111">
        <v>18174</v>
      </c>
    </row>
    <row r="4496" spans="12:19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5029</v>
      </c>
      <c r="S4496" s="111">
        <v>18175</v>
      </c>
    </row>
    <row r="4497" spans="12:19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5030</v>
      </c>
      <c r="S4497" s="111">
        <v>18176</v>
      </c>
    </row>
    <row r="4498" spans="12:19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5031</v>
      </c>
      <c r="S4498" s="111">
        <v>18177</v>
      </c>
    </row>
    <row r="4499" spans="12:19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5032</v>
      </c>
      <c r="S4499" s="111">
        <v>18178</v>
      </c>
    </row>
    <row r="4500" spans="12:19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5033</v>
      </c>
      <c r="S4500" s="111">
        <v>18179</v>
      </c>
    </row>
    <row r="4501" spans="12:19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5034</v>
      </c>
      <c r="S4501" s="111">
        <v>18180</v>
      </c>
    </row>
    <row r="4502" spans="12:19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5035</v>
      </c>
      <c r="S4502" s="111">
        <v>18181</v>
      </c>
    </row>
    <row r="4503" spans="12:19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5036</v>
      </c>
      <c r="S4503" s="111">
        <v>18182</v>
      </c>
    </row>
    <row r="4504" spans="12:19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5037</v>
      </c>
      <c r="S4504" s="111">
        <v>18183</v>
      </c>
    </row>
    <row r="4505" spans="12:19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5038</v>
      </c>
      <c r="R4505" t="s">
        <v>7868</v>
      </c>
      <c r="S4505" s="111">
        <v>18184</v>
      </c>
    </row>
    <row r="4506" spans="12:19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5039</v>
      </c>
      <c r="R4506" t="s">
        <v>7868</v>
      </c>
      <c r="S4506" s="111">
        <v>18185</v>
      </c>
    </row>
    <row r="4507" spans="12:19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5040</v>
      </c>
      <c r="S4507" s="111">
        <v>18186</v>
      </c>
    </row>
    <row r="4508" spans="12:19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5041</v>
      </c>
      <c r="S4508" s="111">
        <v>18187</v>
      </c>
    </row>
    <row r="4509" spans="12:19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5042</v>
      </c>
      <c r="S4509" s="111">
        <v>18188</v>
      </c>
    </row>
    <row r="4510" spans="12:19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5043</v>
      </c>
      <c r="S4510" s="111">
        <v>18189</v>
      </c>
    </row>
    <row r="4511" spans="12:19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5044</v>
      </c>
      <c r="R4511" t="s">
        <v>7933</v>
      </c>
      <c r="S4511" s="111">
        <v>18190</v>
      </c>
    </row>
    <row r="4512" spans="12:19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5045</v>
      </c>
      <c r="R4512" t="s">
        <v>7890</v>
      </c>
      <c r="S4512" s="111">
        <v>18191</v>
      </c>
    </row>
    <row r="4513" spans="12:19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5046</v>
      </c>
      <c r="R4513" t="s">
        <v>7890</v>
      </c>
      <c r="S4513" s="111">
        <v>18192</v>
      </c>
    </row>
    <row r="4514" spans="12:19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5047</v>
      </c>
      <c r="S4514" s="111">
        <v>18193</v>
      </c>
    </row>
    <row r="4515" spans="12:19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5048</v>
      </c>
      <c r="R4515" t="s">
        <v>103</v>
      </c>
      <c r="S4515" s="111">
        <v>18194</v>
      </c>
    </row>
    <row r="4516" spans="12:19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5049</v>
      </c>
      <c r="S4516" s="111">
        <v>18195</v>
      </c>
    </row>
    <row r="4517" spans="12:19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5050</v>
      </c>
      <c r="R4517" t="s">
        <v>7868</v>
      </c>
      <c r="S4517" s="111">
        <v>18196</v>
      </c>
    </row>
    <row r="4518" spans="12:19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5051</v>
      </c>
      <c r="S4518" s="111">
        <v>18197</v>
      </c>
    </row>
    <row r="4519" spans="12:19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5052</v>
      </c>
      <c r="R4519" t="s">
        <v>7920</v>
      </c>
      <c r="S4519" s="111">
        <v>18198</v>
      </c>
    </row>
    <row r="4520" spans="12:19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5053</v>
      </c>
      <c r="S4520" s="111">
        <v>18199</v>
      </c>
    </row>
    <row r="4521" spans="12:19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5054</v>
      </c>
      <c r="R4521" t="s">
        <v>146</v>
      </c>
      <c r="S4521" s="111">
        <v>18200</v>
      </c>
    </row>
    <row r="4522" spans="12:19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5055</v>
      </c>
      <c r="S4522" s="111">
        <v>18201</v>
      </c>
    </row>
    <row r="4523" spans="12:19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5056</v>
      </c>
      <c r="S4523" s="111">
        <v>18202</v>
      </c>
    </row>
    <row r="4524" spans="12:19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5057</v>
      </c>
      <c r="S4524" s="111">
        <v>18203</v>
      </c>
    </row>
    <row r="4525" spans="12:19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5058</v>
      </c>
      <c r="S4525" s="111">
        <v>18204</v>
      </c>
    </row>
    <row r="4526" spans="12:19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5059</v>
      </c>
      <c r="S4526" s="111">
        <v>18205</v>
      </c>
    </row>
    <row r="4527" spans="12:19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5060</v>
      </c>
      <c r="S4527" s="111">
        <v>18206</v>
      </c>
    </row>
    <row r="4528" spans="12:19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5061</v>
      </c>
      <c r="S4528" s="111">
        <v>18207</v>
      </c>
    </row>
    <row r="4529" spans="12:19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5062</v>
      </c>
      <c r="S4529" s="111">
        <v>18208</v>
      </c>
    </row>
    <row r="4530" spans="12:19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5063</v>
      </c>
      <c r="R4530" t="s">
        <v>7893</v>
      </c>
      <c r="S4530" s="111">
        <v>18209</v>
      </c>
    </row>
    <row r="4531" spans="12:19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5064</v>
      </c>
      <c r="R4531" t="s">
        <v>7893</v>
      </c>
      <c r="S4531" s="111">
        <v>18210</v>
      </c>
    </row>
    <row r="4532" spans="12:19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5065</v>
      </c>
      <c r="R4532" t="s">
        <v>7893</v>
      </c>
      <c r="S4532" s="111">
        <v>18211</v>
      </c>
    </row>
    <row r="4533" spans="12:19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5066</v>
      </c>
      <c r="R4533" t="s">
        <v>7893</v>
      </c>
      <c r="S4533" s="111">
        <v>18212</v>
      </c>
    </row>
    <row r="4534" spans="12:19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5067</v>
      </c>
      <c r="S4534" s="111">
        <v>18213</v>
      </c>
    </row>
    <row r="4535" spans="12:19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5068</v>
      </c>
      <c r="S4535" s="111">
        <v>18214</v>
      </c>
    </row>
    <row r="4536" spans="12:19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5069</v>
      </c>
      <c r="S4536" s="111">
        <v>18215</v>
      </c>
    </row>
    <row r="4537" spans="12:19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5070</v>
      </c>
      <c r="S4537" s="111">
        <v>18216</v>
      </c>
    </row>
    <row r="4538" spans="12:19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5071</v>
      </c>
      <c r="S4538" s="111">
        <v>18217</v>
      </c>
    </row>
    <row r="4539" spans="12:19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5072</v>
      </c>
      <c r="S4539" s="111">
        <v>18218</v>
      </c>
    </row>
    <row r="4540" spans="12:19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5073</v>
      </c>
      <c r="S4540" s="111">
        <v>18219</v>
      </c>
    </row>
    <row r="4541" spans="12:19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5074</v>
      </c>
      <c r="S4541" s="111">
        <v>18220</v>
      </c>
    </row>
    <row r="4542" spans="12:19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5075</v>
      </c>
      <c r="S4542" s="111">
        <v>18221</v>
      </c>
    </row>
    <row r="4543" spans="12:19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5076</v>
      </c>
      <c r="S4543" s="111">
        <v>18222</v>
      </c>
    </row>
    <row r="4544" spans="12:19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5077</v>
      </c>
      <c r="S4544" s="111">
        <v>18223</v>
      </c>
    </row>
    <row r="4545" spans="12:19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5078</v>
      </c>
      <c r="S4545" s="111">
        <v>18224</v>
      </c>
    </row>
    <row r="4546" spans="12:19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5079</v>
      </c>
      <c r="S4546" s="111">
        <v>18225</v>
      </c>
    </row>
    <row r="4547" spans="12:19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5080</v>
      </c>
      <c r="S4547" s="111">
        <v>18226</v>
      </c>
    </row>
    <row r="4548" spans="12:19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5081</v>
      </c>
      <c r="S4548" s="111">
        <v>18227</v>
      </c>
    </row>
    <row r="4549" spans="12:19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5082</v>
      </c>
      <c r="S4549" s="111">
        <v>18228</v>
      </c>
    </row>
    <row r="4550" spans="12:19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5083</v>
      </c>
      <c r="S4550" s="111">
        <v>18229</v>
      </c>
    </row>
    <row r="4551" spans="12:19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5084</v>
      </c>
      <c r="S4551" s="111">
        <v>18230</v>
      </c>
    </row>
    <row r="4552" spans="12:19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5085</v>
      </c>
      <c r="S4552" s="111">
        <v>18231</v>
      </c>
    </row>
    <row r="4553" spans="12:19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5086</v>
      </c>
      <c r="S4553" s="111">
        <v>18232</v>
      </c>
    </row>
    <row r="4554" spans="12:19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5087</v>
      </c>
      <c r="S4554" s="111">
        <v>18233</v>
      </c>
    </row>
    <row r="4555" spans="12:19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5088</v>
      </c>
      <c r="S4555" s="111">
        <v>18234</v>
      </c>
    </row>
    <row r="4556" spans="12:19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5089</v>
      </c>
      <c r="S4556" s="111">
        <v>18235</v>
      </c>
    </row>
    <row r="4557" spans="12:19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5090</v>
      </c>
      <c r="S4557" s="111">
        <v>18236</v>
      </c>
    </row>
    <row r="4558" spans="12:19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5091</v>
      </c>
      <c r="S4558" s="111">
        <v>18237</v>
      </c>
    </row>
    <row r="4559" spans="12:19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5092</v>
      </c>
      <c r="S4559" s="111">
        <v>18238</v>
      </c>
    </row>
    <row r="4560" spans="12:19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5093</v>
      </c>
      <c r="S4560" s="111">
        <v>18239</v>
      </c>
    </row>
    <row r="4561" spans="12:19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5094</v>
      </c>
      <c r="S4561" s="111">
        <v>18240</v>
      </c>
    </row>
    <row r="4562" spans="12:19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5095</v>
      </c>
      <c r="S4562" s="111">
        <v>18241</v>
      </c>
    </row>
    <row r="4563" spans="12:19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5096</v>
      </c>
      <c r="S4563" s="111">
        <v>18242</v>
      </c>
    </row>
    <row r="4564" spans="12:19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5097</v>
      </c>
      <c r="S4564" s="111">
        <v>18243</v>
      </c>
    </row>
    <row r="4565" spans="12:19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5098</v>
      </c>
      <c r="S4565" s="111">
        <v>18244</v>
      </c>
    </row>
    <row r="4566" spans="12:19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5099</v>
      </c>
      <c r="S4566" s="111">
        <v>18245</v>
      </c>
    </row>
    <row r="4567" spans="12:19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5100</v>
      </c>
      <c r="S4567" s="111">
        <v>18246</v>
      </c>
    </row>
    <row r="4568" spans="12:19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5101</v>
      </c>
      <c r="S4568" s="111">
        <v>18247</v>
      </c>
    </row>
    <row r="4569" spans="12:19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5102</v>
      </c>
      <c r="R4569" t="s">
        <v>7895</v>
      </c>
      <c r="S4569" s="111">
        <v>18248</v>
      </c>
    </row>
    <row r="4570" spans="12:19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5103</v>
      </c>
      <c r="R4570" t="s">
        <v>7895</v>
      </c>
      <c r="S4570" s="111">
        <v>18249</v>
      </c>
    </row>
    <row r="4571" spans="12:19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5104</v>
      </c>
      <c r="R4571" t="s">
        <v>7895</v>
      </c>
      <c r="S4571" s="111">
        <v>18250</v>
      </c>
    </row>
    <row r="4572" spans="12:19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5105</v>
      </c>
      <c r="R4572" t="s">
        <v>7895</v>
      </c>
      <c r="S4572" s="111">
        <v>18251</v>
      </c>
    </row>
    <row r="4573" spans="12:19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5106</v>
      </c>
      <c r="S4573" s="111">
        <v>18252</v>
      </c>
    </row>
    <row r="4574" spans="12:19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5107</v>
      </c>
      <c r="S4574" s="111">
        <v>18253</v>
      </c>
    </row>
    <row r="4575" spans="12:19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5108</v>
      </c>
      <c r="R4575" t="s">
        <v>7893</v>
      </c>
      <c r="S4575" s="111">
        <v>18254</v>
      </c>
    </row>
    <row r="4576" spans="12:19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5109</v>
      </c>
      <c r="R4576" t="s">
        <v>7893</v>
      </c>
      <c r="S4576" s="111">
        <v>18255</v>
      </c>
    </row>
    <row r="4577" spans="12:19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5110</v>
      </c>
      <c r="S4577" s="111">
        <v>18256</v>
      </c>
    </row>
    <row r="4578" spans="12:19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5111</v>
      </c>
      <c r="R4578" t="s">
        <v>7868</v>
      </c>
      <c r="S4578" s="111">
        <v>18257</v>
      </c>
    </row>
    <row r="4579" spans="12:19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5112</v>
      </c>
      <c r="R4579" t="s">
        <v>7869</v>
      </c>
      <c r="S4579" s="111">
        <v>18258</v>
      </c>
    </row>
    <row r="4580" spans="12:19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5113</v>
      </c>
      <c r="R4580" t="s">
        <v>7869</v>
      </c>
      <c r="S4580" s="111">
        <v>18259</v>
      </c>
    </row>
    <row r="4581" spans="12:19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5114</v>
      </c>
      <c r="S4581" s="111">
        <v>18260</v>
      </c>
    </row>
    <row r="4582" spans="12:19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5115</v>
      </c>
      <c r="R4582" t="s">
        <v>7868</v>
      </c>
      <c r="S4582" s="111">
        <v>18261</v>
      </c>
    </row>
    <row r="4583" spans="12:19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5116</v>
      </c>
      <c r="R4583" t="s">
        <v>7868</v>
      </c>
      <c r="S4583" s="111">
        <v>18262</v>
      </c>
    </row>
    <row r="4584" spans="12:19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5117</v>
      </c>
      <c r="S4584" s="111">
        <v>18263</v>
      </c>
    </row>
    <row r="4585" spans="12:19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5118</v>
      </c>
      <c r="R4585" t="s">
        <v>7868</v>
      </c>
      <c r="S4585" s="111">
        <v>18264</v>
      </c>
    </row>
    <row r="4586" spans="12:19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5119</v>
      </c>
      <c r="R4586" t="s">
        <v>7868</v>
      </c>
      <c r="S4586" s="111">
        <v>18265</v>
      </c>
    </row>
    <row r="4587" spans="12:19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5120</v>
      </c>
      <c r="S4587" s="111">
        <v>18266</v>
      </c>
    </row>
    <row r="4588" spans="12:19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5121</v>
      </c>
      <c r="R4588" t="s">
        <v>7868</v>
      </c>
      <c r="S4588" s="111">
        <v>18267</v>
      </c>
    </row>
    <row r="4589" spans="12:19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5122</v>
      </c>
      <c r="R4589" t="s">
        <v>7868</v>
      </c>
      <c r="S4589" s="111">
        <v>18268</v>
      </c>
    </row>
    <row r="4590" spans="12:19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5123</v>
      </c>
      <c r="R4590" t="s">
        <v>7872</v>
      </c>
      <c r="S4590" s="111">
        <v>18269</v>
      </c>
    </row>
    <row r="4591" spans="12:19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5124</v>
      </c>
      <c r="R4591" t="s">
        <v>103</v>
      </c>
      <c r="S4591" s="111">
        <v>18270</v>
      </c>
    </row>
    <row r="4592" spans="12:19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5125</v>
      </c>
      <c r="R4592" t="s">
        <v>103</v>
      </c>
      <c r="S4592" s="111">
        <v>18271</v>
      </c>
    </row>
    <row r="4593" spans="12:19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5126</v>
      </c>
      <c r="S4593" s="111">
        <v>18272</v>
      </c>
    </row>
    <row r="4594" spans="12:19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5127</v>
      </c>
      <c r="S4594" s="111">
        <v>18273</v>
      </c>
    </row>
    <row r="4595" spans="12:19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5128</v>
      </c>
      <c r="S4595" s="111">
        <v>18274</v>
      </c>
    </row>
    <row r="4596" spans="12:19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5129</v>
      </c>
      <c r="S4596" s="111">
        <v>18275</v>
      </c>
    </row>
    <row r="4597" spans="12:19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5130</v>
      </c>
      <c r="R4597" t="s">
        <v>7890</v>
      </c>
      <c r="S4597" s="111">
        <v>18276</v>
      </c>
    </row>
    <row r="4598" spans="12:19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5131</v>
      </c>
      <c r="S4598" s="111">
        <v>18277</v>
      </c>
    </row>
    <row r="4599" spans="12:19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5132</v>
      </c>
      <c r="R4599" t="s">
        <v>7921</v>
      </c>
      <c r="S4599" s="111">
        <v>18278</v>
      </c>
    </row>
    <row r="4600" spans="12:19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5133</v>
      </c>
      <c r="R4600" t="s">
        <v>7921</v>
      </c>
      <c r="S4600" s="111">
        <v>18279</v>
      </c>
    </row>
    <row r="4601" spans="12:19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5134</v>
      </c>
      <c r="R4601" t="s">
        <v>7890</v>
      </c>
      <c r="S4601" s="111">
        <v>18280</v>
      </c>
    </row>
    <row r="4602" spans="12:19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5135</v>
      </c>
      <c r="S4602" s="111">
        <v>18281</v>
      </c>
    </row>
    <row r="4603" spans="12:19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5136</v>
      </c>
      <c r="R4603" t="s">
        <v>7868</v>
      </c>
      <c r="S4603" s="111">
        <v>18282</v>
      </c>
    </row>
    <row r="4604" spans="12:19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5137</v>
      </c>
      <c r="S4604" s="111">
        <v>18283</v>
      </c>
    </row>
    <row r="4605" spans="12:19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5138</v>
      </c>
      <c r="R4605" t="s">
        <v>7890</v>
      </c>
      <c r="S4605" s="111">
        <v>18284</v>
      </c>
    </row>
    <row r="4606" spans="12:19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5139</v>
      </c>
      <c r="R4606" t="s">
        <v>7868</v>
      </c>
      <c r="S4606" s="111">
        <v>18285</v>
      </c>
    </row>
    <row r="4607" spans="12:19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5140</v>
      </c>
      <c r="R4607" t="s">
        <v>7922</v>
      </c>
      <c r="S4607" s="111">
        <v>18286</v>
      </c>
    </row>
    <row r="4608" spans="12:19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5141</v>
      </c>
      <c r="R4608" t="s">
        <v>7922</v>
      </c>
      <c r="S4608" s="111">
        <v>18287</v>
      </c>
    </row>
    <row r="4609" spans="12:19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5142</v>
      </c>
      <c r="R4609" t="s">
        <v>7869</v>
      </c>
      <c r="S4609" s="111">
        <v>18288</v>
      </c>
    </row>
    <row r="4610" spans="12:19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5143</v>
      </c>
      <c r="S4610" s="111">
        <v>18289</v>
      </c>
    </row>
    <row r="4611" spans="12:19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5144</v>
      </c>
      <c r="R4611" t="s">
        <v>7869</v>
      </c>
      <c r="S4611" s="111">
        <v>18290</v>
      </c>
    </row>
    <row r="4612" spans="12:19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5145</v>
      </c>
      <c r="S4612" s="111">
        <v>18291</v>
      </c>
    </row>
    <row r="4613" spans="12:19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5146</v>
      </c>
      <c r="R4613" t="s">
        <v>7868</v>
      </c>
      <c r="S4613" s="111">
        <v>18292</v>
      </c>
    </row>
    <row r="4614" spans="12:19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5147</v>
      </c>
      <c r="R4614" t="s">
        <v>7868</v>
      </c>
      <c r="S4614" s="111">
        <v>18293</v>
      </c>
    </row>
    <row r="4615" spans="12:19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5148</v>
      </c>
      <c r="R4615" t="s">
        <v>7869</v>
      </c>
      <c r="S4615" s="111">
        <v>18294</v>
      </c>
    </row>
    <row r="4616" spans="12:19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5149</v>
      </c>
      <c r="S4616" s="111">
        <v>18295</v>
      </c>
    </row>
    <row r="4617" spans="12:19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5150</v>
      </c>
      <c r="R4617" t="s">
        <v>7869</v>
      </c>
      <c r="S4617" s="111">
        <v>18296</v>
      </c>
    </row>
    <row r="4618" spans="12:19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5151</v>
      </c>
      <c r="S4618" s="111">
        <v>18297</v>
      </c>
    </row>
    <row r="4619" spans="12:19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5152</v>
      </c>
      <c r="S4619" s="111">
        <v>18298</v>
      </c>
    </row>
    <row r="4620" spans="12:19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5153</v>
      </c>
      <c r="S4620" s="111">
        <v>18299</v>
      </c>
    </row>
    <row r="4621" spans="12:19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5154</v>
      </c>
      <c r="R4621" t="s">
        <v>7869</v>
      </c>
      <c r="S4621" s="111">
        <v>18300</v>
      </c>
    </row>
    <row r="4622" spans="12:19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5155</v>
      </c>
      <c r="S4622" s="111">
        <v>18301</v>
      </c>
    </row>
    <row r="4623" spans="12:19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5156</v>
      </c>
      <c r="S4623" s="111">
        <v>18302</v>
      </c>
    </row>
    <row r="4624" spans="12:19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5157</v>
      </c>
      <c r="S4624" s="111">
        <v>18303</v>
      </c>
    </row>
    <row r="4625" spans="12:19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5158</v>
      </c>
      <c r="S4625" s="111">
        <v>18304</v>
      </c>
    </row>
    <row r="4626" spans="12:19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5159</v>
      </c>
      <c r="R4626" t="s">
        <v>7890</v>
      </c>
      <c r="S4626" s="111">
        <v>18305</v>
      </c>
    </row>
    <row r="4627" spans="12:19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5160</v>
      </c>
      <c r="R4627" t="s">
        <v>7890</v>
      </c>
      <c r="S4627" s="111">
        <v>18306</v>
      </c>
    </row>
    <row r="4628" spans="12:19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5161</v>
      </c>
      <c r="R4628" t="s">
        <v>7869</v>
      </c>
      <c r="S4628" s="111">
        <v>18307</v>
      </c>
    </row>
    <row r="4629" spans="12:19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5162</v>
      </c>
      <c r="R4629" t="s">
        <v>7869</v>
      </c>
      <c r="S4629" s="111">
        <v>18308</v>
      </c>
    </row>
    <row r="4630" spans="12:19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5163</v>
      </c>
      <c r="R4630" t="s">
        <v>7917</v>
      </c>
      <c r="S4630" s="111">
        <v>18309</v>
      </c>
    </row>
    <row r="4631" spans="12:19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5164</v>
      </c>
      <c r="R4631" t="s">
        <v>7917</v>
      </c>
      <c r="S4631" s="111">
        <v>18310</v>
      </c>
    </row>
    <row r="4632" spans="12:19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5165</v>
      </c>
      <c r="S4632" s="111">
        <v>18311</v>
      </c>
    </row>
    <row r="4633" spans="12:19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5166</v>
      </c>
      <c r="R4633" t="s">
        <v>7872</v>
      </c>
      <c r="S4633" s="111">
        <v>18312</v>
      </c>
    </row>
    <row r="4634" spans="12:19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5167</v>
      </c>
      <c r="R4634" t="s">
        <v>7872</v>
      </c>
      <c r="S4634" s="111">
        <v>18313</v>
      </c>
    </row>
    <row r="4635" spans="12:19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5168</v>
      </c>
      <c r="S4635" s="111">
        <v>18314</v>
      </c>
    </row>
    <row r="4636" spans="12:19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5169</v>
      </c>
      <c r="R4636" t="s">
        <v>7890</v>
      </c>
      <c r="S4636" s="111">
        <v>18315</v>
      </c>
    </row>
    <row r="4637" spans="12:19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5170</v>
      </c>
      <c r="R4637" t="s">
        <v>7890</v>
      </c>
      <c r="S4637" s="111">
        <v>18316</v>
      </c>
    </row>
    <row r="4638" spans="12:19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5171</v>
      </c>
      <c r="R4638" t="s">
        <v>7869</v>
      </c>
      <c r="S4638" s="111">
        <v>18317</v>
      </c>
    </row>
    <row r="4639" spans="12:19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5172</v>
      </c>
      <c r="S4639" s="111">
        <v>18318</v>
      </c>
    </row>
    <row r="4640" spans="12:19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5173</v>
      </c>
      <c r="R4640" t="s">
        <v>7869</v>
      </c>
      <c r="S4640" s="111">
        <v>18319</v>
      </c>
    </row>
    <row r="4641" spans="12:19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5174</v>
      </c>
      <c r="S4641" s="111">
        <v>18320</v>
      </c>
    </row>
    <row r="4642" spans="12:19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5175</v>
      </c>
      <c r="R4642" t="s">
        <v>7868</v>
      </c>
      <c r="S4642" s="111">
        <v>18321</v>
      </c>
    </row>
    <row r="4643" spans="12:19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5176</v>
      </c>
      <c r="R4643" t="s">
        <v>7868</v>
      </c>
      <c r="S4643" s="111">
        <v>18322</v>
      </c>
    </row>
    <row r="4644" spans="12:19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5177</v>
      </c>
      <c r="R4644" t="s">
        <v>7869</v>
      </c>
      <c r="S4644" s="111">
        <v>18323</v>
      </c>
    </row>
    <row r="4645" spans="12:19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5178</v>
      </c>
      <c r="S4645" s="111">
        <v>18324</v>
      </c>
    </row>
    <row r="4646" spans="12:19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5179</v>
      </c>
      <c r="R4646" t="s">
        <v>7869</v>
      </c>
      <c r="S4646" s="111">
        <v>18325</v>
      </c>
    </row>
    <row r="4647" spans="12:19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5180</v>
      </c>
      <c r="S4647" s="111">
        <v>18326</v>
      </c>
    </row>
    <row r="4648" spans="12:19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5181</v>
      </c>
      <c r="S4648" s="111">
        <v>18327</v>
      </c>
    </row>
    <row r="4649" spans="12:19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5182</v>
      </c>
      <c r="S4649" s="111">
        <v>18328</v>
      </c>
    </row>
    <row r="4650" spans="12:19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5183</v>
      </c>
      <c r="R4650" t="s">
        <v>7869</v>
      </c>
      <c r="S4650" s="111">
        <v>18329</v>
      </c>
    </row>
    <row r="4651" spans="12:19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5184</v>
      </c>
      <c r="S4651" s="111">
        <v>18330</v>
      </c>
    </row>
    <row r="4652" spans="12:19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5185</v>
      </c>
      <c r="S4652" s="111">
        <v>18331</v>
      </c>
    </row>
    <row r="4653" spans="12:19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5186</v>
      </c>
      <c r="S4653" s="111">
        <v>18332</v>
      </c>
    </row>
    <row r="4654" spans="12:19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5187</v>
      </c>
      <c r="S4654" s="111">
        <v>18333</v>
      </c>
    </row>
    <row r="4655" spans="12:19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5188</v>
      </c>
      <c r="R4655" t="s">
        <v>7890</v>
      </c>
      <c r="S4655" s="111">
        <v>18334</v>
      </c>
    </row>
    <row r="4656" spans="12:19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5189</v>
      </c>
      <c r="R4656" t="s">
        <v>7890</v>
      </c>
      <c r="S4656" s="111">
        <v>18335</v>
      </c>
    </row>
    <row r="4657" spans="12:19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5190</v>
      </c>
      <c r="R4657" t="s">
        <v>7869</v>
      </c>
      <c r="S4657" s="111">
        <v>18336</v>
      </c>
    </row>
    <row r="4658" spans="12:19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5191</v>
      </c>
      <c r="R4658" t="s">
        <v>7869</v>
      </c>
      <c r="S4658" s="111">
        <v>18337</v>
      </c>
    </row>
    <row r="4659" spans="12:19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5192</v>
      </c>
      <c r="R4659" t="s">
        <v>7917</v>
      </c>
      <c r="S4659" s="111">
        <v>18338</v>
      </c>
    </row>
    <row r="4660" spans="12:19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5193</v>
      </c>
      <c r="R4660" t="s">
        <v>7917</v>
      </c>
      <c r="S4660" s="111">
        <v>18339</v>
      </c>
    </row>
    <row r="4661" spans="12:19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5194</v>
      </c>
      <c r="S4661" s="111">
        <v>18340</v>
      </c>
    </row>
    <row r="4662" spans="12:19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5195</v>
      </c>
      <c r="R4662" t="s">
        <v>7872</v>
      </c>
      <c r="S4662" s="111">
        <v>18341</v>
      </c>
    </row>
    <row r="4663" spans="12:19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5196</v>
      </c>
      <c r="R4663" t="s">
        <v>7872</v>
      </c>
      <c r="S4663" s="111">
        <v>18342</v>
      </c>
    </row>
    <row r="4664" spans="12:19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5197</v>
      </c>
      <c r="S4664" s="111">
        <v>18343</v>
      </c>
    </row>
    <row r="4665" spans="12:19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5198</v>
      </c>
      <c r="R4665" t="s">
        <v>7890</v>
      </c>
      <c r="S4665" s="111">
        <v>18344</v>
      </c>
    </row>
    <row r="4666" spans="12:19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5199</v>
      </c>
      <c r="R4666" t="s">
        <v>7890</v>
      </c>
      <c r="S4666" s="111">
        <v>18345</v>
      </c>
    </row>
    <row r="4667" spans="12:19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5200</v>
      </c>
      <c r="R4667" t="s">
        <v>7869</v>
      </c>
      <c r="S4667" s="111">
        <v>18346</v>
      </c>
    </row>
    <row r="4668" spans="12:19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5201</v>
      </c>
      <c r="S4668" s="111">
        <v>18347</v>
      </c>
    </row>
    <row r="4669" spans="12:19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5202</v>
      </c>
      <c r="R4669" t="s">
        <v>7869</v>
      </c>
      <c r="S4669" s="111">
        <v>18348</v>
      </c>
    </row>
    <row r="4670" spans="12:19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5203</v>
      </c>
      <c r="S4670" s="111">
        <v>18349</v>
      </c>
    </row>
    <row r="4671" spans="12:19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5204</v>
      </c>
      <c r="R4671" t="s">
        <v>7868</v>
      </c>
      <c r="S4671" s="111">
        <v>18350</v>
      </c>
    </row>
    <row r="4672" spans="12:19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5205</v>
      </c>
      <c r="R4672" t="s">
        <v>7868</v>
      </c>
      <c r="S4672" s="111">
        <v>18351</v>
      </c>
    </row>
    <row r="4673" spans="12:19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5206</v>
      </c>
      <c r="R4673" t="s">
        <v>7869</v>
      </c>
      <c r="S4673" s="111">
        <v>18352</v>
      </c>
    </row>
    <row r="4674" spans="12:19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5207</v>
      </c>
      <c r="S4674" s="111">
        <v>18353</v>
      </c>
    </row>
    <row r="4675" spans="12:19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5208</v>
      </c>
      <c r="R4675" t="s">
        <v>7869</v>
      </c>
      <c r="S4675" s="111">
        <v>18354</v>
      </c>
    </row>
    <row r="4676" spans="12:19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5209</v>
      </c>
      <c r="S4676" s="111">
        <v>18355</v>
      </c>
    </row>
    <row r="4677" spans="12:19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5210</v>
      </c>
      <c r="S4677" s="111">
        <v>18356</v>
      </c>
    </row>
    <row r="4678" spans="12:19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5211</v>
      </c>
      <c r="S4678" s="111">
        <v>18357</v>
      </c>
    </row>
    <row r="4679" spans="12:19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5212</v>
      </c>
      <c r="R4679" t="s">
        <v>7869</v>
      </c>
      <c r="S4679" s="111">
        <v>18358</v>
      </c>
    </row>
    <row r="4680" spans="12:19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5213</v>
      </c>
      <c r="S4680" s="111">
        <v>18359</v>
      </c>
    </row>
    <row r="4681" spans="12:19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5214</v>
      </c>
      <c r="S4681" s="111">
        <v>18360</v>
      </c>
    </row>
    <row r="4682" spans="12:19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5215</v>
      </c>
      <c r="S4682" s="111">
        <v>18361</v>
      </c>
    </row>
    <row r="4683" spans="12:19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5216</v>
      </c>
      <c r="S4683" s="111">
        <v>18362</v>
      </c>
    </row>
    <row r="4684" spans="12:19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5217</v>
      </c>
      <c r="R4684" t="s">
        <v>7890</v>
      </c>
      <c r="S4684" s="111">
        <v>18363</v>
      </c>
    </row>
    <row r="4685" spans="12:19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5218</v>
      </c>
      <c r="R4685" t="s">
        <v>7890</v>
      </c>
      <c r="S4685" s="111">
        <v>18364</v>
      </c>
    </row>
    <row r="4686" spans="12:19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5219</v>
      </c>
      <c r="R4686" t="s">
        <v>7869</v>
      </c>
      <c r="S4686" s="111">
        <v>18365</v>
      </c>
    </row>
    <row r="4687" spans="12:19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5220</v>
      </c>
      <c r="R4687" t="s">
        <v>7869</v>
      </c>
      <c r="S4687" s="111">
        <v>18366</v>
      </c>
    </row>
    <row r="4688" spans="12:19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5221</v>
      </c>
      <c r="R4688" t="s">
        <v>7917</v>
      </c>
      <c r="S4688" s="111">
        <v>18367</v>
      </c>
    </row>
    <row r="4689" spans="12:19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5222</v>
      </c>
      <c r="R4689" t="s">
        <v>7917</v>
      </c>
      <c r="S4689" s="111">
        <v>18368</v>
      </c>
    </row>
    <row r="4690" spans="12:19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5223</v>
      </c>
      <c r="S4690" s="111">
        <v>18369</v>
      </c>
    </row>
    <row r="4691" spans="12:19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5224</v>
      </c>
      <c r="R4691" t="s">
        <v>7872</v>
      </c>
      <c r="S4691" s="111">
        <v>18370</v>
      </c>
    </row>
    <row r="4692" spans="12:19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5225</v>
      </c>
      <c r="R4692" t="s">
        <v>7872</v>
      </c>
      <c r="S4692" s="111">
        <v>18371</v>
      </c>
    </row>
    <row r="4693" spans="12:19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5226</v>
      </c>
      <c r="S4693" s="111">
        <v>18372</v>
      </c>
    </row>
    <row r="4694" spans="12:19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5227</v>
      </c>
      <c r="R4694" t="s">
        <v>7890</v>
      </c>
      <c r="S4694" s="111">
        <v>18373</v>
      </c>
    </row>
    <row r="4695" spans="12:19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5228</v>
      </c>
      <c r="R4695" t="s">
        <v>7890</v>
      </c>
      <c r="S4695" s="111">
        <v>18374</v>
      </c>
    </row>
    <row r="4696" spans="12:19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5229</v>
      </c>
      <c r="R4696" t="s">
        <v>7869</v>
      </c>
      <c r="S4696" s="111">
        <v>18375</v>
      </c>
    </row>
    <row r="4697" spans="12:19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5230</v>
      </c>
      <c r="S4697" s="111">
        <v>18376</v>
      </c>
    </row>
    <row r="4698" spans="12:19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5231</v>
      </c>
      <c r="R4698" t="s">
        <v>7869</v>
      </c>
      <c r="S4698" s="111">
        <v>18377</v>
      </c>
    </row>
    <row r="4699" spans="12:19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5232</v>
      </c>
      <c r="S4699" s="111">
        <v>18378</v>
      </c>
    </row>
    <row r="4700" spans="12:19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5233</v>
      </c>
      <c r="R4700" t="s">
        <v>7868</v>
      </c>
      <c r="S4700" s="111">
        <v>18379</v>
      </c>
    </row>
    <row r="4701" spans="12:19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5234</v>
      </c>
      <c r="R4701" t="s">
        <v>7868</v>
      </c>
      <c r="S4701" s="111">
        <v>18380</v>
      </c>
    </row>
    <row r="4702" spans="12:19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5235</v>
      </c>
      <c r="R4702" t="s">
        <v>7869</v>
      </c>
      <c r="S4702" s="111">
        <v>18381</v>
      </c>
    </row>
    <row r="4703" spans="12:19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5236</v>
      </c>
      <c r="S4703" s="111">
        <v>18382</v>
      </c>
    </row>
    <row r="4704" spans="12:19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5237</v>
      </c>
      <c r="R4704" t="s">
        <v>7869</v>
      </c>
      <c r="S4704" s="111">
        <v>18383</v>
      </c>
    </row>
    <row r="4705" spans="12:19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5238</v>
      </c>
      <c r="S4705" s="111">
        <v>18384</v>
      </c>
    </row>
    <row r="4706" spans="12:19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5239</v>
      </c>
      <c r="S4706" s="111">
        <v>18385</v>
      </c>
    </row>
    <row r="4707" spans="12:19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5240</v>
      </c>
      <c r="S4707" s="111">
        <v>18386</v>
      </c>
    </row>
    <row r="4708" spans="12:19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5241</v>
      </c>
      <c r="R4708" t="s">
        <v>7869</v>
      </c>
      <c r="S4708" s="111">
        <v>18387</v>
      </c>
    </row>
    <row r="4709" spans="12:19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5242</v>
      </c>
      <c r="S4709" s="111">
        <v>18388</v>
      </c>
    </row>
    <row r="4710" spans="12:19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5243</v>
      </c>
      <c r="S4710" s="111">
        <v>18389</v>
      </c>
    </row>
    <row r="4711" spans="12:19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5244</v>
      </c>
      <c r="S4711" s="111">
        <v>18390</v>
      </c>
    </row>
    <row r="4712" spans="12:19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5245</v>
      </c>
      <c r="S4712" s="111">
        <v>18391</v>
      </c>
    </row>
    <row r="4713" spans="12:19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5246</v>
      </c>
      <c r="R4713" t="s">
        <v>7890</v>
      </c>
      <c r="S4713" s="111">
        <v>18392</v>
      </c>
    </row>
    <row r="4714" spans="12:19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5247</v>
      </c>
      <c r="R4714" t="s">
        <v>7890</v>
      </c>
      <c r="S4714" s="111">
        <v>18393</v>
      </c>
    </row>
    <row r="4715" spans="12:19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5248</v>
      </c>
      <c r="R4715" t="s">
        <v>7869</v>
      </c>
      <c r="S4715" s="111">
        <v>18394</v>
      </c>
    </row>
    <row r="4716" spans="12:19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5249</v>
      </c>
      <c r="R4716" t="s">
        <v>7869</v>
      </c>
      <c r="S4716" s="111">
        <v>18395</v>
      </c>
    </row>
    <row r="4717" spans="12:19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5250</v>
      </c>
      <c r="R4717" t="s">
        <v>7917</v>
      </c>
      <c r="S4717" s="111">
        <v>18396</v>
      </c>
    </row>
    <row r="4718" spans="12:19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5251</v>
      </c>
      <c r="R4718" t="s">
        <v>7917</v>
      </c>
      <c r="S4718" s="111">
        <v>18397</v>
      </c>
    </row>
    <row r="4719" spans="12:19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5252</v>
      </c>
      <c r="S4719" s="111">
        <v>18398</v>
      </c>
    </row>
    <row r="4720" spans="12:19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5253</v>
      </c>
      <c r="R4720" t="s">
        <v>7872</v>
      </c>
      <c r="S4720" s="111">
        <v>18399</v>
      </c>
    </row>
    <row r="4721" spans="12:19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5254</v>
      </c>
      <c r="R4721" t="s">
        <v>7872</v>
      </c>
      <c r="S4721" s="111">
        <v>18400</v>
      </c>
    </row>
    <row r="4722" spans="12:19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5255</v>
      </c>
      <c r="S4722" s="111">
        <v>18401</v>
      </c>
    </row>
    <row r="4723" spans="12:19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5256</v>
      </c>
      <c r="R4723" t="s">
        <v>7890</v>
      </c>
      <c r="S4723" s="111">
        <v>18402</v>
      </c>
    </row>
    <row r="4724" spans="12:19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5257</v>
      </c>
      <c r="R4724" t="s">
        <v>7890</v>
      </c>
      <c r="S4724" s="111">
        <v>18403</v>
      </c>
    </row>
    <row r="4725" spans="12:19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5258</v>
      </c>
      <c r="S4725" s="111">
        <v>18404</v>
      </c>
    </row>
    <row r="4726" spans="12:19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5259</v>
      </c>
      <c r="R4726" t="s">
        <v>7872</v>
      </c>
      <c r="S4726" s="111">
        <v>18405</v>
      </c>
    </row>
    <row r="4727" spans="12:19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5260</v>
      </c>
      <c r="R4727" t="s">
        <v>103</v>
      </c>
      <c r="S4727" s="111">
        <v>18406</v>
      </c>
    </row>
    <row r="4728" spans="12:19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5261</v>
      </c>
      <c r="R4728" t="s">
        <v>7872</v>
      </c>
      <c r="S4728" s="111">
        <v>18407</v>
      </c>
    </row>
    <row r="4729" spans="12:19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5262</v>
      </c>
      <c r="R4729" t="s">
        <v>7869</v>
      </c>
      <c r="S4729" s="111">
        <v>18408</v>
      </c>
    </row>
    <row r="4730" spans="12:19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5263</v>
      </c>
      <c r="R4730" t="s">
        <v>7869</v>
      </c>
      <c r="S4730" s="111">
        <v>18409</v>
      </c>
    </row>
    <row r="4731" spans="12:19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5264</v>
      </c>
      <c r="R4731" t="s">
        <v>7868</v>
      </c>
      <c r="S4731" s="111">
        <v>18410</v>
      </c>
    </row>
    <row r="4732" spans="12:19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5265</v>
      </c>
      <c r="R4732" t="s">
        <v>7871</v>
      </c>
      <c r="S4732" s="111">
        <v>18411</v>
      </c>
    </row>
    <row r="4733" spans="12:19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5266</v>
      </c>
      <c r="R4733" t="s">
        <v>7871</v>
      </c>
      <c r="S4733" s="111">
        <v>18412</v>
      </c>
    </row>
    <row r="4734" spans="12:19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5267</v>
      </c>
      <c r="S4734" s="111">
        <v>18413</v>
      </c>
    </row>
    <row r="4735" spans="12:19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5268</v>
      </c>
      <c r="R4735" t="s">
        <v>7871</v>
      </c>
      <c r="S4735" s="111">
        <v>18414</v>
      </c>
    </row>
    <row r="4736" spans="12:19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5269</v>
      </c>
      <c r="R4736" t="s">
        <v>7871</v>
      </c>
      <c r="S4736" s="111">
        <v>18415</v>
      </c>
    </row>
    <row r="4737" spans="12:19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5270</v>
      </c>
      <c r="S4737" s="111">
        <v>18416</v>
      </c>
    </row>
    <row r="4738" spans="12:19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5271</v>
      </c>
      <c r="R4738" t="s">
        <v>7868</v>
      </c>
      <c r="S4738" s="111">
        <v>18417</v>
      </c>
    </row>
    <row r="4739" spans="12:19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5272</v>
      </c>
      <c r="S4739" s="111">
        <v>18418</v>
      </c>
    </row>
    <row r="4740" spans="12:19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5273</v>
      </c>
      <c r="R4740" t="s">
        <v>7893</v>
      </c>
      <c r="S4740" s="111">
        <v>18419</v>
      </c>
    </row>
    <row r="4741" spans="12:19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5274</v>
      </c>
      <c r="R4741" t="s">
        <v>7893</v>
      </c>
      <c r="S4741" s="111">
        <v>18420</v>
      </c>
    </row>
    <row r="4742" spans="12:19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5275</v>
      </c>
      <c r="R4742" t="s">
        <v>7895</v>
      </c>
      <c r="S4742" s="111">
        <v>18421</v>
      </c>
    </row>
    <row r="4743" spans="12:19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5276</v>
      </c>
      <c r="R4743" t="s">
        <v>7923</v>
      </c>
      <c r="S4743" s="111">
        <v>18422</v>
      </c>
    </row>
    <row r="4744" spans="12:19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5277</v>
      </c>
      <c r="R4744" t="s">
        <v>7868</v>
      </c>
      <c r="S4744" s="111">
        <v>18423</v>
      </c>
    </row>
    <row r="4745" spans="12:19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5278</v>
      </c>
      <c r="R4745" t="s">
        <v>103</v>
      </c>
      <c r="S4745" s="111">
        <v>18424</v>
      </c>
    </row>
    <row r="4746" spans="12:19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5279</v>
      </c>
      <c r="R4746" t="s">
        <v>103</v>
      </c>
      <c r="S4746" s="111">
        <v>18425</v>
      </c>
    </row>
    <row r="4747" spans="12:19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5280</v>
      </c>
      <c r="R4747" t="s">
        <v>7869</v>
      </c>
      <c r="S4747" s="111">
        <v>18426</v>
      </c>
    </row>
    <row r="4748" spans="12:19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5281</v>
      </c>
      <c r="R4748" t="s">
        <v>7869</v>
      </c>
      <c r="S4748" s="111">
        <v>18427</v>
      </c>
    </row>
    <row r="4749" spans="12:19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5282</v>
      </c>
      <c r="S4749" s="111">
        <v>18428</v>
      </c>
    </row>
    <row r="4750" spans="12:19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5283</v>
      </c>
      <c r="S4750" s="111">
        <v>18429</v>
      </c>
    </row>
    <row r="4751" spans="12:19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5284</v>
      </c>
      <c r="R4751" t="s">
        <v>7869</v>
      </c>
      <c r="S4751" s="111">
        <v>18430</v>
      </c>
    </row>
    <row r="4752" spans="12:19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5285</v>
      </c>
      <c r="R4752" t="s">
        <v>7869</v>
      </c>
      <c r="S4752" s="111">
        <v>18431</v>
      </c>
    </row>
    <row r="4753" spans="12:19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5286</v>
      </c>
      <c r="S4753" s="111">
        <v>20108</v>
      </c>
    </row>
    <row r="4754" spans="12:19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5287</v>
      </c>
      <c r="S4754" s="111">
        <v>20106</v>
      </c>
    </row>
    <row r="4755" spans="12:19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5288</v>
      </c>
      <c r="S4755" s="111">
        <v>20107</v>
      </c>
    </row>
    <row r="4756" spans="12:19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5289</v>
      </c>
      <c r="S4756" s="111">
        <v>20109</v>
      </c>
    </row>
    <row r="4757" spans="12:19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5290</v>
      </c>
      <c r="S4757" s="111">
        <v>20110</v>
      </c>
    </row>
    <row r="4758" spans="12:19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5291</v>
      </c>
      <c r="S4758" s="111">
        <v>20113</v>
      </c>
    </row>
    <row r="4759" spans="12:19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5292</v>
      </c>
      <c r="S4759" s="111">
        <v>20111</v>
      </c>
    </row>
    <row r="4760" spans="12:19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5293</v>
      </c>
      <c r="S4760" s="111">
        <v>20112</v>
      </c>
    </row>
    <row r="4761" spans="12:19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5294</v>
      </c>
      <c r="R4761" t="s">
        <v>7871</v>
      </c>
      <c r="S4761" s="111">
        <v>20119</v>
      </c>
    </row>
    <row r="4762" spans="12:19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5295</v>
      </c>
      <c r="R4762" t="s">
        <v>7871</v>
      </c>
      <c r="S4762" s="111">
        <v>20120</v>
      </c>
    </row>
    <row r="4763" spans="12:19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5296</v>
      </c>
      <c r="R4763" t="s">
        <v>7871</v>
      </c>
      <c r="S4763" s="111">
        <v>20125</v>
      </c>
    </row>
    <row r="4764" spans="12:19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5297</v>
      </c>
      <c r="S4764" s="111">
        <v>20104</v>
      </c>
    </row>
    <row r="4765" spans="12:19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5298</v>
      </c>
      <c r="S4765" s="111">
        <v>20105</v>
      </c>
    </row>
    <row r="4766" spans="12:19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5299</v>
      </c>
      <c r="R4766" t="s">
        <v>7917</v>
      </c>
      <c r="S4766" s="111">
        <v>20115</v>
      </c>
    </row>
    <row r="4767" spans="12:19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5300</v>
      </c>
      <c r="R4767" t="s">
        <v>7917</v>
      </c>
      <c r="S4767" s="111">
        <v>20116</v>
      </c>
    </row>
    <row r="4768" spans="12:19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5301</v>
      </c>
      <c r="R4768" t="s">
        <v>7917</v>
      </c>
      <c r="S4768" s="111">
        <v>20117</v>
      </c>
    </row>
    <row r="4769" spans="12:19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5302</v>
      </c>
      <c r="R4769" t="s">
        <v>7917</v>
      </c>
      <c r="S4769" s="111">
        <v>20118</v>
      </c>
    </row>
    <row r="4770" spans="12:19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5303</v>
      </c>
      <c r="R4770" t="s">
        <v>7871</v>
      </c>
      <c r="S4770" s="111">
        <v>18432</v>
      </c>
    </row>
    <row r="4771" spans="12:19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5304</v>
      </c>
      <c r="R4771" t="s">
        <v>7872</v>
      </c>
      <c r="S4771" s="111">
        <v>18433</v>
      </c>
    </row>
    <row r="4772" spans="12:19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5305</v>
      </c>
      <c r="S4772" s="111">
        <v>20114</v>
      </c>
    </row>
    <row r="4773" spans="12:19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5306</v>
      </c>
      <c r="S4773" s="111">
        <v>18434</v>
      </c>
    </row>
    <row r="4774" spans="12:19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5307</v>
      </c>
      <c r="S4774" s="111">
        <v>18435</v>
      </c>
    </row>
    <row r="4775" spans="12:19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5308</v>
      </c>
      <c r="R4775" t="s">
        <v>7872</v>
      </c>
      <c r="S4775" s="111">
        <v>18436</v>
      </c>
    </row>
    <row r="4776" spans="12:19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5309</v>
      </c>
      <c r="R4776" t="s">
        <v>7872</v>
      </c>
      <c r="S4776" s="111">
        <v>18437</v>
      </c>
    </row>
    <row r="4777" spans="12:19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5310</v>
      </c>
      <c r="R4777" t="s">
        <v>7872</v>
      </c>
      <c r="S4777" s="111">
        <v>18438</v>
      </c>
    </row>
    <row r="4778" spans="12:19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5311</v>
      </c>
      <c r="R4778" t="s">
        <v>7872</v>
      </c>
      <c r="S4778" s="111">
        <v>18439</v>
      </c>
    </row>
    <row r="4779" spans="12:19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5312</v>
      </c>
      <c r="R4779" t="s">
        <v>7872</v>
      </c>
      <c r="S4779" s="111">
        <v>18440</v>
      </c>
    </row>
    <row r="4780" spans="12:19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5313</v>
      </c>
      <c r="R4780" t="s">
        <v>7872</v>
      </c>
      <c r="S4780" s="111">
        <v>18441</v>
      </c>
    </row>
    <row r="4781" spans="12:19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5314</v>
      </c>
      <c r="R4781" t="s">
        <v>7926</v>
      </c>
      <c r="S4781" s="111">
        <v>18442</v>
      </c>
    </row>
    <row r="4782" spans="12:19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5315</v>
      </c>
      <c r="R4782" t="s">
        <v>7942</v>
      </c>
      <c r="S4782" s="111">
        <v>18443</v>
      </c>
    </row>
    <row r="4783" spans="12:19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5316</v>
      </c>
      <c r="S4783" s="111">
        <v>18444</v>
      </c>
    </row>
    <row r="4784" spans="12:19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5317</v>
      </c>
      <c r="R4784" t="s">
        <v>7872</v>
      </c>
      <c r="S4784" s="111">
        <v>18445</v>
      </c>
    </row>
    <row r="4785" spans="12:19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5318</v>
      </c>
      <c r="R4785" t="s">
        <v>7943</v>
      </c>
      <c r="S4785" s="111">
        <v>18446</v>
      </c>
    </row>
    <row r="4786" spans="12:19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5319</v>
      </c>
      <c r="S4786" s="111">
        <v>18447</v>
      </c>
    </row>
    <row r="4787" spans="12:19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5320</v>
      </c>
      <c r="S4787" s="111">
        <v>18448</v>
      </c>
    </row>
    <row r="4788" spans="12:19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5321</v>
      </c>
      <c r="S4788" s="111">
        <v>18449</v>
      </c>
    </row>
    <row r="4789" spans="12:19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5322</v>
      </c>
      <c r="S4789" s="111">
        <v>18450</v>
      </c>
    </row>
    <row r="4790" spans="12:19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5323</v>
      </c>
      <c r="R4790" t="s">
        <v>7872</v>
      </c>
      <c r="S4790" s="111">
        <v>18451</v>
      </c>
    </row>
    <row r="4791" spans="12:19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5324</v>
      </c>
      <c r="S4791" s="111">
        <v>18452</v>
      </c>
    </row>
    <row r="4792" spans="12:19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5325</v>
      </c>
      <c r="S4792" s="111">
        <v>18453</v>
      </c>
    </row>
    <row r="4793" spans="12:19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5326</v>
      </c>
      <c r="S4793" s="111">
        <v>18454</v>
      </c>
    </row>
    <row r="4794" spans="12:19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5327</v>
      </c>
      <c r="S4794" s="111">
        <v>18455</v>
      </c>
    </row>
    <row r="4795" spans="12:19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5328</v>
      </c>
      <c r="R4795" t="s">
        <v>7872</v>
      </c>
      <c r="S4795" s="111">
        <v>18456</v>
      </c>
    </row>
    <row r="4796" spans="12:19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5329</v>
      </c>
      <c r="R4796" t="s">
        <v>7872</v>
      </c>
      <c r="S4796" s="111">
        <v>18457</v>
      </c>
    </row>
    <row r="4797" spans="12:19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5330</v>
      </c>
      <c r="R4797" t="s">
        <v>7872</v>
      </c>
      <c r="S4797" s="111">
        <v>18458</v>
      </c>
    </row>
    <row r="4798" spans="12:19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5331</v>
      </c>
      <c r="R4798" t="s">
        <v>7872</v>
      </c>
      <c r="S4798" s="111">
        <v>18459</v>
      </c>
    </row>
    <row r="4799" spans="12:19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5332</v>
      </c>
      <c r="R4799" t="s">
        <v>7872</v>
      </c>
      <c r="S4799" s="111">
        <v>18460</v>
      </c>
    </row>
    <row r="4800" spans="12:19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5333</v>
      </c>
      <c r="R4800" t="s">
        <v>7872</v>
      </c>
      <c r="S4800" s="111">
        <v>18461</v>
      </c>
    </row>
    <row r="4801" spans="12:19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5334</v>
      </c>
      <c r="R4801" t="s">
        <v>7924</v>
      </c>
      <c r="S4801" s="111">
        <v>18462</v>
      </c>
    </row>
    <row r="4802" spans="12:19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5335</v>
      </c>
      <c r="R4802" t="s">
        <v>7924</v>
      </c>
      <c r="S4802" s="111">
        <v>18463</v>
      </c>
    </row>
    <row r="4803" spans="12:19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5336</v>
      </c>
      <c r="R4803" t="s">
        <v>7868</v>
      </c>
      <c r="S4803" s="111">
        <v>18464</v>
      </c>
    </row>
    <row r="4804" spans="12:19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5337</v>
      </c>
      <c r="R4804" t="s">
        <v>7868</v>
      </c>
      <c r="S4804" s="111">
        <v>18465</v>
      </c>
    </row>
    <row r="4805" spans="12:19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5338</v>
      </c>
      <c r="R4805" t="s">
        <v>7868</v>
      </c>
      <c r="S4805" s="111">
        <v>18466</v>
      </c>
    </row>
    <row r="4806" spans="12:19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5339</v>
      </c>
      <c r="R4806" t="s">
        <v>7941</v>
      </c>
      <c r="S4806" s="111">
        <v>18467</v>
      </c>
    </row>
    <row r="4807" spans="12:19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5340</v>
      </c>
      <c r="R4807" t="s">
        <v>7941</v>
      </c>
      <c r="S4807" s="111">
        <v>18468</v>
      </c>
    </row>
    <row r="4808" spans="12:19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5341</v>
      </c>
      <c r="S4808" s="111">
        <v>18469</v>
      </c>
    </row>
    <row r="4809" spans="12:19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5342</v>
      </c>
      <c r="S4809" s="111">
        <v>20122</v>
      </c>
    </row>
    <row r="4810" spans="12:19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5343</v>
      </c>
      <c r="S4810" s="111">
        <v>20123</v>
      </c>
    </row>
    <row r="4811" spans="12:19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5344</v>
      </c>
      <c r="S4811" s="111">
        <v>20124</v>
      </c>
    </row>
    <row r="4812" spans="12:19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5345</v>
      </c>
      <c r="R4812" t="s">
        <v>7924</v>
      </c>
      <c r="S4812" s="111">
        <v>18470</v>
      </c>
    </row>
    <row r="4813" spans="12:19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5346</v>
      </c>
      <c r="R4813" t="s">
        <v>7872</v>
      </c>
      <c r="S4813" s="111">
        <v>18471</v>
      </c>
    </row>
    <row r="4814" spans="12:19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5347</v>
      </c>
      <c r="R4814" t="s">
        <v>7872</v>
      </c>
      <c r="S4814" s="111">
        <v>18472</v>
      </c>
    </row>
    <row r="4815" spans="12:19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5348</v>
      </c>
      <c r="R4815" t="s">
        <v>7872</v>
      </c>
      <c r="S4815" s="111">
        <v>18473</v>
      </c>
    </row>
    <row r="4816" spans="12:19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5349</v>
      </c>
      <c r="R4816" t="s">
        <v>7872</v>
      </c>
      <c r="S4816" s="111">
        <v>18474</v>
      </c>
    </row>
    <row r="4817" spans="12:19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5350</v>
      </c>
      <c r="R4817" t="s">
        <v>7872</v>
      </c>
      <c r="S4817" s="111">
        <v>18475</v>
      </c>
    </row>
    <row r="4818" spans="12:19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5351</v>
      </c>
      <c r="R4818" t="s">
        <v>7872</v>
      </c>
      <c r="S4818" s="111">
        <v>18476</v>
      </c>
    </row>
    <row r="4819" spans="12:19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5352</v>
      </c>
      <c r="S4819" s="111">
        <v>18477</v>
      </c>
    </row>
    <row r="4820" spans="12:19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5353</v>
      </c>
      <c r="S4820" s="111">
        <v>18478</v>
      </c>
    </row>
    <row r="4821" spans="12:19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5354</v>
      </c>
      <c r="S4821" s="111">
        <v>18479</v>
      </c>
    </row>
    <row r="4822" spans="12:19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5355</v>
      </c>
      <c r="R4822" t="s">
        <v>7868</v>
      </c>
      <c r="S4822" s="111">
        <v>18480</v>
      </c>
    </row>
    <row r="4823" spans="12:19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5356</v>
      </c>
      <c r="S4823" s="111">
        <v>18481</v>
      </c>
    </row>
    <row r="4824" spans="12:19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5357</v>
      </c>
      <c r="S4824" s="111">
        <v>18482</v>
      </c>
    </row>
    <row r="4825" spans="12:19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5358</v>
      </c>
      <c r="S4825" s="111">
        <v>18483</v>
      </c>
    </row>
    <row r="4826" spans="12:19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5359</v>
      </c>
      <c r="S4826" s="111">
        <v>18484</v>
      </c>
    </row>
    <row r="4827" spans="12:19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5360</v>
      </c>
      <c r="R4827" t="s">
        <v>7898</v>
      </c>
      <c r="S4827" s="111">
        <v>18485</v>
      </c>
    </row>
    <row r="4828" spans="12:19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5361</v>
      </c>
      <c r="R4828" t="s">
        <v>103</v>
      </c>
      <c r="S4828" s="111">
        <v>18486</v>
      </c>
    </row>
    <row r="4829" spans="12:19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5362</v>
      </c>
      <c r="S4829" s="111">
        <v>18487</v>
      </c>
    </row>
    <row r="4830" spans="12:19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5363</v>
      </c>
      <c r="R4830" t="s">
        <v>7925</v>
      </c>
      <c r="S4830" s="111">
        <v>18488</v>
      </c>
    </row>
    <row r="4831" spans="12:19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5364</v>
      </c>
      <c r="R4831" t="s">
        <v>103</v>
      </c>
      <c r="S4831" s="111">
        <v>18489</v>
      </c>
    </row>
    <row r="4832" spans="12:19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5365</v>
      </c>
      <c r="S4832" s="111">
        <v>18490</v>
      </c>
    </row>
    <row r="4833" spans="12:19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5366</v>
      </c>
      <c r="S4833" s="111">
        <v>18491</v>
      </c>
    </row>
    <row r="4834" spans="12:19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5367</v>
      </c>
      <c r="S4834" s="111">
        <v>18492</v>
      </c>
    </row>
    <row r="4835" spans="12:19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5368</v>
      </c>
      <c r="R4835" t="s">
        <v>103</v>
      </c>
      <c r="S4835" s="111">
        <v>18493</v>
      </c>
    </row>
    <row r="4836" spans="12:19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5369</v>
      </c>
      <c r="R4836" t="s">
        <v>7868</v>
      </c>
      <c r="S4836" s="111">
        <v>18494</v>
      </c>
    </row>
    <row r="4837" spans="12:19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5370</v>
      </c>
      <c r="R4837" t="s">
        <v>103</v>
      </c>
      <c r="S4837" s="111">
        <v>18495</v>
      </c>
    </row>
    <row r="4838" spans="12:19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5371</v>
      </c>
      <c r="R4838" t="s">
        <v>7898</v>
      </c>
      <c r="S4838" s="111">
        <v>18496</v>
      </c>
    </row>
    <row r="4839" spans="12:19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5372</v>
      </c>
      <c r="S4839" s="111">
        <v>18497</v>
      </c>
    </row>
    <row r="4840" spans="12:19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5373</v>
      </c>
      <c r="R4840" t="s">
        <v>7868</v>
      </c>
      <c r="S4840" s="111">
        <v>18498</v>
      </c>
    </row>
    <row r="4841" spans="12:19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5374</v>
      </c>
      <c r="R4841" t="s">
        <v>103</v>
      </c>
      <c r="S4841" s="111">
        <v>18499</v>
      </c>
    </row>
    <row r="4842" spans="12:19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5375</v>
      </c>
      <c r="R4842" t="s">
        <v>7868</v>
      </c>
      <c r="S4842" s="111">
        <v>18500</v>
      </c>
    </row>
    <row r="4843" spans="12:19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5376</v>
      </c>
      <c r="R4843" t="s">
        <v>7889</v>
      </c>
      <c r="S4843" s="111">
        <v>18501</v>
      </c>
    </row>
    <row r="4844" spans="12:19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5377</v>
      </c>
      <c r="R4844" t="s">
        <v>7889</v>
      </c>
      <c r="S4844" s="111">
        <v>18502</v>
      </c>
    </row>
    <row r="4845" spans="12:19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5378</v>
      </c>
      <c r="S4845" s="111">
        <v>18503</v>
      </c>
    </row>
    <row r="4846" spans="12:19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5379</v>
      </c>
      <c r="R4846" t="s">
        <v>7925</v>
      </c>
      <c r="S4846" s="111">
        <v>18504</v>
      </c>
    </row>
    <row r="4847" spans="12:19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5380</v>
      </c>
      <c r="S4847" s="111">
        <v>18505</v>
      </c>
    </row>
    <row r="4848" spans="12:19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5381</v>
      </c>
      <c r="S4848" s="111">
        <v>18506</v>
      </c>
    </row>
    <row r="4849" spans="12:19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5382</v>
      </c>
      <c r="S4849" s="111">
        <v>18507</v>
      </c>
    </row>
    <row r="4850" spans="12:19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5383</v>
      </c>
      <c r="S4850" s="111">
        <v>18508</v>
      </c>
    </row>
    <row r="4851" spans="12:19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5384</v>
      </c>
      <c r="S4851" s="111">
        <v>18509</v>
      </c>
    </row>
    <row r="4852" spans="12:19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5385</v>
      </c>
      <c r="S4852" s="111">
        <v>18510</v>
      </c>
    </row>
    <row r="4853" spans="12:19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5386</v>
      </c>
      <c r="R4853" t="s">
        <v>7889</v>
      </c>
      <c r="S4853" s="111">
        <v>18511</v>
      </c>
    </row>
    <row r="4854" spans="12:19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5387</v>
      </c>
      <c r="R4854" t="s">
        <v>7889</v>
      </c>
      <c r="S4854" s="111">
        <v>18512</v>
      </c>
    </row>
    <row r="4855" spans="12:19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5388</v>
      </c>
      <c r="R4855" t="s">
        <v>7887</v>
      </c>
      <c r="S4855" s="111">
        <v>18513</v>
      </c>
    </row>
    <row r="4856" spans="12:19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5389</v>
      </c>
      <c r="R4856" t="s">
        <v>7868</v>
      </c>
      <c r="S4856" s="111">
        <v>18514</v>
      </c>
    </row>
    <row r="4857" spans="12:19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5390</v>
      </c>
      <c r="R4857" t="s">
        <v>103</v>
      </c>
      <c r="S4857" s="111">
        <v>18515</v>
      </c>
    </row>
    <row r="4858" spans="12:19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5391</v>
      </c>
      <c r="R4858" t="s">
        <v>7868</v>
      </c>
      <c r="S4858" s="111">
        <v>18516</v>
      </c>
    </row>
    <row r="4859" spans="12:19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5392</v>
      </c>
      <c r="R4859" t="s">
        <v>103</v>
      </c>
      <c r="S4859" s="111">
        <v>18517</v>
      </c>
    </row>
    <row r="4860" spans="12:19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5393</v>
      </c>
      <c r="R4860" t="s">
        <v>7909</v>
      </c>
      <c r="S4860" s="111">
        <v>18518</v>
      </c>
    </row>
    <row r="4861" spans="12:19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5394</v>
      </c>
      <c r="R4861" t="s">
        <v>7890</v>
      </c>
      <c r="S4861" s="111">
        <v>18519</v>
      </c>
    </row>
    <row r="4862" spans="12:19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5395</v>
      </c>
      <c r="R4862" t="s">
        <v>7890</v>
      </c>
      <c r="S4862" s="111">
        <v>18520</v>
      </c>
    </row>
    <row r="4863" spans="12:19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5396</v>
      </c>
      <c r="S4863" s="111">
        <v>18521</v>
      </c>
    </row>
    <row r="4864" spans="12:19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5397</v>
      </c>
      <c r="R4864" t="s">
        <v>103</v>
      </c>
      <c r="S4864" s="111">
        <v>18522</v>
      </c>
    </row>
    <row r="4865" spans="12:19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5398</v>
      </c>
      <c r="R4865" t="s">
        <v>7926</v>
      </c>
      <c r="S4865" s="111">
        <v>18523</v>
      </c>
    </row>
    <row r="4866" spans="12:19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5399</v>
      </c>
      <c r="R4866" t="s">
        <v>7926</v>
      </c>
      <c r="S4866" s="111">
        <v>18524</v>
      </c>
    </row>
    <row r="4867" spans="12:19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5400</v>
      </c>
      <c r="R4867" t="s">
        <v>7909</v>
      </c>
      <c r="S4867" s="111">
        <v>18525</v>
      </c>
    </row>
    <row r="4868" spans="12:19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5401</v>
      </c>
      <c r="R4868" t="s">
        <v>7868</v>
      </c>
      <c r="S4868" s="111">
        <v>18526</v>
      </c>
    </row>
    <row r="4869" spans="12:19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5402</v>
      </c>
      <c r="R4869" t="s">
        <v>103</v>
      </c>
      <c r="S4869" s="111">
        <v>18527</v>
      </c>
    </row>
    <row r="4870" spans="12:19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5403</v>
      </c>
      <c r="R4870" t="s">
        <v>7868</v>
      </c>
      <c r="S4870" s="111">
        <v>18528</v>
      </c>
    </row>
    <row r="4871" spans="12:19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5404</v>
      </c>
      <c r="R4871" t="s">
        <v>7868</v>
      </c>
      <c r="S4871" s="111">
        <v>18529</v>
      </c>
    </row>
    <row r="4872" spans="12:19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5405</v>
      </c>
      <c r="R4872" t="s">
        <v>103</v>
      </c>
      <c r="S4872" s="111">
        <v>18530</v>
      </c>
    </row>
    <row r="4873" spans="12:19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5406</v>
      </c>
      <c r="R4873" t="s">
        <v>103</v>
      </c>
      <c r="S4873" s="111">
        <v>18531</v>
      </c>
    </row>
    <row r="4874" spans="12:19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5407</v>
      </c>
      <c r="R4874" t="s">
        <v>7868</v>
      </c>
      <c r="S4874" s="111">
        <v>18532</v>
      </c>
    </row>
    <row r="4875" spans="12:19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5408</v>
      </c>
      <c r="R4875" t="s">
        <v>103</v>
      </c>
      <c r="S4875" s="111">
        <v>18533</v>
      </c>
    </row>
    <row r="4876" spans="12:19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5409</v>
      </c>
      <c r="R4876" t="s">
        <v>7868</v>
      </c>
      <c r="S4876" s="111">
        <v>18534</v>
      </c>
    </row>
    <row r="4877" spans="12:19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5410</v>
      </c>
      <c r="R4877" t="s">
        <v>7868</v>
      </c>
      <c r="S4877" s="111">
        <v>18535</v>
      </c>
    </row>
    <row r="4878" spans="12:19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5411</v>
      </c>
      <c r="R4878" t="s">
        <v>7868</v>
      </c>
      <c r="S4878" s="111">
        <v>18536</v>
      </c>
    </row>
    <row r="4879" spans="12:19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5412</v>
      </c>
      <c r="R4879" t="s">
        <v>7887</v>
      </c>
      <c r="S4879" s="111">
        <v>18537</v>
      </c>
    </row>
    <row r="4880" spans="12:19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5413</v>
      </c>
      <c r="R4880" t="s">
        <v>7887</v>
      </c>
      <c r="S4880" s="111">
        <v>18538</v>
      </c>
    </row>
    <row r="4881" spans="12:19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5414</v>
      </c>
      <c r="S4881" s="111">
        <v>18539</v>
      </c>
    </row>
    <row r="4882" spans="12:19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5415</v>
      </c>
      <c r="S4882" s="111">
        <v>18540</v>
      </c>
    </row>
    <row r="4883" spans="12:19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5416</v>
      </c>
      <c r="S4883" s="111">
        <v>18541</v>
      </c>
    </row>
    <row r="4884" spans="12:19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5417</v>
      </c>
      <c r="S4884" s="111">
        <v>18542</v>
      </c>
    </row>
    <row r="4885" spans="12:19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5418</v>
      </c>
      <c r="S4885" s="111">
        <v>18543</v>
      </c>
    </row>
    <row r="4886" spans="12:19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5419</v>
      </c>
      <c r="S4886" s="111">
        <v>18544</v>
      </c>
    </row>
    <row r="4887" spans="12:19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5420</v>
      </c>
      <c r="S4887" s="111">
        <v>18545</v>
      </c>
    </row>
    <row r="4888" spans="12:19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5421</v>
      </c>
      <c r="R4888" t="s">
        <v>103</v>
      </c>
      <c r="S4888" s="111">
        <v>18546</v>
      </c>
    </row>
    <row r="4889" spans="12:19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5422</v>
      </c>
      <c r="R4889" t="s">
        <v>7868</v>
      </c>
      <c r="S4889" s="111">
        <v>18547</v>
      </c>
    </row>
    <row r="4890" spans="12:19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5423</v>
      </c>
      <c r="R4890" t="s">
        <v>103</v>
      </c>
      <c r="S4890" s="111">
        <v>18548</v>
      </c>
    </row>
    <row r="4891" spans="12:19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5424</v>
      </c>
      <c r="R4891" t="s">
        <v>7898</v>
      </c>
      <c r="S4891" s="111">
        <v>18549</v>
      </c>
    </row>
    <row r="4892" spans="12:19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5425</v>
      </c>
      <c r="S4892" s="111">
        <v>18550</v>
      </c>
    </row>
    <row r="4893" spans="12:19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5426</v>
      </c>
      <c r="R4893" t="s">
        <v>7868</v>
      </c>
      <c r="S4893" s="111">
        <v>18551</v>
      </c>
    </row>
    <row r="4894" spans="12:19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5427</v>
      </c>
      <c r="R4894" t="s">
        <v>103</v>
      </c>
      <c r="S4894" s="111">
        <v>18552</v>
      </c>
    </row>
    <row r="4895" spans="12:19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5428</v>
      </c>
      <c r="R4895" t="s">
        <v>7868</v>
      </c>
      <c r="S4895" s="111">
        <v>18553</v>
      </c>
    </row>
    <row r="4896" spans="12:19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5429</v>
      </c>
      <c r="R4896" t="s">
        <v>7889</v>
      </c>
      <c r="S4896" s="111">
        <v>18554</v>
      </c>
    </row>
    <row r="4897" spans="12:19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5430</v>
      </c>
      <c r="R4897" t="s">
        <v>7889</v>
      </c>
      <c r="S4897" s="111">
        <v>18555</v>
      </c>
    </row>
    <row r="4898" spans="12:19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5431</v>
      </c>
      <c r="S4898" s="111">
        <v>18556</v>
      </c>
    </row>
    <row r="4899" spans="12:19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5432</v>
      </c>
      <c r="R4899" t="s">
        <v>7925</v>
      </c>
      <c r="S4899" s="111">
        <v>18557</v>
      </c>
    </row>
    <row r="4900" spans="12:19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5433</v>
      </c>
      <c r="S4900" s="111">
        <v>18558</v>
      </c>
    </row>
    <row r="4901" spans="12:19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5434</v>
      </c>
      <c r="S4901" s="111">
        <v>18559</v>
      </c>
    </row>
    <row r="4902" spans="12:19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5435</v>
      </c>
      <c r="S4902" s="111">
        <v>18560</v>
      </c>
    </row>
    <row r="4903" spans="12:19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5436</v>
      </c>
      <c r="S4903" s="111">
        <v>18561</v>
      </c>
    </row>
    <row r="4904" spans="12:19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5437</v>
      </c>
      <c r="S4904" s="111">
        <v>18562</v>
      </c>
    </row>
    <row r="4905" spans="12:19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5438</v>
      </c>
      <c r="S4905" s="111">
        <v>18563</v>
      </c>
    </row>
    <row r="4906" spans="12:19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5439</v>
      </c>
      <c r="R4906" t="s">
        <v>7889</v>
      </c>
      <c r="S4906" s="111">
        <v>18564</v>
      </c>
    </row>
    <row r="4907" spans="12:19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5440</v>
      </c>
      <c r="R4907" t="s">
        <v>7889</v>
      </c>
      <c r="S4907" s="111">
        <v>18565</v>
      </c>
    </row>
    <row r="4908" spans="12:19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5441</v>
      </c>
      <c r="R4908" t="s">
        <v>7887</v>
      </c>
      <c r="S4908" s="111">
        <v>18566</v>
      </c>
    </row>
    <row r="4909" spans="12:19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5442</v>
      </c>
      <c r="R4909" t="s">
        <v>7868</v>
      </c>
      <c r="S4909" s="111">
        <v>18567</v>
      </c>
    </row>
    <row r="4910" spans="12:19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5443</v>
      </c>
      <c r="R4910" t="s">
        <v>103</v>
      </c>
      <c r="S4910" s="111">
        <v>18568</v>
      </c>
    </row>
    <row r="4911" spans="12:19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5444</v>
      </c>
      <c r="R4911" t="s">
        <v>7868</v>
      </c>
      <c r="S4911" s="111">
        <v>18569</v>
      </c>
    </row>
    <row r="4912" spans="12:19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5445</v>
      </c>
      <c r="R4912" t="s">
        <v>103</v>
      </c>
      <c r="S4912" s="111">
        <v>18570</v>
      </c>
    </row>
    <row r="4913" spans="12:19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5446</v>
      </c>
      <c r="R4913" t="s">
        <v>7909</v>
      </c>
      <c r="S4913" s="111">
        <v>18571</v>
      </c>
    </row>
    <row r="4914" spans="12:19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5447</v>
      </c>
      <c r="R4914" t="s">
        <v>7890</v>
      </c>
      <c r="S4914" s="111">
        <v>18572</v>
      </c>
    </row>
    <row r="4915" spans="12:19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5448</v>
      </c>
      <c r="R4915" t="s">
        <v>7890</v>
      </c>
      <c r="S4915" s="111">
        <v>18573</v>
      </c>
    </row>
    <row r="4916" spans="12:19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5449</v>
      </c>
      <c r="R4916" t="s">
        <v>7899</v>
      </c>
      <c r="S4916" s="111">
        <v>18574</v>
      </c>
    </row>
    <row r="4917" spans="12:19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5450</v>
      </c>
      <c r="R4917" t="s">
        <v>103</v>
      </c>
      <c r="S4917" s="111">
        <v>18575</v>
      </c>
    </row>
    <row r="4918" spans="12:19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5451</v>
      </c>
      <c r="R4918" t="s">
        <v>7926</v>
      </c>
      <c r="S4918" s="111">
        <v>18576</v>
      </c>
    </row>
    <row r="4919" spans="12:19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5452</v>
      </c>
      <c r="R4919" t="s">
        <v>7926</v>
      </c>
      <c r="S4919" s="111">
        <v>18577</v>
      </c>
    </row>
    <row r="4920" spans="12:19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5453</v>
      </c>
      <c r="R4920" t="s">
        <v>7909</v>
      </c>
      <c r="S4920" s="111">
        <v>18578</v>
      </c>
    </row>
    <row r="4921" spans="12:19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5454</v>
      </c>
      <c r="R4921" t="s">
        <v>7868</v>
      </c>
      <c r="S4921" s="111">
        <v>18579</v>
      </c>
    </row>
    <row r="4922" spans="12:19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5455</v>
      </c>
      <c r="R4922" t="s">
        <v>103</v>
      </c>
      <c r="S4922" s="111">
        <v>18580</v>
      </c>
    </row>
    <row r="4923" spans="12:19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5456</v>
      </c>
      <c r="R4923" t="s">
        <v>7868</v>
      </c>
      <c r="S4923" s="111">
        <v>18581</v>
      </c>
    </row>
    <row r="4924" spans="12:19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5457</v>
      </c>
      <c r="R4924" t="s">
        <v>7868</v>
      </c>
      <c r="S4924" s="111">
        <v>18582</v>
      </c>
    </row>
    <row r="4925" spans="12:19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5458</v>
      </c>
      <c r="R4925" t="s">
        <v>103</v>
      </c>
      <c r="S4925" s="111">
        <v>18583</v>
      </c>
    </row>
    <row r="4926" spans="12:19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5459</v>
      </c>
      <c r="R4926" t="s">
        <v>103</v>
      </c>
      <c r="S4926" s="111">
        <v>18584</v>
      </c>
    </row>
    <row r="4927" spans="12:19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5460</v>
      </c>
      <c r="R4927" t="s">
        <v>7868</v>
      </c>
      <c r="S4927" s="111">
        <v>18585</v>
      </c>
    </row>
    <row r="4928" spans="12:19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5461</v>
      </c>
      <c r="R4928" t="s">
        <v>103</v>
      </c>
      <c r="S4928" s="111">
        <v>18586</v>
      </c>
    </row>
    <row r="4929" spans="12:19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5462</v>
      </c>
      <c r="R4929" t="s">
        <v>7868</v>
      </c>
      <c r="S4929" s="111">
        <v>18587</v>
      </c>
    </row>
    <row r="4930" spans="12:19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5463</v>
      </c>
      <c r="R4930" t="s">
        <v>7868</v>
      </c>
      <c r="S4930" s="111">
        <v>18588</v>
      </c>
    </row>
    <row r="4931" spans="12:19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5464</v>
      </c>
      <c r="R4931" t="s">
        <v>7868</v>
      </c>
      <c r="S4931" s="111">
        <v>18589</v>
      </c>
    </row>
    <row r="4932" spans="12:19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5465</v>
      </c>
      <c r="R4932" t="s">
        <v>7887</v>
      </c>
      <c r="S4932" s="111">
        <v>18590</v>
      </c>
    </row>
    <row r="4933" spans="12:19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5466</v>
      </c>
      <c r="R4933" t="s">
        <v>7887</v>
      </c>
      <c r="S4933" s="111">
        <v>18591</v>
      </c>
    </row>
    <row r="4934" spans="12:19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5467</v>
      </c>
      <c r="S4934" s="111">
        <v>18592</v>
      </c>
    </row>
    <row r="4935" spans="12:19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5468</v>
      </c>
      <c r="S4935" s="111">
        <v>18593</v>
      </c>
    </row>
    <row r="4936" spans="12:19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5469</v>
      </c>
      <c r="S4936" s="111">
        <v>18594</v>
      </c>
    </row>
    <row r="4937" spans="12:19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5470</v>
      </c>
      <c r="S4937" s="111">
        <v>18595</v>
      </c>
    </row>
    <row r="4938" spans="12:19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5471</v>
      </c>
      <c r="S4938" s="111">
        <v>18596</v>
      </c>
    </row>
    <row r="4939" spans="12:19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5472</v>
      </c>
      <c r="S4939" s="111">
        <v>18597</v>
      </c>
    </row>
    <row r="4940" spans="12:19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5473</v>
      </c>
      <c r="R4940" t="s">
        <v>7889</v>
      </c>
      <c r="S4940" s="111">
        <v>18598</v>
      </c>
    </row>
    <row r="4941" spans="12:19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5474</v>
      </c>
      <c r="R4941" t="s">
        <v>103</v>
      </c>
      <c r="S4941" s="111">
        <v>18599</v>
      </c>
    </row>
    <row r="4942" spans="12:19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5475</v>
      </c>
      <c r="R4942" t="s">
        <v>7887</v>
      </c>
      <c r="S4942" s="111">
        <v>18600</v>
      </c>
    </row>
    <row r="4943" spans="12:19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5476</v>
      </c>
      <c r="R4943" t="s">
        <v>103</v>
      </c>
      <c r="S4943" s="111">
        <v>18601</v>
      </c>
    </row>
    <row r="4944" spans="12:19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5477</v>
      </c>
      <c r="S4944" s="111">
        <v>18602</v>
      </c>
    </row>
    <row r="4945" spans="12:19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5478</v>
      </c>
      <c r="S4945" s="111">
        <v>18603</v>
      </c>
    </row>
    <row r="4946" spans="12:19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5479</v>
      </c>
      <c r="S4946" s="111">
        <v>18604</v>
      </c>
    </row>
    <row r="4947" spans="12:19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5480</v>
      </c>
      <c r="R4947" t="s">
        <v>103</v>
      </c>
      <c r="S4947" s="111">
        <v>18605</v>
      </c>
    </row>
    <row r="4948" spans="12:19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5481</v>
      </c>
      <c r="S4948" s="111">
        <v>18606</v>
      </c>
    </row>
    <row r="4949" spans="12:19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5482</v>
      </c>
      <c r="S4949" s="111">
        <v>18607</v>
      </c>
    </row>
    <row r="4950" spans="12:19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5483</v>
      </c>
      <c r="S4950" s="111">
        <v>18608</v>
      </c>
    </row>
    <row r="4951" spans="12:19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5484</v>
      </c>
      <c r="S4951" s="111">
        <v>18609</v>
      </c>
    </row>
    <row r="4952" spans="12:19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5485</v>
      </c>
      <c r="S4952" s="111">
        <v>18610</v>
      </c>
    </row>
    <row r="4953" spans="12:19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5486</v>
      </c>
      <c r="S4953" s="111">
        <v>18611</v>
      </c>
    </row>
    <row r="4954" spans="12:19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5487</v>
      </c>
      <c r="S4954" s="111">
        <v>18612</v>
      </c>
    </row>
    <row r="4955" spans="12:19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5488</v>
      </c>
      <c r="S4955" s="111">
        <v>18613</v>
      </c>
    </row>
    <row r="4956" spans="12:19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5489</v>
      </c>
      <c r="R4956" t="s">
        <v>7889</v>
      </c>
      <c r="S4956" s="111">
        <v>18614</v>
      </c>
    </row>
    <row r="4957" spans="12:19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5490</v>
      </c>
      <c r="R4957" t="s">
        <v>103</v>
      </c>
      <c r="S4957" s="111">
        <v>18615</v>
      </c>
    </row>
    <row r="4958" spans="12:19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5491</v>
      </c>
      <c r="R4958" t="s">
        <v>7887</v>
      </c>
      <c r="S4958" s="111">
        <v>18616</v>
      </c>
    </row>
    <row r="4959" spans="12:19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5492</v>
      </c>
      <c r="R4959" t="s">
        <v>103</v>
      </c>
      <c r="S4959" s="111">
        <v>18617</v>
      </c>
    </row>
    <row r="4960" spans="12:19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5493</v>
      </c>
      <c r="R4960" t="s">
        <v>7868</v>
      </c>
      <c r="S4960" s="111">
        <v>18618</v>
      </c>
    </row>
    <row r="4961" spans="12:19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5494</v>
      </c>
      <c r="R4961" t="s">
        <v>103</v>
      </c>
      <c r="S4961" s="111">
        <v>18619</v>
      </c>
    </row>
    <row r="4962" spans="12:19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5495</v>
      </c>
      <c r="S4962" s="111">
        <v>18620</v>
      </c>
    </row>
    <row r="4963" spans="12:19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5496</v>
      </c>
      <c r="S4963" s="111">
        <v>10000340</v>
      </c>
    </row>
    <row r="4964" spans="12:19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5497</v>
      </c>
      <c r="S4964" s="111">
        <v>10000341</v>
      </c>
    </row>
    <row r="4965" spans="12:19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5498</v>
      </c>
      <c r="S4965" s="111">
        <v>10000350</v>
      </c>
    </row>
    <row r="4966" spans="12:19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5499</v>
      </c>
      <c r="S4966" s="111">
        <v>10000351</v>
      </c>
    </row>
    <row r="4967" spans="12:19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5500</v>
      </c>
      <c r="S4967" s="111">
        <v>10000358</v>
      </c>
    </row>
    <row r="4968" spans="12:19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5501</v>
      </c>
      <c r="S4968" s="111">
        <v>10000344</v>
      </c>
    </row>
    <row r="4969" spans="12:19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5502</v>
      </c>
      <c r="S4969" s="111">
        <v>10000129</v>
      </c>
    </row>
    <row r="4970" spans="12:19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5503</v>
      </c>
      <c r="S4970" s="111">
        <v>10000343</v>
      </c>
    </row>
    <row r="4971" spans="12:19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5504</v>
      </c>
      <c r="S4971" s="111">
        <v>10000342</v>
      </c>
    </row>
    <row r="4972" spans="12:19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5505</v>
      </c>
      <c r="S4972" s="111">
        <v>10008339</v>
      </c>
    </row>
    <row r="4973" spans="12:19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5506</v>
      </c>
      <c r="S4973" s="111">
        <v>10008342</v>
      </c>
    </row>
    <row r="4974" spans="12:19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5507</v>
      </c>
      <c r="S4974" s="111">
        <v>10008341</v>
      </c>
    </row>
    <row r="4975" spans="12:19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5508</v>
      </c>
      <c r="S4975" s="111">
        <v>10000732</v>
      </c>
    </row>
    <row r="4976" spans="12:19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5509</v>
      </c>
      <c r="S4976" s="111">
        <v>10000730</v>
      </c>
    </row>
    <row r="4977" spans="12:19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5510</v>
      </c>
      <c r="S4977" s="111">
        <v>10000993</v>
      </c>
    </row>
    <row r="4978" spans="12:19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5511</v>
      </c>
      <c r="S4978" s="111">
        <v>10000725</v>
      </c>
    </row>
    <row r="4979" spans="12:19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5512</v>
      </c>
      <c r="S4979" s="111">
        <v>10000126</v>
      </c>
    </row>
    <row r="4980" spans="12:19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5513</v>
      </c>
      <c r="S4980" s="111">
        <v>10000589</v>
      </c>
    </row>
    <row r="4981" spans="12:19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5514</v>
      </c>
      <c r="S4981" s="111">
        <v>10000349</v>
      </c>
    </row>
    <row r="4982" spans="12:19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5515</v>
      </c>
      <c r="S4982" s="111">
        <v>10000352</v>
      </c>
    </row>
    <row r="4983" spans="12:19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5516</v>
      </c>
      <c r="S4983" s="111">
        <v>10000353</v>
      </c>
    </row>
    <row r="4984" spans="12:19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5517</v>
      </c>
      <c r="S4984" s="111">
        <v>10000355</v>
      </c>
    </row>
    <row r="4985" spans="12:19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5518</v>
      </c>
      <c r="S4985" s="111">
        <v>10000357</v>
      </c>
    </row>
    <row r="4986" spans="12:19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5519</v>
      </c>
      <c r="S4986" s="111">
        <v>10000354</v>
      </c>
    </row>
    <row r="4987" spans="12:19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5520</v>
      </c>
      <c r="S4987" s="111">
        <v>10000362</v>
      </c>
    </row>
    <row r="4988" spans="12:19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5521</v>
      </c>
      <c r="S4988" s="111">
        <v>10000364</v>
      </c>
    </row>
    <row r="4989" spans="12:19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5522</v>
      </c>
      <c r="S4989" s="111">
        <v>10000373</v>
      </c>
    </row>
    <row r="4990" spans="12:19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5523</v>
      </c>
      <c r="S4990" s="111">
        <v>10000375</v>
      </c>
    </row>
    <row r="4991" spans="12:19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5524</v>
      </c>
      <c r="S4991" s="111">
        <v>10000382</v>
      </c>
    </row>
    <row r="4992" spans="12:19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5525</v>
      </c>
      <c r="S4992" s="111">
        <v>10000368</v>
      </c>
    </row>
    <row r="4993" spans="12:19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5526</v>
      </c>
      <c r="S4993" s="111">
        <v>10000991</v>
      </c>
    </row>
    <row r="4994" spans="12:19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5527</v>
      </c>
      <c r="S4994" s="111">
        <v>10000366</v>
      </c>
    </row>
    <row r="4995" spans="12:19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5528</v>
      </c>
      <c r="S4995" s="111">
        <v>10000365</v>
      </c>
    </row>
    <row r="4996" spans="12:19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5529</v>
      </c>
      <c r="S4996" s="111">
        <v>10008343</v>
      </c>
    </row>
    <row r="4997" spans="12:19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5530</v>
      </c>
      <c r="S4997" s="111">
        <v>10008344</v>
      </c>
    </row>
    <row r="4998" spans="12:19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5531</v>
      </c>
      <c r="S4998" s="111">
        <v>10008347</v>
      </c>
    </row>
    <row r="4999" spans="12:19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5532</v>
      </c>
      <c r="S4999" s="111">
        <v>10001002</v>
      </c>
    </row>
    <row r="5000" spans="12:19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5533</v>
      </c>
      <c r="S5000" s="111">
        <v>10001006</v>
      </c>
    </row>
    <row r="5001" spans="12:19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5534</v>
      </c>
      <c r="S5001" s="111">
        <v>10001001</v>
      </c>
    </row>
    <row r="5002" spans="12:19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5535</v>
      </c>
      <c r="S5002" s="111">
        <v>10001004</v>
      </c>
    </row>
    <row r="5003" spans="12:19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5536</v>
      </c>
      <c r="S5003" s="111">
        <v>10001007</v>
      </c>
    </row>
    <row r="5004" spans="12:19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5537</v>
      </c>
      <c r="S5004" s="111">
        <v>10001005</v>
      </c>
    </row>
    <row r="5005" spans="12:19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5538</v>
      </c>
      <c r="S5005" s="111">
        <v>10000369</v>
      </c>
    </row>
    <row r="5006" spans="12:19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5539</v>
      </c>
      <c r="S5006" s="111">
        <v>10000376</v>
      </c>
    </row>
    <row r="5007" spans="12:19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5540</v>
      </c>
      <c r="S5007" s="111">
        <v>10000378</v>
      </c>
    </row>
    <row r="5008" spans="12:19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5541</v>
      </c>
      <c r="S5008" s="111">
        <v>10000377</v>
      </c>
    </row>
    <row r="5009" spans="12:19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5542</v>
      </c>
      <c r="S5009" s="111">
        <v>10000380</v>
      </c>
    </row>
    <row r="5010" spans="12:19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5543</v>
      </c>
      <c r="S5010" s="111">
        <v>10000381</v>
      </c>
    </row>
    <row r="5011" spans="12:19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5544</v>
      </c>
      <c r="S5011" s="111">
        <v>10000387</v>
      </c>
    </row>
    <row r="5012" spans="12:19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5545</v>
      </c>
      <c r="S5012" s="111">
        <v>10000384</v>
      </c>
    </row>
    <row r="5013" spans="12:19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5546</v>
      </c>
      <c r="S5013" s="111">
        <v>10000399</v>
      </c>
    </row>
    <row r="5014" spans="12:19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5547</v>
      </c>
      <c r="S5014" s="111">
        <v>10000402</v>
      </c>
    </row>
    <row r="5015" spans="12:19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5548</v>
      </c>
      <c r="S5015" s="111">
        <v>10000403</v>
      </c>
    </row>
    <row r="5016" spans="12:19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5549</v>
      </c>
      <c r="S5016" s="111">
        <v>10000385</v>
      </c>
    </row>
    <row r="5017" spans="12:19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5550</v>
      </c>
      <c r="S5017" s="111">
        <v>10001075</v>
      </c>
    </row>
    <row r="5018" spans="12:19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5551</v>
      </c>
      <c r="S5018" s="111">
        <v>10000388</v>
      </c>
    </row>
    <row r="5019" spans="12:19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5552</v>
      </c>
      <c r="S5019" s="111">
        <v>10000389</v>
      </c>
    </row>
    <row r="5020" spans="12:19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5553</v>
      </c>
      <c r="S5020" s="111">
        <v>10000733</v>
      </c>
    </row>
    <row r="5021" spans="12:19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5554</v>
      </c>
      <c r="S5021" s="111">
        <v>10000731</v>
      </c>
    </row>
    <row r="5022" spans="12:19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5555</v>
      </c>
      <c r="S5022" s="111">
        <v>10000735</v>
      </c>
    </row>
    <row r="5023" spans="12:19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5556</v>
      </c>
      <c r="S5023" s="111">
        <v>10000737</v>
      </c>
    </row>
    <row r="5024" spans="12:19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5557</v>
      </c>
      <c r="S5024" s="111">
        <v>10000734</v>
      </c>
    </row>
    <row r="5025" spans="12:19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5558</v>
      </c>
      <c r="S5025" s="111">
        <v>10000736</v>
      </c>
    </row>
    <row r="5026" spans="12:19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5559</v>
      </c>
      <c r="S5026" s="111">
        <v>10000397</v>
      </c>
    </row>
    <row r="5027" spans="12:19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5560</v>
      </c>
      <c r="S5027" s="111">
        <v>10000400</v>
      </c>
    </row>
    <row r="5028" spans="12:19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5561</v>
      </c>
      <c r="S5028" s="111">
        <v>10000398</v>
      </c>
    </row>
    <row r="5029" spans="12:19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5562</v>
      </c>
      <c r="S5029" s="111">
        <v>10000401</v>
      </c>
    </row>
    <row r="5030" spans="12:19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5563</v>
      </c>
      <c r="S5030" s="111">
        <v>10000406</v>
      </c>
    </row>
    <row r="5031" spans="12:19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5564</v>
      </c>
      <c r="S5031" s="111">
        <v>10000404</v>
      </c>
    </row>
    <row r="5032" spans="12:19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5565</v>
      </c>
      <c r="S5032" s="111">
        <v>10000405</v>
      </c>
    </row>
    <row r="5033" spans="12:19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5566</v>
      </c>
      <c r="S5033" s="111">
        <v>10000407</v>
      </c>
    </row>
    <row r="5034" spans="12:19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5567</v>
      </c>
      <c r="S5034" s="111">
        <v>10000416</v>
      </c>
    </row>
    <row r="5035" spans="12:19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5568</v>
      </c>
      <c r="S5035" s="111">
        <v>10000414</v>
      </c>
    </row>
    <row r="5036" spans="12:19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5569</v>
      </c>
      <c r="S5036" s="111">
        <v>10000423</v>
      </c>
    </row>
    <row r="5037" spans="12:19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5570</v>
      </c>
      <c r="S5037" s="111">
        <v>10000408</v>
      </c>
    </row>
    <row r="5038" spans="12:19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5571</v>
      </c>
      <c r="S5038" s="111">
        <v>10000738</v>
      </c>
    </row>
    <row r="5039" spans="12:19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5572</v>
      </c>
      <c r="S5039" s="111">
        <v>10000411</v>
      </c>
    </row>
    <row r="5040" spans="12:19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5573</v>
      </c>
      <c r="S5040" s="111">
        <v>10000409</v>
      </c>
    </row>
    <row r="5041" spans="12:19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5574</v>
      </c>
      <c r="S5041" s="111">
        <v>10000742</v>
      </c>
    </row>
    <row r="5042" spans="12:19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5575</v>
      </c>
      <c r="S5042" s="111">
        <v>10000743</v>
      </c>
    </row>
    <row r="5043" spans="12:19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5576</v>
      </c>
      <c r="S5043" s="111">
        <v>10000740</v>
      </c>
    </row>
    <row r="5044" spans="12:19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5577</v>
      </c>
      <c r="S5044" s="111">
        <v>10000741</v>
      </c>
    </row>
    <row r="5045" spans="12:19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5578</v>
      </c>
      <c r="S5045" s="111">
        <v>10000739</v>
      </c>
    </row>
    <row r="5046" spans="12:19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5579</v>
      </c>
      <c r="S5046" s="111">
        <v>10000745</v>
      </c>
    </row>
    <row r="5047" spans="12:19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5580</v>
      </c>
      <c r="S5047" s="111">
        <v>10000415</v>
      </c>
    </row>
    <row r="5048" spans="12:19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5581</v>
      </c>
      <c r="S5048" s="111">
        <v>10000418</v>
      </c>
    </row>
    <row r="5049" spans="12:19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5582</v>
      </c>
      <c r="S5049" s="111">
        <v>10000417</v>
      </c>
    </row>
    <row r="5050" spans="12:19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5583</v>
      </c>
      <c r="S5050" s="111">
        <v>10000419</v>
      </c>
    </row>
    <row r="5051" spans="12:19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5584</v>
      </c>
      <c r="S5051" s="111">
        <v>10000422</v>
      </c>
    </row>
    <row r="5052" spans="12:19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5585</v>
      </c>
      <c r="S5052" s="111">
        <v>10000424</v>
      </c>
    </row>
    <row r="5053" spans="12:19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5586</v>
      </c>
      <c r="S5053" s="111">
        <v>10000425</v>
      </c>
    </row>
    <row r="5054" spans="12:19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5587</v>
      </c>
      <c r="S5054" s="111">
        <v>10000426</v>
      </c>
    </row>
    <row r="5055" spans="12:19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5588</v>
      </c>
      <c r="S5055" s="111">
        <v>10000432</v>
      </c>
    </row>
    <row r="5056" spans="12:19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5589</v>
      </c>
      <c r="S5056" s="111">
        <v>10000434</v>
      </c>
    </row>
    <row r="5057" spans="12:19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5590</v>
      </c>
      <c r="S5057" s="111">
        <v>10000440</v>
      </c>
    </row>
    <row r="5058" spans="12:19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5591</v>
      </c>
      <c r="S5058" s="111">
        <v>10000429</v>
      </c>
    </row>
    <row r="5059" spans="12:19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5592</v>
      </c>
      <c r="S5059" s="111">
        <v>10000744</v>
      </c>
    </row>
    <row r="5060" spans="12:19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5593</v>
      </c>
      <c r="S5060" s="111">
        <v>10000428</v>
      </c>
    </row>
    <row r="5061" spans="12:19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5594</v>
      </c>
      <c r="S5061" s="111">
        <v>10000427</v>
      </c>
    </row>
    <row r="5062" spans="12:19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5595</v>
      </c>
      <c r="S5062" s="111">
        <v>10000746</v>
      </c>
    </row>
    <row r="5063" spans="12:19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5596</v>
      </c>
      <c r="S5063" s="111">
        <v>10000747</v>
      </c>
    </row>
    <row r="5064" spans="12:19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5597</v>
      </c>
      <c r="S5064" s="111">
        <v>10000749</v>
      </c>
    </row>
    <row r="5065" spans="12:19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5598</v>
      </c>
      <c r="S5065" s="111">
        <v>10000753</v>
      </c>
    </row>
    <row r="5066" spans="12:19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5599</v>
      </c>
      <c r="S5066" s="111">
        <v>10000748</v>
      </c>
    </row>
    <row r="5067" spans="12:19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5600</v>
      </c>
      <c r="S5067" s="111">
        <v>10000751</v>
      </c>
    </row>
    <row r="5068" spans="12:19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5601</v>
      </c>
      <c r="S5068" s="111">
        <v>10000430</v>
      </c>
    </row>
    <row r="5069" spans="12:19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5602</v>
      </c>
      <c r="S5069" s="111">
        <v>10000431</v>
      </c>
    </row>
    <row r="5070" spans="12:19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5603</v>
      </c>
      <c r="S5070" s="111">
        <v>10000435</v>
      </c>
    </row>
    <row r="5071" spans="12:19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5604</v>
      </c>
      <c r="S5071" s="111">
        <v>10000433</v>
      </c>
    </row>
    <row r="5072" spans="12:19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5605</v>
      </c>
      <c r="S5072" s="111">
        <v>10000437</v>
      </c>
    </row>
    <row r="5073" spans="12:19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5606</v>
      </c>
      <c r="S5073" s="111">
        <v>10000439</v>
      </c>
    </row>
    <row r="5074" spans="12:19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5607</v>
      </c>
      <c r="S5074" s="111">
        <v>10000441</v>
      </c>
    </row>
    <row r="5075" spans="12:19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5608</v>
      </c>
      <c r="S5075" s="111">
        <v>10000442</v>
      </c>
    </row>
    <row r="5076" spans="12:19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5609</v>
      </c>
      <c r="S5076" s="111">
        <v>10000446</v>
      </c>
    </row>
    <row r="5077" spans="12:19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5610</v>
      </c>
      <c r="S5077" s="111">
        <v>10000449</v>
      </c>
    </row>
    <row r="5078" spans="12:19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5611</v>
      </c>
      <c r="S5078" s="111">
        <v>10000455</v>
      </c>
    </row>
    <row r="5079" spans="12:19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5612</v>
      </c>
      <c r="S5079" s="111">
        <v>10000443</v>
      </c>
    </row>
    <row r="5080" spans="12:19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5613</v>
      </c>
      <c r="S5080" s="111">
        <v>10000750</v>
      </c>
    </row>
    <row r="5081" spans="12:19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5614</v>
      </c>
      <c r="S5081" s="111">
        <v>10000447</v>
      </c>
    </row>
    <row r="5082" spans="12:19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5615</v>
      </c>
      <c r="S5082" s="111">
        <v>10000444</v>
      </c>
    </row>
    <row r="5083" spans="12:19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5616</v>
      </c>
      <c r="S5083" s="111">
        <v>10000752</v>
      </c>
    </row>
    <row r="5084" spans="12:19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5617</v>
      </c>
      <c r="S5084" s="111">
        <v>10000995</v>
      </c>
    </row>
    <row r="5085" spans="12:19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5618</v>
      </c>
      <c r="S5085" s="111">
        <v>10000755</v>
      </c>
    </row>
    <row r="5086" spans="12:19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5619</v>
      </c>
      <c r="S5086" s="111">
        <v>10000754</v>
      </c>
    </row>
    <row r="5087" spans="12:19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5620</v>
      </c>
      <c r="S5087" s="111">
        <v>10000759</v>
      </c>
    </row>
    <row r="5088" spans="12:19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5621</v>
      </c>
      <c r="S5088" s="111">
        <v>10000756</v>
      </c>
    </row>
    <row r="5089" spans="12:19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5622</v>
      </c>
      <c r="S5089" s="111">
        <v>10000448</v>
      </c>
    </row>
    <row r="5090" spans="12:19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5623</v>
      </c>
      <c r="S5090" s="111">
        <v>10000450</v>
      </c>
    </row>
    <row r="5091" spans="12:19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5624</v>
      </c>
      <c r="S5091" s="111">
        <v>10000453</v>
      </c>
    </row>
    <row r="5092" spans="12:19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5625</v>
      </c>
      <c r="S5092" s="111">
        <v>10000452</v>
      </c>
    </row>
    <row r="5093" spans="12:19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5626</v>
      </c>
      <c r="S5093" s="111">
        <v>10000454</v>
      </c>
    </row>
    <row r="5094" spans="12:19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5627</v>
      </c>
      <c r="S5094" s="111">
        <v>10000451</v>
      </c>
    </row>
    <row r="5095" spans="12:19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5628</v>
      </c>
      <c r="S5095" s="111">
        <v>10000374</v>
      </c>
    </row>
    <row r="5096" spans="12:19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5629</v>
      </c>
      <c r="S5096" s="111">
        <v>10000356</v>
      </c>
    </row>
    <row r="5097" spans="12:19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5630</v>
      </c>
      <c r="S5097" s="111">
        <v>10000346</v>
      </c>
    </row>
    <row r="5098" spans="12:19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5631</v>
      </c>
      <c r="S5098" s="111">
        <v>10000345</v>
      </c>
    </row>
    <row r="5099" spans="12:19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5632</v>
      </c>
      <c r="S5099" s="111">
        <v>10000361</v>
      </c>
    </row>
    <row r="5100" spans="12:19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5633</v>
      </c>
      <c r="S5100" s="111">
        <v>10000370</v>
      </c>
    </row>
    <row r="5101" spans="12:19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5634</v>
      </c>
      <c r="S5101" s="111">
        <v>10000371</v>
      </c>
    </row>
    <row r="5102" spans="12:19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5635</v>
      </c>
      <c r="S5102" s="111">
        <v>10000367</v>
      </c>
    </row>
    <row r="5103" spans="12:19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5636</v>
      </c>
      <c r="S5103" s="111">
        <v>10000372</v>
      </c>
    </row>
    <row r="5104" spans="12:19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5637</v>
      </c>
      <c r="S5104" s="111">
        <v>10000557</v>
      </c>
    </row>
    <row r="5105" spans="12:19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5638</v>
      </c>
      <c r="S5105" s="111">
        <v>10000386</v>
      </c>
    </row>
    <row r="5106" spans="12:19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5639</v>
      </c>
      <c r="S5106" s="111">
        <v>10000560</v>
      </c>
    </row>
    <row r="5107" spans="12:19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5640</v>
      </c>
      <c r="S5107" s="111">
        <v>10000534</v>
      </c>
    </row>
    <row r="5108" spans="12:19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5641</v>
      </c>
      <c r="S5108" s="111">
        <v>10000379</v>
      </c>
    </row>
    <row r="5109" spans="12:19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5642</v>
      </c>
      <c r="S5109" s="111">
        <v>10000383</v>
      </c>
    </row>
    <row r="5110" spans="12:19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5643</v>
      </c>
      <c r="S5110" s="111">
        <v>10000348</v>
      </c>
    </row>
    <row r="5111" spans="12:19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5644</v>
      </c>
      <c r="S5111" s="111">
        <v>10000347</v>
      </c>
    </row>
    <row r="5112" spans="12:19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5645</v>
      </c>
      <c r="S5112" s="111">
        <v>10000142</v>
      </c>
    </row>
    <row r="5113" spans="12:19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5646</v>
      </c>
      <c r="S5113" s="111">
        <v>10000363</v>
      </c>
    </row>
    <row r="5114" spans="12:19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5647</v>
      </c>
      <c r="S5114" s="111">
        <v>10000360</v>
      </c>
    </row>
    <row r="5115" spans="12:19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5648</v>
      </c>
      <c r="S5115" s="111">
        <v>10000359</v>
      </c>
    </row>
    <row r="5116" spans="12:19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5649</v>
      </c>
      <c r="S5116" s="111">
        <v>10000475</v>
      </c>
    </row>
    <row r="5117" spans="12:19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5650</v>
      </c>
      <c r="S5117" s="111">
        <v>10000421</v>
      </c>
    </row>
    <row r="5118" spans="12:19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5651</v>
      </c>
      <c r="S5118" s="111">
        <v>10000436</v>
      </c>
    </row>
    <row r="5119" spans="12:19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5652</v>
      </c>
      <c r="S5119" s="111">
        <v>10000438</v>
      </c>
    </row>
    <row r="5120" spans="12:19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5653</v>
      </c>
      <c r="S5120" s="111">
        <v>10000445</v>
      </c>
    </row>
    <row r="5121" spans="12:19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5654</v>
      </c>
      <c r="S5121" s="111">
        <v>10000467</v>
      </c>
    </row>
    <row r="5122" spans="12:19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5655</v>
      </c>
      <c r="S5122" s="111">
        <v>10000798</v>
      </c>
    </row>
    <row r="5123" spans="12:19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5656</v>
      </c>
      <c r="S5123" s="111">
        <v>10000456</v>
      </c>
    </row>
    <row r="5124" spans="12:19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5657</v>
      </c>
      <c r="S5124" s="111">
        <v>10000459</v>
      </c>
    </row>
    <row r="5125" spans="12:19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5658</v>
      </c>
      <c r="S5125" s="111">
        <v>10000797</v>
      </c>
    </row>
    <row r="5126" spans="12:19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5659</v>
      </c>
      <c r="S5126" s="111">
        <v>10000800</v>
      </c>
    </row>
    <row r="5127" spans="12:19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5660</v>
      </c>
      <c r="S5127" s="111">
        <v>10000801</v>
      </c>
    </row>
    <row r="5128" spans="12:19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5661</v>
      </c>
      <c r="S5128" s="111">
        <v>10000803</v>
      </c>
    </row>
    <row r="5129" spans="12:19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5662</v>
      </c>
      <c r="S5129" s="111">
        <v>10000802</v>
      </c>
    </row>
    <row r="5130" spans="12:19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5663</v>
      </c>
      <c r="S5130" s="111">
        <v>10000804</v>
      </c>
    </row>
    <row r="5131" spans="12:19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5664</v>
      </c>
      <c r="S5131" s="111">
        <v>10000487</v>
      </c>
    </row>
    <row r="5132" spans="12:19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5665</v>
      </c>
      <c r="S5132" s="111">
        <v>10000485</v>
      </c>
    </row>
    <row r="5133" spans="12:19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5666</v>
      </c>
      <c r="S5133" s="111">
        <v>10000146</v>
      </c>
    </row>
    <row r="5134" spans="12:19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5667</v>
      </c>
      <c r="S5134" s="111">
        <v>10000474</v>
      </c>
    </row>
    <row r="5135" spans="12:19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5668</v>
      </c>
      <c r="S5135" s="111">
        <v>10000476</v>
      </c>
    </row>
    <row r="5136" spans="12:19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5669</v>
      </c>
      <c r="S5136" s="111">
        <v>10000473</v>
      </c>
    </row>
    <row r="5137" spans="12:19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5670</v>
      </c>
      <c r="S5137" s="111">
        <v>10001466</v>
      </c>
    </row>
    <row r="5138" spans="12:19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5671</v>
      </c>
      <c r="S5138" s="111">
        <v>10001445</v>
      </c>
    </row>
    <row r="5139" spans="12:19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5672</v>
      </c>
      <c r="S5139" s="111">
        <v>10001448</v>
      </c>
    </row>
    <row r="5140" spans="12:19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5673</v>
      </c>
      <c r="S5140" s="111">
        <v>10001450</v>
      </c>
    </row>
    <row r="5141" spans="12:19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5674</v>
      </c>
      <c r="S5141" s="111">
        <v>10001451</v>
      </c>
    </row>
    <row r="5142" spans="12:19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5675</v>
      </c>
      <c r="S5142" s="111">
        <v>10001463</v>
      </c>
    </row>
    <row r="5143" spans="12:19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5676</v>
      </c>
      <c r="S5143" s="111">
        <v>10001456</v>
      </c>
    </row>
    <row r="5144" spans="12:19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5677</v>
      </c>
      <c r="S5144" s="111">
        <v>10001452</v>
      </c>
    </row>
    <row r="5145" spans="12:19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5678</v>
      </c>
      <c r="S5145" s="111">
        <v>10001460</v>
      </c>
    </row>
    <row r="5146" spans="12:19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5679</v>
      </c>
      <c r="S5146" s="111">
        <v>10001455</v>
      </c>
    </row>
    <row r="5147" spans="12:19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5680</v>
      </c>
      <c r="S5147" s="111">
        <v>10001454</v>
      </c>
    </row>
    <row r="5148" spans="12:19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5681</v>
      </c>
      <c r="S5148" s="111">
        <v>10001453</v>
      </c>
    </row>
    <row r="5149" spans="12:19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5682</v>
      </c>
      <c r="S5149" s="111">
        <v>10001458</v>
      </c>
    </row>
    <row r="5150" spans="12:19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5683</v>
      </c>
      <c r="S5150" s="111">
        <v>10001461</v>
      </c>
    </row>
    <row r="5151" spans="12:19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5684</v>
      </c>
      <c r="S5151" s="111">
        <v>10001457</v>
      </c>
    </row>
    <row r="5152" spans="12:19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5685</v>
      </c>
      <c r="S5152" s="111">
        <v>10001462</v>
      </c>
    </row>
    <row r="5153" spans="12:19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5686</v>
      </c>
      <c r="S5153" s="111">
        <v>10001505</v>
      </c>
    </row>
    <row r="5154" spans="12:19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5687</v>
      </c>
      <c r="S5154" s="111">
        <v>10001502</v>
      </c>
    </row>
    <row r="5155" spans="12:19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5688</v>
      </c>
      <c r="S5155" s="111">
        <v>10001459</v>
      </c>
    </row>
    <row r="5156" spans="12:19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5689</v>
      </c>
      <c r="S5156" s="111">
        <v>10001464</v>
      </c>
    </row>
    <row r="5157" spans="12:19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5690</v>
      </c>
      <c r="S5157" s="111">
        <v>10001467</v>
      </c>
    </row>
    <row r="5158" spans="12:19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5691</v>
      </c>
      <c r="S5158" s="111">
        <v>10001443</v>
      </c>
    </row>
    <row r="5159" spans="12:19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5692</v>
      </c>
      <c r="S5159" s="111">
        <v>10001492</v>
      </c>
    </row>
    <row r="5160" spans="12:19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5693</v>
      </c>
      <c r="S5160" s="111">
        <v>10001497</v>
      </c>
    </row>
    <row r="5161" spans="12:19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5694</v>
      </c>
      <c r="S5161" s="111">
        <v>10001495</v>
      </c>
    </row>
    <row r="5162" spans="12:19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5695</v>
      </c>
      <c r="S5162" s="111">
        <v>10001498</v>
      </c>
    </row>
    <row r="5163" spans="12:19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5696</v>
      </c>
      <c r="S5163" s="111">
        <v>10001444</v>
      </c>
    </row>
    <row r="5164" spans="12:19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5697</v>
      </c>
      <c r="S5164" s="111">
        <v>10001499</v>
      </c>
    </row>
    <row r="5165" spans="12:19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5698</v>
      </c>
      <c r="S5165" s="111">
        <v>10001496</v>
      </c>
    </row>
    <row r="5166" spans="12:19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5699</v>
      </c>
      <c r="S5166" s="111">
        <v>10001447</v>
      </c>
    </row>
    <row r="5167" spans="12:19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5700</v>
      </c>
      <c r="S5167" s="111">
        <v>10001500</v>
      </c>
    </row>
    <row r="5168" spans="12:19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5701</v>
      </c>
      <c r="S5168" s="111">
        <v>10001501</v>
      </c>
    </row>
    <row r="5169" spans="12:19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5702</v>
      </c>
      <c r="S5169" s="111">
        <v>10001504</v>
      </c>
    </row>
    <row r="5170" spans="12:19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5703</v>
      </c>
      <c r="S5170" s="111">
        <v>10001478</v>
      </c>
    </row>
    <row r="5171" spans="12:19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5704</v>
      </c>
      <c r="S5171" s="111">
        <v>10001480</v>
      </c>
    </row>
    <row r="5172" spans="12:19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5705</v>
      </c>
      <c r="S5172" s="111">
        <v>10001479</v>
      </c>
    </row>
    <row r="5173" spans="12:19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5706</v>
      </c>
      <c r="S5173" s="111">
        <v>10001493</v>
      </c>
    </row>
    <row r="5174" spans="12:19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5707</v>
      </c>
      <c r="S5174" s="111">
        <v>10001494</v>
      </c>
    </row>
    <row r="5175" spans="12:19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5708</v>
      </c>
      <c r="S5175" s="111">
        <v>10001491</v>
      </c>
    </row>
    <row r="5176" spans="12:19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5709</v>
      </c>
      <c r="S5176" s="111">
        <v>10001483</v>
      </c>
    </row>
    <row r="5177" spans="12:19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5710</v>
      </c>
      <c r="S5177" s="111">
        <v>10001446</v>
      </c>
    </row>
    <row r="5178" spans="12:19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5711</v>
      </c>
      <c r="S5178" s="111">
        <v>10001449</v>
      </c>
    </row>
    <row r="5179" spans="12:19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5712</v>
      </c>
      <c r="S5179" s="111">
        <v>10000167</v>
      </c>
    </row>
    <row r="5180" spans="12:19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5713</v>
      </c>
      <c r="S5180" s="111">
        <v>10000169</v>
      </c>
    </row>
    <row r="5181" spans="12:19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5714</v>
      </c>
      <c r="S5181" s="111">
        <v>10000198</v>
      </c>
    </row>
    <row r="5182" spans="12:19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5715</v>
      </c>
      <c r="S5182" s="111">
        <v>10000172</v>
      </c>
    </row>
    <row r="5183" spans="12:19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5716</v>
      </c>
      <c r="S5183" s="111">
        <v>10000757</v>
      </c>
    </row>
    <row r="5184" spans="12:19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5717</v>
      </c>
      <c r="S5184" s="111">
        <v>10000178</v>
      </c>
    </row>
    <row r="5185" spans="12:19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5718</v>
      </c>
      <c r="S5185" s="111">
        <v>10000175</v>
      </c>
    </row>
    <row r="5186" spans="12:19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5719</v>
      </c>
      <c r="S5186" s="111">
        <v>10003031</v>
      </c>
    </row>
    <row r="5187" spans="12:19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5720</v>
      </c>
      <c r="S5187" s="111">
        <v>10003030</v>
      </c>
    </row>
    <row r="5188" spans="12:19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5721</v>
      </c>
      <c r="S5188" s="111">
        <v>10000758</v>
      </c>
    </row>
    <row r="5189" spans="12:19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5722</v>
      </c>
      <c r="S5189" s="111">
        <v>10000764</v>
      </c>
    </row>
    <row r="5190" spans="12:19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5723</v>
      </c>
      <c r="S5190" s="111">
        <v>10000760</v>
      </c>
    </row>
    <row r="5191" spans="12:19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5724</v>
      </c>
      <c r="S5191" s="111">
        <v>10000761</v>
      </c>
    </row>
    <row r="5192" spans="12:19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5725</v>
      </c>
      <c r="S5192" s="111">
        <v>10000762</v>
      </c>
    </row>
    <row r="5193" spans="12:19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5726</v>
      </c>
      <c r="S5193" s="111">
        <v>10000763</v>
      </c>
    </row>
    <row r="5194" spans="12:19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5727</v>
      </c>
      <c r="S5194" s="111">
        <v>10000186</v>
      </c>
    </row>
    <row r="5195" spans="12:19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5728</v>
      </c>
      <c r="S5195" s="111">
        <v>10000189</v>
      </c>
    </row>
    <row r="5196" spans="12:19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5729</v>
      </c>
      <c r="S5196" s="111">
        <v>10000193</v>
      </c>
    </row>
    <row r="5197" spans="12:19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5730</v>
      </c>
      <c r="S5197" s="111">
        <v>10000188</v>
      </c>
    </row>
    <row r="5198" spans="12:19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5731</v>
      </c>
      <c r="S5198" s="111">
        <v>10000191</v>
      </c>
    </row>
    <row r="5199" spans="12:19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5732</v>
      </c>
      <c r="S5199" s="111">
        <v>10000194</v>
      </c>
    </row>
    <row r="5200" spans="12:19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5733</v>
      </c>
      <c r="S5200" s="111">
        <v>10000192</v>
      </c>
    </row>
    <row r="5201" spans="12:19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5734</v>
      </c>
      <c r="S5201" s="111">
        <v>10000195</v>
      </c>
    </row>
    <row r="5202" spans="12:19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5735</v>
      </c>
      <c r="S5202" s="111">
        <v>10001293</v>
      </c>
    </row>
    <row r="5203" spans="12:19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5736</v>
      </c>
      <c r="S5203" s="111">
        <v>10001303</v>
      </c>
    </row>
    <row r="5204" spans="12:19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5737</v>
      </c>
      <c r="S5204" s="111">
        <v>10001308</v>
      </c>
    </row>
    <row r="5205" spans="12:19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5738</v>
      </c>
      <c r="S5205" s="111">
        <v>10001307</v>
      </c>
    </row>
    <row r="5206" spans="12:19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5739</v>
      </c>
      <c r="S5206" s="111">
        <v>10001306</v>
      </c>
    </row>
    <row r="5207" spans="12:19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5740</v>
      </c>
      <c r="S5207" s="111">
        <v>10001298</v>
      </c>
    </row>
    <row r="5208" spans="12:19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5741</v>
      </c>
      <c r="S5208" s="111">
        <v>10001311</v>
      </c>
    </row>
    <row r="5209" spans="12:19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5742</v>
      </c>
      <c r="S5209" s="111">
        <v>10001310</v>
      </c>
    </row>
    <row r="5210" spans="12:19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5743</v>
      </c>
      <c r="S5210" s="111">
        <v>10001296</v>
      </c>
    </row>
    <row r="5211" spans="12:19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5744</v>
      </c>
      <c r="S5211" s="111">
        <v>10001309</v>
      </c>
    </row>
    <row r="5212" spans="12:19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5745</v>
      </c>
      <c r="S5212" s="111">
        <v>10001312</v>
      </c>
    </row>
    <row r="5213" spans="12:19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5746</v>
      </c>
      <c r="S5213" s="111">
        <v>10001294</v>
      </c>
    </row>
    <row r="5214" spans="12:19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5747</v>
      </c>
      <c r="S5214" s="111">
        <v>10001295</v>
      </c>
    </row>
    <row r="5215" spans="12:19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5748</v>
      </c>
      <c r="S5215" s="111">
        <v>10001316</v>
      </c>
    </row>
    <row r="5216" spans="12:19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5749</v>
      </c>
      <c r="S5216" s="111">
        <v>10001313</v>
      </c>
    </row>
    <row r="5217" spans="12:19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5750</v>
      </c>
      <c r="S5217" s="111">
        <v>10001301</v>
      </c>
    </row>
    <row r="5218" spans="12:19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5751</v>
      </c>
      <c r="S5218" s="111">
        <v>10001299</v>
      </c>
    </row>
    <row r="5219" spans="12:19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5752</v>
      </c>
      <c r="S5219" s="111">
        <v>10001304</v>
      </c>
    </row>
    <row r="5220" spans="12:19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5753</v>
      </c>
      <c r="S5220" s="111">
        <v>10001292</v>
      </c>
    </row>
    <row r="5221" spans="12:19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5754</v>
      </c>
      <c r="S5221" s="111">
        <v>10001300</v>
      </c>
    </row>
    <row r="5222" spans="12:19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5755</v>
      </c>
      <c r="S5222" s="111">
        <v>10001297</v>
      </c>
    </row>
    <row r="5223" spans="12:19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5756</v>
      </c>
      <c r="S5223" s="111">
        <v>10001412</v>
      </c>
    </row>
    <row r="5224" spans="12:19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5757</v>
      </c>
      <c r="S5224" s="111">
        <v>10001400</v>
      </c>
    </row>
    <row r="5225" spans="12:19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5758</v>
      </c>
      <c r="S5225" s="111">
        <v>10001399</v>
      </c>
    </row>
    <row r="5226" spans="12:19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5759</v>
      </c>
      <c r="S5226" s="111">
        <v>10001398</v>
      </c>
    </row>
    <row r="5227" spans="12:19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5760</v>
      </c>
      <c r="S5227" s="111">
        <v>10001402</v>
      </c>
    </row>
    <row r="5228" spans="12:19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5761</v>
      </c>
      <c r="S5228" s="111">
        <v>10001418</v>
      </c>
    </row>
    <row r="5229" spans="12:19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5762</v>
      </c>
      <c r="S5229" s="111">
        <v>10001404</v>
      </c>
    </row>
    <row r="5230" spans="12:19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5763</v>
      </c>
      <c r="S5230" s="111">
        <v>10001403</v>
      </c>
    </row>
    <row r="5231" spans="12:19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5764</v>
      </c>
      <c r="S5231" s="111">
        <v>10001414</v>
      </c>
    </row>
    <row r="5232" spans="12:19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5765</v>
      </c>
      <c r="S5232" s="111">
        <v>10001405</v>
      </c>
    </row>
    <row r="5233" spans="12:19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5766</v>
      </c>
      <c r="S5233" s="111">
        <v>10001408</v>
      </c>
    </row>
    <row r="5234" spans="12:19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5767</v>
      </c>
      <c r="S5234" s="111">
        <v>10001406</v>
      </c>
    </row>
    <row r="5235" spans="12:19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5768</v>
      </c>
      <c r="S5235" s="111">
        <v>10001407</v>
      </c>
    </row>
    <row r="5236" spans="12:19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5769</v>
      </c>
      <c r="S5236" s="111">
        <v>10001411</v>
      </c>
    </row>
    <row r="5237" spans="12:19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5770</v>
      </c>
      <c r="S5237" s="111">
        <v>10001410</v>
      </c>
    </row>
    <row r="5238" spans="12:19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5771</v>
      </c>
      <c r="S5238" s="111">
        <v>10001439</v>
      </c>
    </row>
    <row r="5239" spans="12:19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5772</v>
      </c>
      <c r="S5239" s="111">
        <v>10001442</v>
      </c>
    </row>
    <row r="5240" spans="12:19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5773</v>
      </c>
      <c r="S5240" s="111">
        <v>10001440</v>
      </c>
    </row>
    <row r="5241" spans="12:19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5774</v>
      </c>
      <c r="S5241" s="111">
        <v>10001415</v>
      </c>
    </row>
    <row r="5242" spans="12:19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5775</v>
      </c>
      <c r="S5242" s="111">
        <v>10001416</v>
      </c>
    </row>
    <row r="5243" spans="12:19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5776</v>
      </c>
      <c r="S5243" s="111">
        <v>10001421</v>
      </c>
    </row>
    <row r="5244" spans="12:19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5777</v>
      </c>
      <c r="S5244" s="111">
        <v>10002530</v>
      </c>
    </row>
    <row r="5245" spans="12:19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5778</v>
      </c>
      <c r="S5245" s="111">
        <v>10001516</v>
      </c>
    </row>
    <row r="5246" spans="12:19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5779</v>
      </c>
      <c r="S5246" s="111">
        <v>10001520</v>
      </c>
    </row>
    <row r="5247" spans="12:19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5780</v>
      </c>
      <c r="S5247" s="111">
        <v>10001519</v>
      </c>
    </row>
    <row r="5248" spans="12:19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5781</v>
      </c>
      <c r="S5248" s="111">
        <v>10001521</v>
      </c>
    </row>
    <row r="5249" spans="12:19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5782</v>
      </c>
      <c r="S5249" s="111">
        <v>10002525</v>
      </c>
    </row>
    <row r="5250" spans="12:19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5783</v>
      </c>
      <c r="S5250" s="111">
        <v>10002508</v>
      </c>
    </row>
    <row r="5251" spans="12:19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5784</v>
      </c>
      <c r="S5251" s="111">
        <v>10002514</v>
      </c>
    </row>
    <row r="5252" spans="12:19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5785</v>
      </c>
      <c r="S5252" s="111">
        <v>10002539</v>
      </c>
    </row>
    <row r="5253" spans="12:19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5786</v>
      </c>
      <c r="S5253" s="111">
        <v>10001518</v>
      </c>
    </row>
    <row r="5254" spans="12:19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5787</v>
      </c>
      <c r="S5254" s="111">
        <v>10002522</v>
      </c>
    </row>
    <row r="5255" spans="12:19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5788</v>
      </c>
      <c r="S5255" s="111">
        <v>10002515</v>
      </c>
    </row>
    <row r="5256" spans="12:19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5789</v>
      </c>
      <c r="S5256" s="111">
        <v>10002516</v>
      </c>
    </row>
    <row r="5257" spans="12:19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5790</v>
      </c>
      <c r="S5257" s="111">
        <v>10002524</v>
      </c>
    </row>
    <row r="5258" spans="12:19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5791</v>
      </c>
      <c r="S5258" s="111">
        <v>10002523</v>
      </c>
    </row>
    <row r="5259" spans="12:19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5792</v>
      </c>
      <c r="S5259" s="111">
        <v>10002531</v>
      </c>
    </row>
    <row r="5260" spans="12:19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5793</v>
      </c>
      <c r="S5260" s="111">
        <v>10002548</v>
      </c>
    </row>
    <row r="5261" spans="12:19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5794</v>
      </c>
      <c r="S5261" s="111">
        <v>10002541</v>
      </c>
    </row>
    <row r="5262" spans="12:19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5795</v>
      </c>
      <c r="S5262" s="111">
        <v>10002526</v>
      </c>
    </row>
    <row r="5263" spans="12:19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5796</v>
      </c>
      <c r="S5263" s="111">
        <v>10002537</v>
      </c>
    </row>
    <row r="5264" spans="12:19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5797</v>
      </c>
      <c r="S5264" s="111">
        <v>10002532</v>
      </c>
    </row>
    <row r="5265" spans="12:19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5798</v>
      </c>
      <c r="S5265" s="111">
        <v>10008224</v>
      </c>
    </row>
    <row r="5266" spans="12:19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5799</v>
      </c>
      <c r="S5266" s="111">
        <v>10008260</v>
      </c>
    </row>
    <row r="5267" spans="12:19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5800</v>
      </c>
      <c r="S5267" s="111">
        <v>10008261</v>
      </c>
    </row>
    <row r="5268" spans="12:19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5801</v>
      </c>
      <c r="S5268" s="111">
        <v>10008263</v>
      </c>
    </row>
    <row r="5269" spans="12:19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5802</v>
      </c>
      <c r="S5269" s="111">
        <v>10008262</v>
      </c>
    </row>
    <row r="5270" spans="12:19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5803</v>
      </c>
      <c r="S5270" s="111">
        <v>10008225</v>
      </c>
    </row>
    <row r="5271" spans="12:19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5804</v>
      </c>
      <c r="S5271" s="111">
        <v>10008265</v>
      </c>
    </row>
    <row r="5272" spans="12:19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5805</v>
      </c>
      <c r="S5272" s="111">
        <v>10008264</v>
      </c>
    </row>
    <row r="5273" spans="12:19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5806</v>
      </c>
      <c r="S5273" s="111">
        <v>10008227</v>
      </c>
    </row>
    <row r="5274" spans="12:19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5807</v>
      </c>
      <c r="S5274" s="111">
        <v>10008267</v>
      </c>
    </row>
    <row r="5275" spans="12:19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5808</v>
      </c>
      <c r="S5275" s="111">
        <v>10008266</v>
      </c>
    </row>
    <row r="5276" spans="12:19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5809</v>
      </c>
      <c r="S5276" s="111">
        <v>10008269</v>
      </c>
    </row>
    <row r="5277" spans="12:19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5810</v>
      </c>
      <c r="S5277" s="111">
        <v>10008270</v>
      </c>
    </row>
    <row r="5278" spans="12:19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5811</v>
      </c>
      <c r="S5278" s="111">
        <v>10008268</v>
      </c>
    </row>
    <row r="5279" spans="12:19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5812</v>
      </c>
      <c r="S5279" s="111">
        <v>10008271</v>
      </c>
    </row>
    <row r="5280" spans="12:19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5813</v>
      </c>
      <c r="S5280" s="111">
        <v>10008257</v>
      </c>
    </row>
    <row r="5281" spans="12:19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5814</v>
      </c>
      <c r="S5281" s="111">
        <v>10008258</v>
      </c>
    </row>
    <row r="5282" spans="12:19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5815</v>
      </c>
      <c r="S5282" s="111">
        <v>10008259</v>
      </c>
    </row>
    <row r="5283" spans="12:19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5816</v>
      </c>
      <c r="S5283" s="111">
        <v>10008272</v>
      </c>
    </row>
    <row r="5284" spans="12:19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5817</v>
      </c>
      <c r="S5284" s="111">
        <v>10008226</v>
      </c>
    </row>
    <row r="5285" spans="12:19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5818</v>
      </c>
      <c r="S5285" s="111">
        <v>10008228</v>
      </c>
    </row>
    <row r="5286" spans="12:19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5819</v>
      </c>
      <c r="S5286" s="111">
        <v>10008296</v>
      </c>
    </row>
    <row r="5287" spans="12:19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5820</v>
      </c>
      <c r="S5287" s="111">
        <v>10008304</v>
      </c>
    </row>
    <row r="5288" spans="12:19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5821</v>
      </c>
      <c r="S5288" s="111">
        <v>10008306</v>
      </c>
    </row>
    <row r="5289" spans="12:19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5822</v>
      </c>
      <c r="S5289" s="111">
        <v>10008309</v>
      </c>
    </row>
    <row r="5290" spans="12:19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5823</v>
      </c>
      <c r="S5290" s="111">
        <v>10008311</v>
      </c>
    </row>
    <row r="5291" spans="12:19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5824</v>
      </c>
      <c r="S5291" s="111">
        <v>10008299</v>
      </c>
    </row>
    <row r="5292" spans="12:19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5825</v>
      </c>
      <c r="S5292" s="111">
        <v>10008310</v>
      </c>
    </row>
    <row r="5293" spans="12:19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5826</v>
      </c>
      <c r="S5293" s="111">
        <v>10008308</v>
      </c>
    </row>
    <row r="5294" spans="12:19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5827</v>
      </c>
      <c r="S5294" s="111">
        <v>10008300</v>
      </c>
    </row>
    <row r="5295" spans="12:19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5828</v>
      </c>
      <c r="S5295" s="111">
        <v>10008312</v>
      </c>
    </row>
    <row r="5296" spans="12:19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5829</v>
      </c>
      <c r="S5296" s="111">
        <v>10008313</v>
      </c>
    </row>
    <row r="5297" spans="12:19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5830</v>
      </c>
      <c r="S5297" s="111">
        <v>10008315</v>
      </c>
    </row>
    <row r="5298" spans="12:19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5831</v>
      </c>
      <c r="S5298" s="111">
        <v>10008314</v>
      </c>
    </row>
    <row r="5299" spans="12:19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5832</v>
      </c>
      <c r="S5299" s="111">
        <v>10008316</v>
      </c>
    </row>
    <row r="5300" spans="12:19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5833</v>
      </c>
      <c r="S5300" s="111">
        <v>10008318</v>
      </c>
    </row>
    <row r="5301" spans="12:19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5834</v>
      </c>
      <c r="S5301" s="111">
        <v>10008303</v>
      </c>
    </row>
    <row r="5302" spans="12:19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5835</v>
      </c>
      <c r="S5302" s="111">
        <v>10008305</v>
      </c>
    </row>
    <row r="5303" spans="12:19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5836</v>
      </c>
      <c r="S5303" s="111">
        <v>10008307</v>
      </c>
    </row>
    <row r="5304" spans="12:19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5837</v>
      </c>
      <c r="S5304" s="111">
        <v>10008317</v>
      </c>
    </row>
    <row r="5305" spans="12:19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5838</v>
      </c>
      <c r="S5305" s="111">
        <v>10008301</v>
      </c>
    </row>
    <row r="5306" spans="12:19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5839</v>
      </c>
      <c r="S5306" s="111">
        <v>10008302</v>
      </c>
    </row>
    <row r="5307" spans="12:19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5840</v>
      </c>
      <c r="S5307" s="111">
        <v>10008386</v>
      </c>
    </row>
    <row r="5308" spans="12:19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5841</v>
      </c>
      <c r="S5308" s="111">
        <v>10008232</v>
      </c>
    </row>
    <row r="5309" spans="12:19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5842</v>
      </c>
      <c r="S5309" s="111">
        <v>10008233</v>
      </c>
    </row>
    <row r="5310" spans="12:19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5843</v>
      </c>
      <c r="S5310" s="111">
        <v>10008234</v>
      </c>
    </row>
    <row r="5311" spans="12:19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5844</v>
      </c>
      <c r="S5311" s="111">
        <v>10008235</v>
      </c>
    </row>
    <row r="5312" spans="12:19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5845</v>
      </c>
      <c r="S5312" s="111">
        <v>10008385</v>
      </c>
    </row>
    <row r="5313" spans="12:19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5846</v>
      </c>
      <c r="S5313" s="111">
        <v>10008237</v>
      </c>
    </row>
    <row r="5314" spans="12:19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5847</v>
      </c>
      <c r="S5314" s="111">
        <v>10008236</v>
      </c>
    </row>
    <row r="5315" spans="12:19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5848</v>
      </c>
      <c r="S5315" s="111">
        <v>10008388</v>
      </c>
    </row>
    <row r="5316" spans="12:19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5849</v>
      </c>
      <c r="S5316" s="111">
        <v>10008238</v>
      </c>
    </row>
    <row r="5317" spans="12:19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5850</v>
      </c>
      <c r="S5317" s="111">
        <v>10008239</v>
      </c>
    </row>
    <row r="5318" spans="12:19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5851</v>
      </c>
      <c r="S5318" s="111">
        <v>10008382</v>
      </c>
    </row>
    <row r="5319" spans="12:19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5852</v>
      </c>
      <c r="S5319" s="111">
        <v>10008381</v>
      </c>
    </row>
    <row r="5320" spans="12:19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5853</v>
      </c>
      <c r="S5320" s="111">
        <v>10008383</v>
      </c>
    </row>
    <row r="5321" spans="12:19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5854</v>
      </c>
      <c r="S5321" s="111">
        <v>10008384</v>
      </c>
    </row>
    <row r="5322" spans="12:19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5855</v>
      </c>
      <c r="S5322" s="111">
        <v>10008390</v>
      </c>
    </row>
    <row r="5323" spans="12:19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5856</v>
      </c>
      <c r="S5323" s="111">
        <v>10008393</v>
      </c>
    </row>
    <row r="5324" spans="12:19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5857</v>
      </c>
      <c r="S5324" s="111">
        <v>10008394</v>
      </c>
    </row>
    <row r="5325" spans="12:19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5858</v>
      </c>
      <c r="S5325" s="111">
        <v>10008387</v>
      </c>
    </row>
    <row r="5326" spans="12:19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5859</v>
      </c>
      <c r="S5326" s="111">
        <v>10008392</v>
      </c>
    </row>
    <row r="5327" spans="12:19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5860</v>
      </c>
      <c r="S5327" s="111">
        <v>10008391</v>
      </c>
    </row>
    <row r="5328" spans="12:19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5861</v>
      </c>
      <c r="S5328" s="111">
        <v>10008283</v>
      </c>
    </row>
    <row r="5329" spans="12:19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5862</v>
      </c>
      <c r="S5329" s="111">
        <v>10008319</v>
      </c>
    </row>
    <row r="5330" spans="12:19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5863</v>
      </c>
      <c r="S5330" s="111">
        <v>10008321</v>
      </c>
    </row>
    <row r="5331" spans="12:19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5864</v>
      </c>
      <c r="S5331" s="111">
        <v>10008323</v>
      </c>
    </row>
    <row r="5332" spans="12:19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5865</v>
      </c>
      <c r="S5332" s="111">
        <v>10008322</v>
      </c>
    </row>
    <row r="5333" spans="12:19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5866</v>
      </c>
      <c r="S5333" s="111">
        <v>10008285</v>
      </c>
    </row>
    <row r="5334" spans="12:19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5867</v>
      </c>
      <c r="S5334" s="111">
        <v>10008325</v>
      </c>
    </row>
    <row r="5335" spans="12:19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5868</v>
      </c>
      <c r="S5335" s="111">
        <v>10008324</v>
      </c>
    </row>
    <row r="5336" spans="12:19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5869</v>
      </c>
      <c r="S5336" s="111">
        <v>10008286</v>
      </c>
    </row>
    <row r="5337" spans="12:19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5870</v>
      </c>
      <c r="S5337" s="111">
        <v>10008326</v>
      </c>
    </row>
    <row r="5338" spans="12:19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5871</v>
      </c>
      <c r="S5338" s="111">
        <v>10008327</v>
      </c>
    </row>
    <row r="5339" spans="12:19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5872</v>
      </c>
      <c r="S5339" s="111">
        <v>10008328</v>
      </c>
    </row>
    <row r="5340" spans="12:19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5873</v>
      </c>
      <c r="S5340" s="111">
        <v>10008329</v>
      </c>
    </row>
    <row r="5341" spans="12:19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5874</v>
      </c>
      <c r="S5341" s="111">
        <v>10008330</v>
      </c>
    </row>
    <row r="5342" spans="12:19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5875</v>
      </c>
      <c r="S5342" s="111">
        <v>10008332</v>
      </c>
    </row>
    <row r="5343" spans="12:19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5876</v>
      </c>
      <c r="S5343" s="111">
        <v>10008290</v>
      </c>
    </row>
    <row r="5344" spans="12:19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5877</v>
      </c>
      <c r="S5344" s="111">
        <v>10008288</v>
      </c>
    </row>
    <row r="5345" spans="12:19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5878</v>
      </c>
      <c r="S5345" s="111">
        <v>10008291</v>
      </c>
    </row>
    <row r="5346" spans="12:19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5879</v>
      </c>
      <c r="S5346" s="111">
        <v>10008333</v>
      </c>
    </row>
    <row r="5347" spans="12:19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5880</v>
      </c>
      <c r="S5347" s="111">
        <v>10008287</v>
      </c>
    </row>
    <row r="5348" spans="12:19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5881</v>
      </c>
      <c r="S5348" s="111">
        <v>10008289</v>
      </c>
    </row>
    <row r="5349" spans="12:19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5882</v>
      </c>
      <c r="S5349" s="111">
        <v>10008431</v>
      </c>
    </row>
    <row r="5350" spans="12:19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5883</v>
      </c>
      <c r="S5350" s="111">
        <v>10008415</v>
      </c>
    </row>
    <row r="5351" spans="12:19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5884</v>
      </c>
      <c r="S5351" s="111">
        <v>10008417</v>
      </c>
    </row>
    <row r="5352" spans="12:19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5885</v>
      </c>
      <c r="S5352" s="111">
        <v>10008419</v>
      </c>
    </row>
    <row r="5353" spans="12:19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5886</v>
      </c>
      <c r="S5353" s="111">
        <v>10008418</v>
      </c>
    </row>
    <row r="5354" spans="12:19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5887</v>
      </c>
      <c r="S5354" s="111">
        <v>10008429</v>
      </c>
    </row>
    <row r="5355" spans="12:19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5888</v>
      </c>
      <c r="S5355" s="111">
        <v>10008420</v>
      </c>
    </row>
    <row r="5356" spans="12:19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5889</v>
      </c>
      <c r="S5356" s="111">
        <v>10008422</v>
      </c>
    </row>
    <row r="5357" spans="12:19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5890</v>
      </c>
      <c r="S5357" s="111">
        <v>10008433</v>
      </c>
    </row>
    <row r="5358" spans="12:19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5891</v>
      </c>
      <c r="S5358" s="111">
        <v>10008421</v>
      </c>
    </row>
    <row r="5359" spans="12:19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5892</v>
      </c>
      <c r="S5359" s="111">
        <v>10008423</v>
      </c>
    </row>
    <row r="5360" spans="12:19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5893</v>
      </c>
      <c r="S5360" s="111">
        <v>10008424</v>
      </c>
    </row>
    <row r="5361" spans="12:19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5894</v>
      </c>
      <c r="S5361" s="111">
        <v>10008425</v>
      </c>
    </row>
    <row r="5362" spans="12:19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5895</v>
      </c>
      <c r="S5362" s="111">
        <v>10008427</v>
      </c>
    </row>
    <row r="5363" spans="12:19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5896</v>
      </c>
      <c r="S5363" s="111">
        <v>10008428</v>
      </c>
    </row>
    <row r="5364" spans="12:19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5897</v>
      </c>
      <c r="S5364" s="111">
        <v>10008434</v>
      </c>
    </row>
    <row r="5365" spans="12:19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5898</v>
      </c>
      <c r="S5365" s="111">
        <v>10008435</v>
      </c>
    </row>
    <row r="5366" spans="12:19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5899</v>
      </c>
      <c r="S5366" s="111">
        <v>10008436</v>
      </c>
    </row>
    <row r="5367" spans="12:19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5900</v>
      </c>
      <c r="S5367" s="111">
        <v>10008426</v>
      </c>
    </row>
    <row r="5368" spans="12:19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5901</v>
      </c>
      <c r="S5368" s="111">
        <v>10008430</v>
      </c>
    </row>
    <row r="5369" spans="12:19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5902</v>
      </c>
      <c r="S5369" s="111">
        <v>10008432</v>
      </c>
    </row>
    <row r="5370" spans="12:19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5903</v>
      </c>
      <c r="S5370" s="111">
        <v>10003085</v>
      </c>
    </row>
    <row r="5371" spans="12:19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5904</v>
      </c>
      <c r="S5371" s="111">
        <v>10003072</v>
      </c>
    </row>
    <row r="5372" spans="12:19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5905</v>
      </c>
      <c r="S5372" s="111">
        <v>10003074</v>
      </c>
    </row>
    <row r="5373" spans="12:19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5906</v>
      </c>
      <c r="S5373" s="111">
        <v>10003077</v>
      </c>
    </row>
    <row r="5374" spans="12:19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5907</v>
      </c>
      <c r="S5374" s="111">
        <v>10003076</v>
      </c>
    </row>
    <row r="5375" spans="12:19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5908</v>
      </c>
      <c r="S5375" s="111">
        <v>10003089</v>
      </c>
    </row>
    <row r="5376" spans="12:19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5909</v>
      </c>
      <c r="S5376" s="111">
        <v>10003079</v>
      </c>
    </row>
    <row r="5377" spans="12:19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5910</v>
      </c>
      <c r="S5377" s="111">
        <v>10003078</v>
      </c>
    </row>
    <row r="5378" spans="12:19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5911</v>
      </c>
      <c r="S5378" s="111">
        <v>10003088</v>
      </c>
    </row>
    <row r="5379" spans="12:19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5912</v>
      </c>
      <c r="S5379" s="111">
        <v>10003075</v>
      </c>
    </row>
    <row r="5380" spans="12:19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5913</v>
      </c>
      <c r="S5380" s="111">
        <v>10003080</v>
      </c>
    </row>
    <row r="5381" spans="12:19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5914</v>
      </c>
      <c r="S5381" s="111">
        <v>10003082</v>
      </c>
    </row>
    <row r="5382" spans="12:19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5915</v>
      </c>
      <c r="S5382" s="111">
        <v>10003083</v>
      </c>
    </row>
    <row r="5383" spans="12:19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5916</v>
      </c>
      <c r="S5383" s="111">
        <v>10003084</v>
      </c>
    </row>
    <row r="5384" spans="12:19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5917</v>
      </c>
      <c r="S5384" s="111">
        <v>10003081</v>
      </c>
    </row>
    <row r="5385" spans="12:19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5918</v>
      </c>
      <c r="S5385" s="111">
        <v>10003092</v>
      </c>
    </row>
    <row r="5386" spans="12:19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5919</v>
      </c>
      <c r="S5386" s="111">
        <v>10003091</v>
      </c>
    </row>
    <row r="5387" spans="12:19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5920</v>
      </c>
      <c r="S5387" s="111">
        <v>10003093</v>
      </c>
    </row>
    <row r="5388" spans="12:19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5921</v>
      </c>
      <c r="S5388" s="111">
        <v>10003086</v>
      </c>
    </row>
    <row r="5389" spans="12:19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5922</v>
      </c>
      <c r="S5389" s="111">
        <v>10003087</v>
      </c>
    </row>
    <row r="5390" spans="12:19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5923</v>
      </c>
      <c r="S5390" s="111">
        <v>10003090</v>
      </c>
    </row>
    <row r="5391" spans="12:19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5924</v>
      </c>
      <c r="S5391" s="111">
        <v>10003107</v>
      </c>
    </row>
    <row r="5392" spans="12:19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5925</v>
      </c>
      <c r="S5392" s="111">
        <v>10003094</v>
      </c>
    </row>
    <row r="5393" spans="12:19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5926</v>
      </c>
      <c r="S5393" s="111">
        <v>10003097</v>
      </c>
    </row>
    <row r="5394" spans="12:19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5927</v>
      </c>
      <c r="S5394" s="111">
        <v>10003096</v>
      </c>
    </row>
    <row r="5395" spans="12:19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5928</v>
      </c>
      <c r="S5395" s="111">
        <v>10003095</v>
      </c>
    </row>
    <row r="5396" spans="12:19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5929</v>
      </c>
      <c r="S5396" s="111">
        <v>10003109</v>
      </c>
    </row>
    <row r="5397" spans="12:19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5930</v>
      </c>
      <c r="S5397" s="111">
        <v>10003099</v>
      </c>
    </row>
    <row r="5398" spans="12:19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5931</v>
      </c>
      <c r="S5398" s="111">
        <v>10003098</v>
      </c>
    </row>
    <row r="5399" spans="12:19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5932</v>
      </c>
      <c r="S5399" s="111">
        <v>10003108</v>
      </c>
    </row>
    <row r="5400" spans="12:19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5933</v>
      </c>
      <c r="S5400" s="111">
        <v>10003101</v>
      </c>
    </row>
    <row r="5401" spans="12:19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5934</v>
      </c>
      <c r="S5401" s="111">
        <v>10003100</v>
      </c>
    </row>
    <row r="5402" spans="12:19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5935</v>
      </c>
      <c r="S5402" s="111">
        <v>10003102</v>
      </c>
    </row>
    <row r="5403" spans="12:19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5936</v>
      </c>
      <c r="S5403" s="111">
        <v>10003103</v>
      </c>
    </row>
    <row r="5404" spans="12:19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5937</v>
      </c>
      <c r="S5404" s="111">
        <v>10003105</v>
      </c>
    </row>
    <row r="5405" spans="12:19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5938</v>
      </c>
      <c r="S5405" s="111">
        <v>10003106</v>
      </c>
    </row>
    <row r="5406" spans="12:19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5939</v>
      </c>
      <c r="S5406" s="111">
        <v>10003112</v>
      </c>
    </row>
    <row r="5407" spans="12:19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5940</v>
      </c>
      <c r="S5407" s="111">
        <v>10003113</v>
      </c>
    </row>
    <row r="5408" spans="12:19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5941</v>
      </c>
      <c r="S5408" s="111">
        <v>10003115</v>
      </c>
    </row>
    <row r="5409" spans="12:19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5942</v>
      </c>
      <c r="S5409" s="111">
        <v>10003104</v>
      </c>
    </row>
    <row r="5410" spans="12:19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5943</v>
      </c>
      <c r="S5410" s="111">
        <v>10003111</v>
      </c>
    </row>
    <row r="5411" spans="12:19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5944</v>
      </c>
      <c r="S5411" s="111">
        <v>10003110</v>
      </c>
    </row>
    <row r="5412" spans="12:19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5945</v>
      </c>
      <c r="S5412" s="111">
        <v>10000197</v>
      </c>
    </row>
    <row r="5413" spans="12:19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5946</v>
      </c>
      <c r="S5413" s="111">
        <v>10000199</v>
      </c>
    </row>
    <row r="5414" spans="12:19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5947</v>
      </c>
      <c r="S5414" s="111">
        <v>10000227</v>
      </c>
    </row>
    <row r="5415" spans="12:19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5948</v>
      </c>
      <c r="S5415" s="111">
        <v>10000202</v>
      </c>
    </row>
    <row r="5416" spans="12:19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5949</v>
      </c>
      <c r="S5416" s="111">
        <v>10000766</v>
      </c>
    </row>
    <row r="5417" spans="12:19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5950</v>
      </c>
      <c r="S5417" s="111">
        <v>10000201</v>
      </c>
    </row>
    <row r="5418" spans="12:19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5951</v>
      </c>
      <c r="S5418" s="111">
        <v>10000212</v>
      </c>
    </row>
    <row r="5419" spans="12:19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5952</v>
      </c>
      <c r="S5419" s="111">
        <v>10003037</v>
      </c>
    </row>
    <row r="5420" spans="12:19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5953</v>
      </c>
      <c r="S5420" s="111">
        <v>10003046</v>
      </c>
    </row>
    <row r="5421" spans="12:19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5954</v>
      </c>
      <c r="S5421" s="111">
        <v>10000767</v>
      </c>
    </row>
    <row r="5422" spans="12:19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5955</v>
      </c>
      <c r="S5422" s="111">
        <v>10000765</v>
      </c>
    </row>
    <row r="5423" spans="12:19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5956</v>
      </c>
      <c r="S5423" s="111">
        <v>10000768</v>
      </c>
    </row>
    <row r="5424" spans="12:19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5957</v>
      </c>
      <c r="S5424" s="111">
        <v>10000769</v>
      </c>
    </row>
    <row r="5425" spans="12:19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5958</v>
      </c>
      <c r="S5425" s="111">
        <v>10000770</v>
      </c>
    </row>
    <row r="5426" spans="12:19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5959</v>
      </c>
      <c r="S5426" s="111">
        <v>10000772</v>
      </c>
    </row>
    <row r="5427" spans="12:19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5960</v>
      </c>
      <c r="S5427" s="111">
        <v>10000215</v>
      </c>
    </row>
    <row r="5428" spans="12:19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5961</v>
      </c>
      <c r="S5428" s="111">
        <v>10000218</v>
      </c>
    </row>
    <row r="5429" spans="12:19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5962</v>
      </c>
      <c r="S5429" s="111">
        <v>10000219</v>
      </c>
    </row>
    <row r="5430" spans="12:19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5963</v>
      </c>
      <c r="S5430" s="111">
        <v>10000222</v>
      </c>
    </row>
    <row r="5431" spans="12:19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5964</v>
      </c>
      <c r="S5431" s="111">
        <v>10000223</v>
      </c>
    </row>
    <row r="5432" spans="12:19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5965</v>
      </c>
      <c r="S5432" s="111">
        <v>10000224</v>
      </c>
    </row>
    <row r="5433" spans="12:19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5966</v>
      </c>
      <c r="S5433" s="111">
        <v>10000225</v>
      </c>
    </row>
    <row r="5434" spans="12:19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5967</v>
      </c>
      <c r="S5434" s="111">
        <v>10000226</v>
      </c>
    </row>
    <row r="5435" spans="12:19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5968</v>
      </c>
      <c r="S5435" s="111">
        <v>10008812</v>
      </c>
    </row>
    <row r="5436" spans="12:19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5969</v>
      </c>
      <c r="S5436" s="111">
        <v>10008847</v>
      </c>
    </row>
    <row r="5437" spans="12:19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5970</v>
      </c>
      <c r="S5437" s="111">
        <v>10008848</v>
      </c>
    </row>
    <row r="5438" spans="12:19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5971</v>
      </c>
      <c r="S5438" s="111">
        <v>10008849</v>
      </c>
    </row>
    <row r="5439" spans="12:19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5972</v>
      </c>
      <c r="S5439" s="111">
        <v>10008850</v>
      </c>
    </row>
    <row r="5440" spans="12:19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5973</v>
      </c>
      <c r="S5440" s="111">
        <v>10008814</v>
      </c>
    </row>
    <row r="5441" spans="12:19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5974</v>
      </c>
      <c r="S5441" s="111">
        <v>10008853</v>
      </c>
    </row>
    <row r="5442" spans="12:19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5975</v>
      </c>
      <c r="S5442" s="111">
        <v>10008851</v>
      </c>
    </row>
    <row r="5443" spans="12:19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5976</v>
      </c>
      <c r="S5443" s="111">
        <v>10008816</v>
      </c>
    </row>
    <row r="5444" spans="12:19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5977</v>
      </c>
      <c r="S5444" s="111">
        <v>10008852</v>
      </c>
    </row>
    <row r="5445" spans="12:19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5978</v>
      </c>
      <c r="S5445" s="111">
        <v>10008856</v>
      </c>
    </row>
    <row r="5446" spans="12:19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5979</v>
      </c>
      <c r="S5446" s="111">
        <v>10008854</v>
      </c>
    </row>
    <row r="5447" spans="12:19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5980</v>
      </c>
      <c r="S5447" s="111">
        <v>10008855</v>
      </c>
    </row>
    <row r="5448" spans="12:19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5981</v>
      </c>
      <c r="S5448" s="111">
        <v>10008857</v>
      </c>
    </row>
    <row r="5449" spans="12:19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5982</v>
      </c>
      <c r="S5449" s="111">
        <v>10008858</v>
      </c>
    </row>
    <row r="5450" spans="12:19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5983</v>
      </c>
      <c r="S5450" s="111">
        <v>10008817</v>
      </c>
    </row>
    <row r="5451" spans="12:19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5984</v>
      </c>
      <c r="S5451" s="111">
        <v>10008819</v>
      </c>
    </row>
    <row r="5452" spans="12:19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5985</v>
      </c>
      <c r="S5452" s="111">
        <v>10008820</v>
      </c>
    </row>
    <row r="5453" spans="12:19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5986</v>
      </c>
      <c r="S5453" s="111">
        <v>10008860</v>
      </c>
    </row>
    <row r="5454" spans="12:19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5987</v>
      </c>
      <c r="S5454" s="111">
        <v>10008815</v>
      </c>
    </row>
    <row r="5455" spans="12:19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5988</v>
      </c>
      <c r="S5455" s="111">
        <v>10008818</v>
      </c>
    </row>
    <row r="5456" spans="12:19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5989</v>
      </c>
      <c r="S5456" s="111">
        <v>10008807</v>
      </c>
    </row>
    <row r="5457" spans="12:19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5990</v>
      </c>
      <c r="S5457" s="111">
        <v>10008835</v>
      </c>
    </row>
    <row r="5458" spans="12:19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5991</v>
      </c>
      <c r="S5458" s="111">
        <v>10008836</v>
      </c>
    </row>
    <row r="5459" spans="12:19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5992</v>
      </c>
      <c r="S5459" s="111">
        <v>10008837</v>
      </c>
    </row>
    <row r="5460" spans="12:19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5993</v>
      </c>
      <c r="S5460" s="111">
        <v>10008838</v>
      </c>
    </row>
    <row r="5461" spans="12:19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5994</v>
      </c>
      <c r="S5461" s="111">
        <v>10008808</v>
      </c>
    </row>
    <row r="5462" spans="12:19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5995</v>
      </c>
      <c r="S5462" s="111">
        <v>10008840</v>
      </c>
    </row>
    <row r="5463" spans="12:19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5996</v>
      </c>
      <c r="S5463" s="111">
        <v>10008839</v>
      </c>
    </row>
    <row r="5464" spans="12:19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5997</v>
      </c>
      <c r="S5464" s="111">
        <v>10008810</v>
      </c>
    </row>
    <row r="5465" spans="12:19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5998</v>
      </c>
      <c r="S5465" s="111">
        <v>10008841</v>
      </c>
    </row>
    <row r="5466" spans="12:19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5999</v>
      </c>
      <c r="S5466" s="111">
        <v>10008842</v>
      </c>
    </row>
    <row r="5467" spans="12:19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6000</v>
      </c>
      <c r="S5467" s="111">
        <v>10008843</v>
      </c>
    </row>
    <row r="5468" spans="12:19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6001</v>
      </c>
      <c r="S5468" s="111">
        <v>10008844</v>
      </c>
    </row>
    <row r="5469" spans="12:19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6002</v>
      </c>
      <c r="S5469" s="111">
        <v>10008845</v>
      </c>
    </row>
    <row r="5470" spans="12:19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6003</v>
      </c>
      <c r="S5470" s="111">
        <v>10008846</v>
      </c>
    </row>
    <row r="5471" spans="12:19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6004</v>
      </c>
      <c r="S5471" s="111">
        <v>10008813</v>
      </c>
    </row>
    <row r="5472" spans="12:19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6005</v>
      </c>
      <c r="S5472" s="111">
        <v>10008833</v>
      </c>
    </row>
    <row r="5473" spans="12:19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6006</v>
      </c>
      <c r="S5473" s="111">
        <v>10008834</v>
      </c>
    </row>
    <row r="5474" spans="12:19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6007</v>
      </c>
      <c r="S5474" s="111">
        <v>10008861</v>
      </c>
    </row>
    <row r="5475" spans="12:19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6008</v>
      </c>
      <c r="S5475" s="111">
        <v>10008811</v>
      </c>
    </row>
    <row r="5476" spans="12:19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6009</v>
      </c>
      <c r="S5476" s="111">
        <v>10008809</v>
      </c>
    </row>
    <row r="5477" spans="12:19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6010</v>
      </c>
      <c r="S5477" s="111">
        <v>10008925</v>
      </c>
    </row>
    <row r="5478" spans="12:19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6011</v>
      </c>
      <c r="S5478" s="111">
        <v>10008928</v>
      </c>
    </row>
    <row r="5479" spans="12:19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6012</v>
      </c>
      <c r="S5479" s="111">
        <v>10008964</v>
      </c>
    </row>
    <row r="5480" spans="12:19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6013</v>
      </c>
      <c r="S5480" s="111">
        <v>10008926</v>
      </c>
    </row>
    <row r="5481" spans="12:19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6014</v>
      </c>
      <c r="S5481" s="111">
        <v>10008863</v>
      </c>
    </row>
    <row r="5482" spans="12:19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6015</v>
      </c>
      <c r="S5482" s="111">
        <v>10008824</v>
      </c>
    </row>
    <row r="5483" spans="12:19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6016</v>
      </c>
      <c r="S5483" s="111">
        <v>10008825</v>
      </c>
    </row>
    <row r="5484" spans="12:19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6017</v>
      </c>
      <c r="S5484" s="111">
        <v>10008826</v>
      </c>
    </row>
    <row r="5485" spans="12:19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6018</v>
      </c>
      <c r="S5485" s="111">
        <v>10008828</v>
      </c>
    </row>
    <row r="5486" spans="12:19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6019</v>
      </c>
      <c r="S5486" s="111">
        <v>10008864</v>
      </c>
    </row>
    <row r="5487" spans="12:19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6020</v>
      </c>
      <c r="S5487" s="111">
        <v>10008829</v>
      </c>
    </row>
    <row r="5488" spans="12:19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6021</v>
      </c>
      <c r="S5488" s="111">
        <v>10008804</v>
      </c>
    </row>
    <row r="5489" spans="12:19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6022</v>
      </c>
      <c r="S5489" s="111">
        <v>10008797</v>
      </c>
    </row>
    <row r="5490" spans="12:19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6023</v>
      </c>
      <c r="S5490" s="111">
        <v>10008931</v>
      </c>
    </row>
    <row r="5491" spans="12:19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6024</v>
      </c>
      <c r="S5491" s="111">
        <v>10008800</v>
      </c>
    </row>
    <row r="5492" spans="12:19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6025</v>
      </c>
      <c r="S5492" s="111">
        <v>10008803</v>
      </c>
    </row>
    <row r="5493" spans="12:19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6026</v>
      </c>
      <c r="S5493" s="111">
        <v>10008802</v>
      </c>
    </row>
    <row r="5494" spans="12:19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6027</v>
      </c>
      <c r="S5494" s="111">
        <v>10008801</v>
      </c>
    </row>
    <row r="5495" spans="12:19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6028</v>
      </c>
      <c r="S5495" s="111">
        <v>10008967</v>
      </c>
    </row>
    <row r="5496" spans="12:19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6029</v>
      </c>
      <c r="S5496" s="111">
        <v>10008965</v>
      </c>
    </row>
    <row r="5497" spans="12:19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6030</v>
      </c>
      <c r="S5497" s="111">
        <v>10008827</v>
      </c>
    </row>
    <row r="5498" spans="12:19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6031</v>
      </c>
      <c r="S5498" s="111">
        <v>10008963</v>
      </c>
    </row>
    <row r="5499" spans="12:19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6032</v>
      </c>
      <c r="S5499" s="111">
        <v>10008927</v>
      </c>
    </row>
    <row r="5500" spans="12:19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6033</v>
      </c>
      <c r="S5500" s="111">
        <v>10008929</v>
      </c>
    </row>
    <row r="5501" spans="12:19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6034</v>
      </c>
      <c r="S5501" s="111">
        <v>10008930</v>
      </c>
    </row>
    <row r="5502" spans="12:19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6035</v>
      </c>
      <c r="S5502" s="111">
        <v>10008866</v>
      </c>
    </row>
    <row r="5503" spans="12:19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6036</v>
      </c>
      <c r="S5503" s="111">
        <v>10008830</v>
      </c>
    </row>
    <row r="5504" spans="12:19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6037</v>
      </c>
      <c r="S5504" s="111">
        <v>10008831</v>
      </c>
    </row>
    <row r="5505" spans="12:19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6038</v>
      </c>
      <c r="S5505" s="111">
        <v>10008868</v>
      </c>
    </row>
    <row r="5506" spans="12:19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6039</v>
      </c>
      <c r="S5506" s="111">
        <v>10008870</v>
      </c>
    </row>
    <row r="5507" spans="12:19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6040</v>
      </c>
      <c r="S5507" s="111">
        <v>10008871</v>
      </c>
    </row>
    <row r="5508" spans="12:19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6041</v>
      </c>
      <c r="S5508" s="111">
        <v>10008872</v>
      </c>
    </row>
    <row r="5509" spans="12:19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6042</v>
      </c>
      <c r="S5509" s="111">
        <v>10008821</v>
      </c>
    </row>
    <row r="5510" spans="12:19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6043</v>
      </c>
      <c r="S5510" s="111">
        <v>10008822</v>
      </c>
    </row>
    <row r="5511" spans="12:19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6044</v>
      </c>
      <c r="S5511" s="111">
        <v>10008823</v>
      </c>
    </row>
    <row r="5512" spans="12:19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6045</v>
      </c>
      <c r="S5512" s="111">
        <v>10008874</v>
      </c>
    </row>
    <row r="5513" spans="12:19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6046</v>
      </c>
      <c r="S5513" s="111">
        <v>10008867</v>
      </c>
    </row>
    <row r="5514" spans="12:19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6047</v>
      </c>
      <c r="S5514" s="111">
        <v>10008869</v>
      </c>
    </row>
    <row r="5515" spans="12:19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6048</v>
      </c>
      <c r="S5515" s="111">
        <v>10000229</v>
      </c>
    </row>
    <row r="5516" spans="12:19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6049</v>
      </c>
      <c r="S5516" s="111">
        <v>10000231</v>
      </c>
    </row>
    <row r="5517" spans="12:19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6050</v>
      </c>
      <c r="S5517" s="111">
        <v>10000249</v>
      </c>
    </row>
    <row r="5518" spans="12:19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6051</v>
      </c>
      <c r="S5518" s="111">
        <v>10000234</v>
      </c>
    </row>
    <row r="5519" spans="12:19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6052</v>
      </c>
      <c r="S5519" s="111">
        <v>10000771</v>
      </c>
    </row>
    <row r="5520" spans="12:19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6053</v>
      </c>
      <c r="S5520" s="111">
        <v>10000233</v>
      </c>
    </row>
    <row r="5521" spans="12:19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6054</v>
      </c>
      <c r="S5521" s="111">
        <v>10000236</v>
      </c>
    </row>
    <row r="5522" spans="12:19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6055</v>
      </c>
      <c r="S5522" s="111">
        <v>10003043</v>
      </c>
    </row>
    <row r="5523" spans="12:19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6056</v>
      </c>
      <c r="S5523" s="111">
        <v>10003047</v>
      </c>
    </row>
    <row r="5524" spans="12:19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6057</v>
      </c>
      <c r="S5524" s="111">
        <v>10000773</v>
      </c>
    </row>
    <row r="5525" spans="12:19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6058</v>
      </c>
      <c r="S5525" s="111">
        <v>10000776</v>
      </c>
    </row>
    <row r="5526" spans="12:19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6059</v>
      </c>
      <c r="S5526" s="111">
        <v>10000774</v>
      </c>
    </row>
    <row r="5527" spans="12:19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6060</v>
      </c>
      <c r="S5527" s="111">
        <v>10001009</v>
      </c>
    </row>
    <row r="5528" spans="12:19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6061</v>
      </c>
      <c r="S5528" s="111">
        <v>10000775</v>
      </c>
    </row>
    <row r="5529" spans="12:19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6062</v>
      </c>
      <c r="S5529" s="111">
        <v>10000779</v>
      </c>
    </row>
    <row r="5530" spans="12:19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6063</v>
      </c>
      <c r="S5530" s="111">
        <v>10000241</v>
      </c>
    </row>
    <row r="5531" spans="12:19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6064</v>
      </c>
      <c r="S5531" s="111">
        <v>10000243</v>
      </c>
    </row>
    <row r="5532" spans="12:19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6065</v>
      </c>
      <c r="S5532" s="111">
        <v>10000247</v>
      </c>
    </row>
    <row r="5533" spans="12:19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6066</v>
      </c>
      <c r="S5533" s="111">
        <v>10000244</v>
      </c>
    </row>
    <row r="5534" spans="12:19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6067</v>
      </c>
      <c r="S5534" s="111">
        <v>10000246</v>
      </c>
    </row>
    <row r="5535" spans="12:19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6068</v>
      </c>
      <c r="S5535" s="111">
        <v>10000248</v>
      </c>
    </row>
    <row r="5536" spans="12:19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6069</v>
      </c>
      <c r="S5536" s="111">
        <v>10000251</v>
      </c>
    </row>
    <row r="5537" spans="12:19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6070</v>
      </c>
      <c r="S5537" s="111">
        <v>10000245</v>
      </c>
    </row>
    <row r="5538" spans="12:19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6071</v>
      </c>
      <c r="S5538" s="111">
        <v>10000253</v>
      </c>
    </row>
    <row r="5539" spans="12:19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6072</v>
      </c>
      <c r="S5539" s="111">
        <v>10000252</v>
      </c>
    </row>
    <row r="5540" spans="12:19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6073</v>
      </c>
      <c r="S5540" s="111">
        <v>10000262</v>
      </c>
    </row>
    <row r="5541" spans="12:19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6074</v>
      </c>
      <c r="S5541" s="111">
        <v>10000254</v>
      </c>
    </row>
    <row r="5542" spans="12:19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6075</v>
      </c>
      <c r="S5542" s="111">
        <v>10000777</v>
      </c>
    </row>
    <row r="5543" spans="12:19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6076</v>
      </c>
      <c r="S5543" s="111">
        <v>10000250</v>
      </c>
    </row>
    <row r="5544" spans="12:19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6077</v>
      </c>
      <c r="S5544" s="111">
        <v>10000256</v>
      </c>
    </row>
    <row r="5545" spans="12:19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6078</v>
      </c>
      <c r="S5545" s="111">
        <v>10003045</v>
      </c>
    </row>
    <row r="5546" spans="12:19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6079</v>
      </c>
      <c r="S5546" s="111">
        <v>10003048</v>
      </c>
    </row>
    <row r="5547" spans="12:19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6080</v>
      </c>
      <c r="S5547" s="111">
        <v>10000778</v>
      </c>
    </row>
    <row r="5548" spans="12:19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6081</v>
      </c>
      <c r="S5548" s="111">
        <v>10000781</v>
      </c>
    </row>
    <row r="5549" spans="12:19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6082</v>
      </c>
      <c r="S5549" s="111">
        <v>10000780</v>
      </c>
    </row>
    <row r="5550" spans="12:19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6083</v>
      </c>
      <c r="S5550" s="111">
        <v>10000783</v>
      </c>
    </row>
    <row r="5551" spans="12:19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6084</v>
      </c>
      <c r="S5551" s="111">
        <v>10000782</v>
      </c>
    </row>
    <row r="5552" spans="12:19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6085</v>
      </c>
      <c r="S5552" s="111">
        <v>10000784</v>
      </c>
    </row>
    <row r="5553" spans="12:19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6086</v>
      </c>
      <c r="S5553" s="111">
        <v>10000255</v>
      </c>
    </row>
    <row r="5554" spans="12:19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6087</v>
      </c>
      <c r="S5554" s="111">
        <v>10000257</v>
      </c>
    </row>
    <row r="5555" spans="12:19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6088</v>
      </c>
      <c r="S5555" s="111">
        <v>10000259</v>
      </c>
    </row>
    <row r="5556" spans="12:19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6089</v>
      </c>
      <c r="S5556" s="111">
        <v>10000258</v>
      </c>
    </row>
    <row r="5557" spans="12:19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6090</v>
      </c>
      <c r="S5557" s="111">
        <v>10000260</v>
      </c>
    </row>
    <row r="5558" spans="12:19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6091</v>
      </c>
      <c r="S5558" s="111">
        <v>10000261</v>
      </c>
    </row>
    <row r="5559" spans="12:19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6092</v>
      </c>
      <c r="S5559" s="111">
        <v>10000264</v>
      </c>
    </row>
    <row r="5560" spans="12:19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6093</v>
      </c>
      <c r="S5560" s="111">
        <v>10000263</v>
      </c>
    </row>
    <row r="5561" spans="12:19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6094</v>
      </c>
      <c r="S5561" s="111">
        <v>10000265</v>
      </c>
    </row>
    <row r="5562" spans="12:19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6095</v>
      </c>
      <c r="S5562" s="111">
        <v>10000267</v>
      </c>
    </row>
    <row r="5563" spans="12:19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6096</v>
      </c>
      <c r="S5563" s="111">
        <v>10000278</v>
      </c>
    </row>
    <row r="5564" spans="12:19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6097</v>
      </c>
      <c r="S5564" s="111">
        <v>10000266</v>
      </c>
    </row>
    <row r="5565" spans="12:19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6098</v>
      </c>
      <c r="S5565" s="111">
        <v>10000787</v>
      </c>
    </row>
    <row r="5566" spans="12:19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6099</v>
      </c>
      <c r="S5566" s="111">
        <v>10000268</v>
      </c>
    </row>
    <row r="5567" spans="12:19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6100</v>
      </c>
      <c r="S5567" s="111">
        <v>10000269</v>
      </c>
    </row>
    <row r="5568" spans="12:19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6101</v>
      </c>
      <c r="S5568" s="111">
        <v>10003040</v>
      </c>
    </row>
    <row r="5569" spans="12:19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6102</v>
      </c>
      <c r="S5569" s="111">
        <v>10003049</v>
      </c>
    </row>
    <row r="5570" spans="12:19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6103</v>
      </c>
      <c r="S5570" s="111">
        <v>10000785</v>
      </c>
    </row>
    <row r="5571" spans="12:19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6104</v>
      </c>
      <c r="S5571" s="111">
        <v>10000791</v>
      </c>
    </row>
    <row r="5572" spans="12:19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6105</v>
      </c>
      <c r="S5572" s="111">
        <v>10000788</v>
      </c>
    </row>
    <row r="5573" spans="12:19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6106</v>
      </c>
      <c r="S5573" s="111">
        <v>10000786</v>
      </c>
    </row>
    <row r="5574" spans="12:19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6107</v>
      </c>
      <c r="S5574" s="111">
        <v>10000789</v>
      </c>
    </row>
    <row r="5575" spans="12:19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6108</v>
      </c>
      <c r="S5575" s="111">
        <v>10000790</v>
      </c>
    </row>
    <row r="5576" spans="12:19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6109</v>
      </c>
      <c r="S5576" s="111">
        <v>10000270</v>
      </c>
    </row>
    <row r="5577" spans="12:19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6110</v>
      </c>
      <c r="S5577" s="111">
        <v>10000272</v>
      </c>
    </row>
    <row r="5578" spans="12:19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6111</v>
      </c>
      <c r="S5578" s="111">
        <v>10000273</v>
      </c>
    </row>
    <row r="5579" spans="12:19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6112</v>
      </c>
      <c r="S5579" s="111">
        <v>10000271</v>
      </c>
    </row>
    <row r="5580" spans="12:19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6113</v>
      </c>
      <c r="S5580" s="111">
        <v>10000274</v>
      </c>
    </row>
    <row r="5581" spans="12:19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6114</v>
      </c>
      <c r="S5581" s="111">
        <v>10000275</v>
      </c>
    </row>
    <row r="5582" spans="12:19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6115</v>
      </c>
      <c r="S5582" s="111">
        <v>10000277</v>
      </c>
    </row>
    <row r="5583" spans="12:19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6116</v>
      </c>
      <c r="S5583" s="111">
        <v>10000276</v>
      </c>
    </row>
    <row r="5584" spans="12:19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6117</v>
      </c>
      <c r="S5584" s="111">
        <v>10000281</v>
      </c>
    </row>
    <row r="5585" spans="12:19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6118</v>
      </c>
      <c r="S5585" s="111">
        <v>10000280</v>
      </c>
    </row>
    <row r="5586" spans="12:19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6119</v>
      </c>
      <c r="S5586" s="111">
        <v>10000298</v>
      </c>
    </row>
    <row r="5587" spans="12:19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6120</v>
      </c>
      <c r="S5587" s="111">
        <v>10000282</v>
      </c>
    </row>
    <row r="5588" spans="12:19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6121</v>
      </c>
      <c r="S5588" s="111">
        <v>10000793</v>
      </c>
    </row>
    <row r="5589" spans="12:19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6122</v>
      </c>
      <c r="S5589" s="111">
        <v>10000283</v>
      </c>
    </row>
    <row r="5590" spans="12:19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6123</v>
      </c>
      <c r="S5590" s="111">
        <v>10000285</v>
      </c>
    </row>
    <row r="5591" spans="12:19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6124</v>
      </c>
      <c r="S5591" s="111">
        <v>10003044</v>
      </c>
    </row>
    <row r="5592" spans="12:19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6125</v>
      </c>
      <c r="S5592" s="111">
        <v>10003053</v>
      </c>
    </row>
    <row r="5593" spans="12:19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6126</v>
      </c>
      <c r="S5593" s="111">
        <v>10000795</v>
      </c>
    </row>
    <row r="5594" spans="12:19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6127</v>
      </c>
      <c r="S5594" s="111">
        <v>10000792</v>
      </c>
    </row>
    <row r="5595" spans="12:19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6128</v>
      </c>
      <c r="S5595" s="111">
        <v>10000794</v>
      </c>
    </row>
    <row r="5596" spans="12:19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6129</v>
      </c>
      <c r="S5596" s="111">
        <v>10000796</v>
      </c>
    </row>
    <row r="5597" spans="12:19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6130</v>
      </c>
      <c r="S5597" s="111">
        <v>10000799</v>
      </c>
    </row>
    <row r="5598" spans="12:19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6131</v>
      </c>
      <c r="S5598" s="111">
        <v>10000806</v>
      </c>
    </row>
    <row r="5599" spans="12:19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6132</v>
      </c>
      <c r="S5599" s="111">
        <v>10000286</v>
      </c>
    </row>
    <row r="5600" spans="12:19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6133</v>
      </c>
      <c r="S5600" s="111">
        <v>10000288</v>
      </c>
    </row>
    <row r="5601" spans="12:19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6134</v>
      </c>
      <c r="S5601" s="111">
        <v>10000290</v>
      </c>
    </row>
    <row r="5602" spans="12:19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6135</v>
      </c>
      <c r="S5602" s="111">
        <v>10000292</v>
      </c>
    </row>
    <row r="5603" spans="12:19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6136</v>
      </c>
      <c r="S5603" s="111">
        <v>10000294</v>
      </c>
    </row>
    <row r="5604" spans="12:19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6137</v>
      </c>
      <c r="S5604" s="111">
        <v>10000296</v>
      </c>
    </row>
    <row r="5605" spans="12:19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6138</v>
      </c>
      <c r="S5605" s="111">
        <v>10000297</v>
      </c>
    </row>
    <row r="5606" spans="12:19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6139</v>
      </c>
      <c r="S5606" s="111">
        <v>10000299</v>
      </c>
    </row>
    <row r="5607" spans="12:19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6140</v>
      </c>
      <c r="S5607" s="111">
        <v>10000303</v>
      </c>
    </row>
    <row r="5608" spans="12:19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6141</v>
      </c>
      <c r="S5608" s="111">
        <v>10000305</v>
      </c>
    </row>
    <row r="5609" spans="12:19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6142</v>
      </c>
      <c r="S5609" s="111">
        <v>10000316</v>
      </c>
    </row>
    <row r="5610" spans="12:19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6143</v>
      </c>
      <c r="S5610" s="111">
        <v>10000308</v>
      </c>
    </row>
    <row r="5611" spans="12:19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6144</v>
      </c>
      <c r="S5611" s="111">
        <v>10000807</v>
      </c>
    </row>
    <row r="5612" spans="12:19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6145</v>
      </c>
      <c r="S5612" s="111">
        <v>10000307</v>
      </c>
    </row>
    <row r="5613" spans="12:19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6146</v>
      </c>
      <c r="S5613" s="111">
        <v>10000306</v>
      </c>
    </row>
    <row r="5614" spans="12:19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6147</v>
      </c>
      <c r="S5614" s="111">
        <v>10003042</v>
      </c>
    </row>
    <row r="5615" spans="12:19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6148</v>
      </c>
      <c r="S5615" s="111">
        <v>10003052</v>
      </c>
    </row>
    <row r="5616" spans="12:19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6149</v>
      </c>
      <c r="S5616" s="111">
        <v>10000810</v>
      </c>
    </row>
    <row r="5617" spans="12:19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6150</v>
      </c>
      <c r="S5617" s="111">
        <v>10000809</v>
      </c>
    </row>
    <row r="5618" spans="12:19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6151</v>
      </c>
      <c r="S5618" s="111">
        <v>10000808</v>
      </c>
    </row>
    <row r="5619" spans="12:19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6152</v>
      </c>
      <c r="S5619" s="111">
        <v>10000811</v>
      </c>
    </row>
    <row r="5620" spans="12:19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6153</v>
      </c>
      <c r="S5620" s="111">
        <v>10000813</v>
      </c>
    </row>
    <row r="5621" spans="12:19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6154</v>
      </c>
      <c r="S5621" s="111">
        <v>10000812</v>
      </c>
    </row>
    <row r="5622" spans="12:19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6155</v>
      </c>
      <c r="S5622" s="111">
        <v>10000309</v>
      </c>
    </row>
    <row r="5623" spans="12:19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6156</v>
      </c>
      <c r="S5623" s="111">
        <v>10000312</v>
      </c>
    </row>
    <row r="5624" spans="12:19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6157</v>
      </c>
      <c r="S5624" s="111">
        <v>10000310</v>
      </c>
    </row>
    <row r="5625" spans="12:19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6158</v>
      </c>
      <c r="S5625" s="111">
        <v>10000311</v>
      </c>
    </row>
    <row r="5626" spans="12:19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6159</v>
      </c>
      <c r="S5626" s="111">
        <v>10000314</v>
      </c>
    </row>
    <row r="5627" spans="12:19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6160</v>
      </c>
      <c r="S5627" s="111">
        <v>10000315</v>
      </c>
    </row>
    <row r="5628" spans="12:19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6161</v>
      </c>
      <c r="S5628" s="111">
        <v>10000313</v>
      </c>
    </row>
    <row r="5629" spans="12:19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6162</v>
      </c>
      <c r="S5629" s="111">
        <v>10000317</v>
      </c>
    </row>
    <row r="5630" spans="12:19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6163</v>
      </c>
      <c r="S5630" s="111">
        <v>10000318</v>
      </c>
    </row>
    <row r="5631" spans="12:19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6164</v>
      </c>
      <c r="S5631" s="111">
        <v>10000320</v>
      </c>
    </row>
    <row r="5632" spans="12:19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6165</v>
      </c>
      <c r="S5632" s="111">
        <v>10000339</v>
      </c>
    </row>
    <row r="5633" spans="12:19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6166</v>
      </c>
      <c r="S5633" s="111">
        <v>10000321</v>
      </c>
    </row>
    <row r="5634" spans="12:19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6167</v>
      </c>
      <c r="S5634" s="111">
        <v>10000815</v>
      </c>
    </row>
    <row r="5635" spans="12:19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6168</v>
      </c>
      <c r="S5635" s="111">
        <v>10000325</v>
      </c>
    </row>
    <row r="5636" spans="12:19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6169</v>
      </c>
      <c r="S5636" s="111">
        <v>10000324</v>
      </c>
    </row>
    <row r="5637" spans="12:19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6170</v>
      </c>
      <c r="S5637" s="111">
        <v>10003073</v>
      </c>
    </row>
    <row r="5638" spans="12:19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6171</v>
      </c>
      <c r="S5638" s="111">
        <v>10003051</v>
      </c>
    </row>
    <row r="5639" spans="12:19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6172</v>
      </c>
      <c r="S5639" s="111">
        <v>10000814</v>
      </c>
    </row>
    <row r="5640" spans="12:19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6173</v>
      </c>
      <c r="S5640" s="111">
        <v>10000817</v>
      </c>
    </row>
    <row r="5641" spans="12:19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6174</v>
      </c>
      <c r="S5641" s="111">
        <v>10000816</v>
      </c>
    </row>
    <row r="5642" spans="12:19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6175</v>
      </c>
      <c r="S5642" s="111">
        <v>10000820</v>
      </c>
    </row>
    <row r="5643" spans="12:19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6176</v>
      </c>
      <c r="S5643" s="111">
        <v>10000819</v>
      </c>
    </row>
    <row r="5644" spans="12:19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6177</v>
      </c>
      <c r="S5644" s="111">
        <v>10000821</v>
      </c>
    </row>
    <row r="5645" spans="12:19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6178</v>
      </c>
      <c r="S5645" s="111">
        <v>10000331</v>
      </c>
    </row>
    <row r="5646" spans="12:19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6179</v>
      </c>
      <c r="S5646" s="111">
        <v>10000330</v>
      </c>
    </row>
    <row r="5647" spans="12:19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6180</v>
      </c>
      <c r="S5647" s="111">
        <v>10000332</v>
      </c>
    </row>
    <row r="5648" spans="12:19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6181</v>
      </c>
      <c r="S5648" s="111">
        <v>10000333</v>
      </c>
    </row>
    <row r="5649" spans="12:19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6182</v>
      </c>
      <c r="S5649" s="111">
        <v>10000335</v>
      </c>
    </row>
    <row r="5650" spans="12:19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6183</v>
      </c>
      <c r="S5650" s="111">
        <v>10000337</v>
      </c>
    </row>
    <row r="5651" spans="12:19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6184</v>
      </c>
      <c r="S5651" s="111">
        <v>10000336</v>
      </c>
    </row>
    <row r="5652" spans="12:19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6185</v>
      </c>
      <c r="S5652" s="111">
        <v>10000338</v>
      </c>
    </row>
    <row r="5653" spans="12:19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6186</v>
      </c>
      <c r="S5653" s="111">
        <v>10001503</v>
      </c>
    </row>
    <row r="5654" spans="12:19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6187</v>
      </c>
      <c r="S5654" s="111">
        <v>10008439</v>
      </c>
    </row>
    <row r="5655" spans="12:19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6188</v>
      </c>
      <c r="S5655" s="111">
        <v>10000478</v>
      </c>
    </row>
    <row r="5656" spans="12:19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6189</v>
      </c>
      <c r="S5656" s="111">
        <v>10008320</v>
      </c>
    </row>
    <row r="5657" spans="12:19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6190</v>
      </c>
      <c r="S5657" s="111">
        <v>10000463</v>
      </c>
    </row>
    <row r="5658" spans="12:19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6191</v>
      </c>
      <c r="S5658" s="111">
        <v>10000465</v>
      </c>
    </row>
    <row r="5659" spans="12:19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6192</v>
      </c>
      <c r="S5659" s="111">
        <v>10000461</v>
      </c>
    </row>
    <row r="5660" spans="12:19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6193</v>
      </c>
      <c r="S5660" s="111">
        <v>10000464</v>
      </c>
    </row>
    <row r="5661" spans="12:19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6194</v>
      </c>
      <c r="S5661" s="111">
        <v>10000466</v>
      </c>
    </row>
    <row r="5662" spans="12:19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6195</v>
      </c>
      <c r="S5662" s="111">
        <v>10000470</v>
      </c>
    </row>
    <row r="5663" spans="12:19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6196</v>
      </c>
      <c r="S5663" s="111">
        <v>10000468</v>
      </c>
    </row>
    <row r="5664" spans="12:19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6197</v>
      </c>
      <c r="S5664" s="111">
        <v>10000469</v>
      </c>
    </row>
    <row r="5665" spans="12:19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6198</v>
      </c>
      <c r="S5665" s="111">
        <v>10000091</v>
      </c>
    </row>
    <row r="5666" spans="12:19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6199</v>
      </c>
      <c r="S5666" s="111">
        <v>10001482</v>
      </c>
    </row>
    <row r="5667" spans="12:19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6200</v>
      </c>
      <c r="S5667" s="111">
        <v>10002545</v>
      </c>
    </row>
    <row r="5668" spans="12:19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6201</v>
      </c>
      <c r="S5668" s="111">
        <v>10001441</v>
      </c>
    </row>
    <row r="5669" spans="12:19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6202</v>
      </c>
      <c r="S5669" s="111">
        <v>10008273</v>
      </c>
    </row>
    <row r="5670" spans="12:19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6203</v>
      </c>
      <c r="S5670" s="111">
        <v>10008865</v>
      </c>
    </row>
    <row r="5671" spans="12:19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6204</v>
      </c>
      <c r="S5671" s="111">
        <v>10008395</v>
      </c>
    </row>
    <row r="5672" spans="12:19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6205</v>
      </c>
      <c r="S5672" s="111">
        <v>10008241</v>
      </c>
    </row>
    <row r="5673" spans="12:19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6206</v>
      </c>
      <c r="S5673" s="111">
        <v>10008859</v>
      </c>
    </row>
    <row r="5674" spans="12:19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6207</v>
      </c>
      <c r="S5674" s="111">
        <v>10008805</v>
      </c>
    </row>
    <row r="5675" spans="12:19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6208</v>
      </c>
      <c r="S5675" s="111">
        <v>10003114</v>
      </c>
    </row>
    <row r="5676" spans="12:19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6209</v>
      </c>
      <c r="S5676" s="111">
        <v>10003116</v>
      </c>
    </row>
    <row r="5677" spans="12:19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6210</v>
      </c>
      <c r="S5677" s="111">
        <v>10000462</v>
      </c>
    </row>
    <row r="5678" spans="12:19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6211</v>
      </c>
      <c r="S5678" s="111">
        <v>10000104</v>
      </c>
    </row>
    <row r="5679" spans="12:19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6212</v>
      </c>
      <c r="S5679" s="111">
        <v>18621</v>
      </c>
    </row>
    <row r="5680" spans="12:19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6213</v>
      </c>
      <c r="S5680" s="111">
        <v>18622</v>
      </c>
    </row>
    <row r="5681" spans="12:19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6214</v>
      </c>
      <c r="S5681" s="111">
        <v>18623</v>
      </c>
    </row>
    <row r="5682" spans="12:19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6215</v>
      </c>
      <c r="S5682" s="111">
        <v>18624</v>
      </c>
    </row>
    <row r="5683" spans="12:19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6216</v>
      </c>
      <c r="R5683" t="s">
        <v>7900</v>
      </c>
      <c r="S5683" s="111">
        <v>18625</v>
      </c>
    </row>
    <row r="5684" spans="12:19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6217</v>
      </c>
      <c r="R5684" t="s">
        <v>7900</v>
      </c>
      <c r="S5684" s="111">
        <v>18626</v>
      </c>
    </row>
    <row r="5685" spans="12:19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6218</v>
      </c>
      <c r="R5685" t="s">
        <v>7900</v>
      </c>
      <c r="S5685" s="111">
        <v>18627</v>
      </c>
    </row>
    <row r="5686" spans="12:19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6219</v>
      </c>
      <c r="R5686" t="s">
        <v>7900</v>
      </c>
      <c r="S5686" s="111">
        <v>18628</v>
      </c>
    </row>
    <row r="5687" spans="12:19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6220</v>
      </c>
      <c r="R5687" t="s">
        <v>103</v>
      </c>
      <c r="S5687" s="111">
        <v>18629</v>
      </c>
    </row>
    <row r="5688" spans="12:19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6221</v>
      </c>
      <c r="R5688" t="s">
        <v>7900</v>
      </c>
      <c r="S5688" s="111">
        <v>18630</v>
      </c>
    </row>
    <row r="5689" spans="12:19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6222</v>
      </c>
      <c r="R5689" t="s">
        <v>103</v>
      </c>
      <c r="S5689" s="111">
        <v>18631</v>
      </c>
    </row>
    <row r="5690" spans="12:19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6223</v>
      </c>
      <c r="R5690" t="s">
        <v>7900</v>
      </c>
      <c r="S5690" s="111">
        <v>18632</v>
      </c>
    </row>
    <row r="5691" spans="12:19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6224</v>
      </c>
      <c r="R5691" t="s">
        <v>103</v>
      </c>
      <c r="S5691" s="111">
        <v>18633</v>
      </c>
    </row>
    <row r="5692" spans="12:19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6225</v>
      </c>
      <c r="R5692" t="s">
        <v>7900</v>
      </c>
      <c r="S5692" s="111">
        <v>18634</v>
      </c>
    </row>
    <row r="5693" spans="12:19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6226</v>
      </c>
      <c r="R5693" t="s">
        <v>103</v>
      </c>
      <c r="S5693" s="111">
        <v>18635</v>
      </c>
    </row>
    <row r="5694" spans="12:19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6227</v>
      </c>
      <c r="S5694" s="111">
        <v>18636</v>
      </c>
    </row>
    <row r="5695" spans="12:19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6228</v>
      </c>
      <c r="R5695" t="s">
        <v>7871</v>
      </c>
      <c r="S5695" s="111">
        <v>19498</v>
      </c>
    </row>
    <row r="5696" spans="12:19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6229</v>
      </c>
      <c r="R5696" t="s">
        <v>7871</v>
      </c>
      <c r="S5696" s="111">
        <v>17379</v>
      </c>
    </row>
    <row r="5697" spans="12:19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6230</v>
      </c>
      <c r="R5697" t="s">
        <v>7871</v>
      </c>
      <c r="S5697" s="111">
        <v>17380</v>
      </c>
    </row>
    <row r="5698" spans="12:19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6231</v>
      </c>
      <c r="S5698" s="111">
        <v>17381</v>
      </c>
    </row>
    <row r="5699" spans="12:19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6232</v>
      </c>
      <c r="S5699" s="111">
        <v>17382</v>
      </c>
    </row>
    <row r="5700" spans="12:19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6233</v>
      </c>
      <c r="S5700" s="111">
        <v>17383</v>
      </c>
    </row>
    <row r="5701" spans="12:19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6234</v>
      </c>
      <c r="S5701" s="111">
        <v>17384</v>
      </c>
    </row>
    <row r="5702" spans="12:19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6235</v>
      </c>
      <c r="S5702" s="111">
        <v>17385</v>
      </c>
    </row>
    <row r="5703" spans="12:19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6236</v>
      </c>
      <c r="R5703" t="s">
        <v>7908</v>
      </c>
      <c r="S5703" s="111">
        <v>17386</v>
      </c>
    </row>
    <row r="5704" spans="12:19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6237</v>
      </c>
      <c r="R5704" t="s">
        <v>7871</v>
      </c>
      <c r="S5704" s="111">
        <v>17387</v>
      </c>
    </row>
    <row r="5705" spans="12:19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6238</v>
      </c>
      <c r="R5705" t="s">
        <v>7871</v>
      </c>
      <c r="S5705" s="111">
        <v>17388</v>
      </c>
    </row>
    <row r="5706" spans="12:19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6239</v>
      </c>
      <c r="R5706" t="s">
        <v>7871</v>
      </c>
      <c r="S5706" s="111">
        <v>17389</v>
      </c>
    </row>
    <row r="5707" spans="12:19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6240</v>
      </c>
      <c r="R5707" t="s">
        <v>7927</v>
      </c>
      <c r="S5707" s="111">
        <v>17390</v>
      </c>
    </row>
    <row r="5708" spans="12:19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6241</v>
      </c>
      <c r="R5708" t="s">
        <v>7871</v>
      </c>
      <c r="S5708" s="111">
        <v>17391</v>
      </c>
    </row>
    <row r="5709" spans="12:19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6242</v>
      </c>
      <c r="R5709" t="s">
        <v>7871</v>
      </c>
      <c r="S5709" s="111">
        <v>17392</v>
      </c>
    </row>
    <row r="5710" spans="12:19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6243</v>
      </c>
      <c r="S5710" s="111">
        <v>17393</v>
      </c>
    </row>
    <row r="5711" spans="12:19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6244</v>
      </c>
      <c r="S5711" s="111">
        <v>17394</v>
      </c>
    </row>
    <row r="5712" spans="12:19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6245</v>
      </c>
      <c r="S5712" s="111">
        <v>17395</v>
      </c>
    </row>
    <row r="5713" spans="12:19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6246</v>
      </c>
      <c r="S5713" s="111">
        <v>19499</v>
      </c>
    </row>
    <row r="5714" spans="12:19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6247</v>
      </c>
      <c r="S5714" s="111">
        <v>19500</v>
      </c>
    </row>
    <row r="5715" spans="12:19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6248</v>
      </c>
      <c r="S5715" s="111">
        <v>19501</v>
      </c>
    </row>
    <row r="5716" spans="12:19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6249</v>
      </c>
      <c r="S5716" s="111">
        <v>19502</v>
      </c>
    </row>
    <row r="5717" spans="12:19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6250</v>
      </c>
      <c r="R5717" t="s">
        <v>7871</v>
      </c>
      <c r="S5717" s="111">
        <v>17779</v>
      </c>
    </row>
    <row r="5718" spans="12:19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6251</v>
      </c>
      <c r="R5718" t="s">
        <v>7871</v>
      </c>
      <c r="S5718" s="111">
        <v>17780</v>
      </c>
    </row>
    <row r="5719" spans="12:19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6252</v>
      </c>
      <c r="R5719" t="s">
        <v>7871</v>
      </c>
      <c r="S5719" s="111">
        <v>17781</v>
      </c>
    </row>
    <row r="5720" spans="12:19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6253</v>
      </c>
      <c r="R5720" t="s">
        <v>7871</v>
      </c>
      <c r="S5720" s="111">
        <v>17782</v>
      </c>
    </row>
    <row r="5721" spans="12:19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6254</v>
      </c>
      <c r="R5721" t="s">
        <v>7872</v>
      </c>
      <c r="S5721" s="111">
        <v>17783</v>
      </c>
    </row>
    <row r="5722" spans="12:19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6255</v>
      </c>
      <c r="R5722" t="s">
        <v>7872</v>
      </c>
      <c r="S5722" s="111">
        <v>17784</v>
      </c>
    </row>
    <row r="5723" spans="12:19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6256</v>
      </c>
      <c r="S5723" s="111">
        <v>17785</v>
      </c>
    </row>
    <row r="5724" spans="12:19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6257</v>
      </c>
      <c r="S5724" s="111">
        <v>17786</v>
      </c>
    </row>
    <row r="5725" spans="12:19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6258</v>
      </c>
      <c r="R5725" t="s">
        <v>7894</v>
      </c>
      <c r="S5725" s="111">
        <v>17787</v>
      </c>
    </row>
    <row r="5726" spans="12:19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6259</v>
      </c>
      <c r="R5726" t="s">
        <v>7894</v>
      </c>
      <c r="S5726" s="111">
        <v>17788</v>
      </c>
    </row>
    <row r="5727" spans="12:19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6260</v>
      </c>
      <c r="R5727" t="s">
        <v>7890</v>
      </c>
      <c r="S5727" s="111">
        <v>17789</v>
      </c>
    </row>
    <row r="5728" spans="12:19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6261</v>
      </c>
      <c r="R5728" t="s">
        <v>7890</v>
      </c>
      <c r="S5728" s="111">
        <v>17790</v>
      </c>
    </row>
    <row r="5729" spans="12:19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6262</v>
      </c>
      <c r="S5729" s="111">
        <v>17791</v>
      </c>
    </row>
    <row r="5730" spans="12:19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6263</v>
      </c>
      <c r="S5730" s="111">
        <v>17792</v>
      </c>
    </row>
    <row r="5731" spans="12:19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6264</v>
      </c>
      <c r="S5731" s="111">
        <v>17793</v>
      </c>
    </row>
    <row r="5732" spans="12:19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6265</v>
      </c>
      <c r="R5732" t="s">
        <v>7868</v>
      </c>
      <c r="S5732" s="111">
        <v>17794</v>
      </c>
    </row>
    <row r="5733" spans="12:19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6266</v>
      </c>
      <c r="R5733" t="s">
        <v>7868</v>
      </c>
      <c r="S5733" s="111">
        <v>17795</v>
      </c>
    </row>
    <row r="5734" spans="12:19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6267</v>
      </c>
      <c r="S5734" s="111">
        <v>17796</v>
      </c>
    </row>
    <row r="5735" spans="12:19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6268</v>
      </c>
      <c r="S5735" s="111">
        <v>17797</v>
      </c>
    </row>
    <row r="5736" spans="12:19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6269</v>
      </c>
      <c r="S5736" s="111">
        <v>17798</v>
      </c>
    </row>
    <row r="5737" spans="12:19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6270</v>
      </c>
      <c r="R5737" t="s">
        <v>7868</v>
      </c>
      <c r="S5737" s="111">
        <v>17799</v>
      </c>
    </row>
    <row r="5738" spans="12:19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6271</v>
      </c>
      <c r="R5738" t="s">
        <v>7868</v>
      </c>
      <c r="S5738" s="111">
        <v>17800</v>
      </c>
    </row>
    <row r="5739" spans="12:19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6272</v>
      </c>
      <c r="R5739" t="s">
        <v>7894</v>
      </c>
      <c r="S5739" s="111">
        <v>17801</v>
      </c>
    </row>
    <row r="5740" spans="12:19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6273</v>
      </c>
      <c r="R5740" t="s">
        <v>7894</v>
      </c>
      <c r="S5740" s="111">
        <v>17802</v>
      </c>
    </row>
    <row r="5741" spans="12:19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6274</v>
      </c>
      <c r="R5741" t="s">
        <v>7890</v>
      </c>
      <c r="S5741" s="111">
        <v>17803</v>
      </c>
    </row>
    <row r="5742" spans="12:19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6275</v>
      </c>
      <c r="R5742" t="s">
        <v>7890</v>
      </c>
      <c r="S5742" s="111">
        <v>17804</v>
      </c>
    </row>
    <row r="5743" spans="12:19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6276</v>
      </c>
      <c r="R5743" t="s">
        <v>7868</v>
      </c>
      <c r="S5743" s="111">
        <v>17805</v>
      </c>
    </row>
    <row r="5744" spans="12:19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6277</v>
      </c>
      <c r="S5744" s="111">
        <v>17806</v>
      </c>
    </row>
    <row r="5745" spans="12:19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6278</v>
      </c>
      <c r="S5745" s="111">
        <v>17807</v>
      </c>
    </row>
    <row r="5746" spans="12:19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6279</v>
      </c>
      <c r="S5746" s="111">
        <v>17808</v>
      </c>
    </row>
    <row r="5747" spans="12:19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6280</v>
      </c>
      <c r="R5747" t="s">
        <v>7868</v>
      </c>
      <c r="S5747" s="111">
        <v>17809</v>
      </c>
    </row>
    <row r="5748" spans="12:19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6281</v>
      </c>
      <c r="R5748" t="s">
        <v>7894</v>
      </c>
      <c r="S5748" s="111">
        <v>17810</v>
      </c>
    </row>
    <row r="5749" spans="12:19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6282</v>
      </c>
      <c r="R5749" t="s">
        <v>7894</v>
      </c>
      <c r="S5749" s="111">
        <v>17811</v>
      </c>
    </row>
    <row r="5750" spans="12:19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6283</v>
      </c>
      <c r="R5750" t="s">
        <v>7890</v>
      </c>
      <c r="S5750" s="111">
        <v>17812</v>
      </c>
    </row>
    <row r="5751" spans="12:19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6284</v>
      </c>
      <c r="R5751" t="s">
        <v>7890</v>
      </c>
      <c r="S5751" s="111">
        <v>17813</v>
      </c>
    </row>
    <row r="5752" spans="12:19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6285</v>
      </c>
      <c r="R5752" t="s">
        <v>7928</v>
      </c>
      <c r="S5752" s="111">
        <v>17814</v>
      </c>
    </row>
    <row r="5753" spans="12:19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6286</v>
      </c>
      <c r="R5753" t="s">
        <v>7928</v>
      </c>
      <c r="S5753" s="111">
        <v>19503</v>
      </c>
    </row>
    <row r="5754" spans="12:19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6287</v>
      </c>
      <c r="R5754" t="s">
        <v>7872</v>
      </c>
      <c r="S5754" s="111">
        <v>17396</v>
      </c>
    </row>
    <row r="5755" spans="12:19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6288</v>
      </c>
      <c r="R5755" t="s">
        <v>7872</v>
      </c>
      <c r="S5755" s="111">
        <v>19504</v>
      </c>
    </row>
    <row r="5756" spans="12:19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6289</v>
      </c>
      <c r="S5756" s="111">
        <v>18637</v>
      </c>
    </row>
    <row r="5757" spans="12:19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6290</v>
      </c>
      <c r="R5757" t="s">
        <v>7893</v>
      </c>
      <c r="S5757" s="111">
        <v>18638</v>
      </c>
    </row>
    <row r="5758" spans="12:19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6291</v>
      </c>
      <c r="R5758" t="s">
        <v>7893</v>
      </c>
      <c r="S5758" s="111">
        <v>18639</v>
      </c>
    </row>
    <row r="5759" spans="12:19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6292</v>
      </c>
      <c r="R5759" t="s">
        <v>7893</v>
      </c>
      <c r="S5759" s="111">
        <v>18640</v>
      </c>
    </row>
    <row r="5760" spans="12:19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6293</v>
      </c>
      <c r="R5760" t="s">
        <v>7893</v>
      </c>
      <c r="S5760" s="111">
        <v>18641</v>
      </c>
    </row>
    <row r="5761" spans="12:19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6294</v>
      </c>
      <c r="R5761" t="s">
        <v>7868</v>
      </c>
      <c r="S5761" s="111">
        <v>18642</v>
      </c>
    </row>
    <row r="5762" spans="12:19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6295</v>
      </c>
      <c r="R5762" t="s">
        <v>7868</v>
      </c>
      <c r="S5762" s="111">
        <v>18643</v>
      </c>
    </row>
    <row r="5763" spans="12:19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6296</v>
      </c>
      <c r="R5763" t="s">
        <v>7890</v>
      </c>
      <c r="S5763" s="111">
        <v>18644</v>
      </c>
    </row>
    <row r="5764" spans="12:19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6297</v>
      </c>
      <c r="R5764" t="s">
        <v>7868</v>
      </c>
      <c r="S5764" s="111">
        <v>18645</v>
      </c>
    </row>
    <row r="5765" spans="12:19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6298</v>
      </c>
      <c r="R5765" t="s">
        <v>7890</v>
      </c>
      <c r="S5765" s="111">
        <v>18646</v>
      </c>
    </row>
    <row r="5766" spans="12:19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6299</v>
      </c>
      <c r="R5766" t="s">
        <v>7868</v>
      </c>
      <c r="S5766" s="111">
        <v>18647</v>
      </c>
    </row>
    <row r="5767" spans="12:19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6300</v>
      </c>
      <c r="R5767" t="s">
        <v>7890</v>
      </c>
      <c r="S5767" s="111">
        <v>18648</v>
      </c>
    </row>
    <row r="5768" spans="12:19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6301</v>
      </c>
      <c r="R5768" t="s">
        <v>7868</v>
      </c>
      <c r="S5768" s="111">
        <v>18649</v>
      </c>
    </row>
    <row r="5769" spans="12:19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6302</v>
      </c>
      <c r="R5769" t="s">
        <v>103</v>
      </c>
      <c r="S5769" s="111">
        <v>18650</v>
      </c>
    </row>
    <row r="5770" spans="12:19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6303</v>
      </c>
      <c r="S5770" s="111">
        <v>18651</v>
      </c>
    </row>
    <row r="5771" spans="12:19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6304</v>
      </c>
      <c r="S5771" s="111">
        <v>18652</v>
      </c>
    </row>
    <row r="5772" spans="12:19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6305</v>
      </c>
      <c r="R5772" t="s">
        <v>7868</v>
      </c>
      <c r="S5772" s="111">
        <v>18653</v>
      </c>
    </row>
    <row r="5773" spans="12:19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6306</v>
      </c>
      <c r="R5773" t="s">
        <v>7890</v>
      </c>
      <c r="S5773" s="111">
        <v>18654</v>
      </c>
    </row>
    <row r="5774" spans="12:19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6307</v>
      </c>
      <c r="R5774" t="s">
        <v>7890</v>
      </c>
      <c r="S5774" s="111">
        <v>18655</v>
      </c>
    </row>
    <row r="5775" spans="12:19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6308</v>
      </c>
      <c r="R5775" t="s">
        <v>7890</v>
      </c>
      <c r="S5775" s="111">
        <v>18656</v>
      </c>
    </row>
    <row r="5776" spans="12:19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6309</v>
      </c>
      <c r="R5776" t="s">
        <v>7868</v>
      </c>
      <c r="S5776" s="111">
        <v>18657</v>
      </c>
    </row>
    <row r="5777" spans="12:19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6310</v>
      </c>
      <c r="R5777" t="s">
        <v>7890</v>
      </c>
      <c r="S5777" s="111">
        <v>18658</v>
      </c>
    </row>
    <row r="5778" spans="12:19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6311</v>
      </c>
      <c r="R5778" t="s">
        <v>7868</v>
      </c>
      <c r="S5778" s="111">
        <v>18659</v>
      </c>
    </row>
    <row r="5779" spans="12:19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6312</v>
      </c>
      <c r="R5779" t="s">
        <v>7890</v>
      </c>
      <c r="S5779" s="111">
        <v>18660</v>
      </c>
    </row>
    <row r="5780" spans="12:19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6313</v>
      </c>
      <c r="R5780" t="s">
        <v>7894</v>
      </c>
      <c r="S5780" s="111">
        <v>18661</v>
      </c>
    </row>
    <row r="5781" spans="12:19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6314</v>
      </c>
      <c r="R5781" t="s">
        <v>7868</v>
      </c>
      <c r="S5781" s="111">
        <v>18662</v>
      </c>
    </row>
    <row r="5782" spans="12:19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6315</v>
      </c>
      <c r="R5782" t="s">
        <v>7890</v>
      </c>
      <c r="S5782" s="111">
        <v>18663</v>
      </c>
    </row>
    <row r="5783" spans="12:19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6316</v>
      </c>
      <c r="R5783" t="s">
        <v>7890</v>
      </c>
      <c r="S5783" s="111">
        <v>18664</v>
      </c>
    </row>
    <row r="5784" spans="12:19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6317</v>
      </c>
      <c r="R5784" t="s">
        <v>7890</v>
      </c>
      <c r="S5784" s="111">
        <v>18665</v>
      </c>
    </row>
    <row r="5785" spans="12:19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6318</v>
      </c>
      <c r="R5785" t="s">
        <v>7890</v>
      </c>
      <c r="S5785" s="111">
        <v>18666</v>
      </c>
    </row>
    <row r="5786" spans="12:19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6319</v>
      </c>
      <c r="R5786" t="s">
        <v>7890</v>
      </c>
      <c r="S5786" s="111">
        <v>18667</v>
      </c>
    </row>
    <row r="5787" spans="12:19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6320</v>
      </c>
      <c r="R5787" t="s">
        <v>7868</v>
      </c>
      <c r="S5787" s="111">
        <v>18668</v>
      </c>
    </row>
    <row r="5788" spans="12:19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6321</v>
      </c>
      <c r="R5788" t="s">
        <v>7929</v>
      </c>
      <c r="S5788" s="111">
        <v>18669</v>
      </c>
    </row>
    <row r="5789" spans="12:19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6322</v>
      </c>
      <c r="R5789" t="s">
        <v>7929</v>
      </c>
      <c r="S5789" s="111">
        <v>18670</v>
      </c>
    </row>
    <row r="5790" spans="12:19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6323</v>
      </c>
      <c r="R5790" t="s">
        <v>7929</v>
      </c>
      <c r="S5790" s="111">
        <v>18671</v>
      </c>
    </row>
    <row r="5791" spans="12:19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6324</v>
      </c>
      <c r="R5791" t="s">
        <v>7929</v>
      </c>
      <c r="S5791" s="111">
        <v>18672</v>
      </c>
    </row>
    <row r="5792" spans="12:19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6325</v>
      </c>
      <c r="R5792" t="s">
        <v>7929</v>
      </c>
      <c r="S5792" s="111">
        <v>18673</v>
      </c>
    </row>
    <row r="5793" spans="12:19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6326</v>
      </c>
      <c r="R5793" t="s">
        <v>7929</v>
      </c>
      <c r="S5793" s="111">
        <v>18674</v>
      </c>
    </row>
    <row r="5794" spans="12:19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6327</v>
      </c>
      <c r="R5794" t="s">
        <v>7929</v>
      </c>
      <c r="S5794" s="111">
        <v>18675</v>
      </c>
    </row>
    <row r="5795" spans="12:19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6328</v>
      </c>
      <c r="R5795" t="s">
        <v>7929</v>
      </c>
      <c r="S5795" s="111">
        <v>18676</v>
      </c>
    </row>
    <row r="5796" spans="12:19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6329</v>
      </c>
      <c r="S5796" s="111">
        <v>18677</v>
      </c>
    </row>
    <row r="5797" spans="12:19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6330</v>
      </c>
      <c r="S5797" s="111">
        <v>18678</v>
      </c>
    </row>
    <row r="5798" spans="12:19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6331</v>
      </c>
      <c r="S5798" s="111">
        <v>18679</v>
      </c>
    </row>
    <row r="5799" spans="12:19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6332</v>
      </c>
      <c r="S5799" s="111">
        <v>18680</v>
      </c>
    </row>
    <row r="5800" spans="12:19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6333</v>
      </c>
      <c r="S5800" s="111">
        <v>18681</v>
      </c>
    </row>
    <row r="5801" spans="12:19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6334</v>
      </c>
      <c r="S5801" s="111">
        <v>18682</v>
      </c>
    </row>
    <row r="5802" spans="12:19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6335</v>
      </c>
      <c r="S5802" s="111">
        <v>18683</v>
      </c>
    </row>
    <row r="5803" spans="12:19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6336</v>
      </c>
      <c r="S5803" s="111">
        <v>18684</v>
      </c>
    </row>
    <row r="5804" spans="12:19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6337</v>
      </c>
      <c r="S5804" s="111">
        <v>18685</v>
      </c>
    </row>
    <row r="5805" spans="12:19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6338</v>
      </c>
      <c r="S5805" s="111">
        <v>18686</v>
      </c>
    </row>
    <row r="5806" spans="12:19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6339</v>
      </c>
      <c r="S5806" s="111">
        <v>18687</v>
      </c>
    </row>
    <row r="5807" spans="12:19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6340</v>
      </c>
      <c r="S5807" s="111">
        <v>18688</v>
      </c>
    </row>
    <row r="5808" spans="12:19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6341</v>
      </c>
      <c r="S5808" s="111">
        <v>18689</v>
      </c>
    </row>
    <row r="5809" spans="12:19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6342</v>
      </c>
      <c r="S5809" s="111">
        <v>18690</v>
      </c>
    </row>
    <row r="5810" spans="12:19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6343</v>
      </c>
      <c r="S5810" s="111">
        <v>18691</v>
      </c>
    </row>
    <row r="5811" spans="12:19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6344</v>
      </c>
      <c r="S5811" s="111">
        <v>18692</v>
      </c>
    </row>
    <row r="5812" spans="12:19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6345</v>
      </c>
      <c r="S5812" s="111">
        <v>18693</v>
      </c>
    </row>
    <row r="5813" spans="12:19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6346</v>
      </c>
      <c r="S5813" s="111">
        <v>18694</v>
      </c>
    </row>
    <row r="5814" spans="12:19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6347</v>
      </c>
      <c r="S5814" s="111">
        <v>18695</v>
      </c>
    </row>
    <row r="5815" spans="12:19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6348</v>
      </c>
      <c r="S5815" s="111">
        <v>18696</v>
      </c>
    </row>
    <row r="5816" spans="12:19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6349</v>
      </c>
      <c r="S5816" s="111">
        <v>18697</v>
      </c>
    </row>
    <row r="5817" spans="12:19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6350</v>
      </c>
      <c r="S5817" s="111">
        <v>18698</v>
      </c>
    </row>
    <row r="5818" spans="12:19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6351</v>
      </c>
      <c r="R5818" t="s">
        <v>7868</v>
      </c>
      <c r="S5818" s="111">
        <v>18699</v>
      </c>
    </row>
    <row r="5819" spans="12:19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6352</v>
      </c>
      <c r="S5819" s="111">
        <v>18700</v>
      </c>
    </row>
    <row r="5820" spans="12:19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6353</v>
      </c>
      <c r="S5820" s="111">
        <v>18701</v>
      </c>
    </row>
    <row r="5821" spans="12:19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6354</v>
      </c>
      <c r="S5821" s="111">
        <v>18702</v>
      </c>
    </row>
    <row r="5822" spans="12:19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6355</v>
      </c>
      <c r="S5822" s="111">
        <v>18703</v>
      </c>
    </row>
    <row r="5823" spans="12:19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6356</v>
      </c>
      <c r="S5823" s="111">
        <v>18704</v>
      </c>
    </row>
    <row r="5824" spans="12:19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6357</v>
      </c>
      <c r="S5824" s="111">
        <v>18705</v>
      </c>
    </row>
    <row r="5825" spans="12:19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6358</v>
      </c>
      <c r="S5825" s="111">
        <v>18706</v>
      </c>
    </row>
    <row r="5826" spans="12:19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6359</v>
      </c>
      <c r="S5826" s="111">
        <v>18707</v>
      </c>
    </row>
    <row r="5827" spans="12:19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6360</v>
      </c>
      <c r="S5827" s="111">
        <v>18708</v>
      </c>
    </row>
    <row r="5828" spans="12:19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6361</v>
      </c>
      <c r="S5828" s="111">
        <v>18709</v>
      </c>
    </row>
    <row r="5829" spans="12:19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6362</v>
      </c>
      <c r="R5829" t="s">
        <v>7890</v>
      </c>
      <c r="S5829" s="111">
        <v>18710</v>
      </c>
    </row>
    <row r="5830" spans="12:19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6363</v>
      </c>
      <c r="R5830" t="s">
        <v>7930</v>
      </c>
      <c r="S5830" s="111">
        <v>18711</v>
      </c>
    </row>
    <row r="5831" spans="12:19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6364</v>
      </c>
      <c r="R5831" t="s">
        <v>7930</v>
      </c>
      <c r="S5831" s="111">
        <v>18712</v>
      </c>
    </row>
    <row r="5832" spans="12:19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6365</v>
      </c>
      <c r="R5832" t="s">
        <v>7930</v>
      </c>
      <c r="S5832" s="111">
        <v>18713</v>
      </c>
    </row>
    <row r="5833" spans="12:19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6366</v>
      </c>
      <c r="R5833" t="s">
        <v>7930</v>
      </c>
      <c r="S5833" s="111">
        <v>18714</v>
      </c>
    </row>
    <row r="5834" spans="12:19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6367</v>
      </c>
      <c r="R5834" t="s">
        <v>7872</v>
      </c>
      <c r="S5834" s="111">
        <v>18715</v>
      </c>
    </row>
    <row r="5835" spans="12:19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6368</v>
      </c>
      <c r="R5835" t="s">
        <v>7872</v>
      </c>
      <c r="S5835" s="111">
        <v>18716</v>
      </c>
    </row>
    <row r="5836" spans="12:19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6369</v>
      </c>
      <c r="R5836" t="s">
        <v>7872</v>
      </c>
      <c r="S5836" s="111">
        <v>18717</v>
      </c>
    </row>
    <row r="5837" spans="12:19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6370</v>
      </c>
      <c r="R5837" t="s">
        <v>7872</v>
      </c>
      <c r="S5837" s="111">
        <v>18718</v>
      </c>
    </row>
    <row r="5838" spans="12:19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6371</v>
      </c>
      <c r="S5838" s="111">
        <v>18719</v>
      </c>
    </row>
    <row r="5839" spans="12:19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6372</v>
      </c>
      <c r="S5839" s="111">
        <v>18720</v>
      </c>
    </row>
    <row r="5840" spans="12:19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6373</v>
      </c>
      <c r="S5840" s="111">
        <v>18721</v>
      </c>
    </row>
    <row r="5841" spans="12:19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6374</v>
      </c>
      <c r="S5841" s="111">
        <v>18722</v>
      </c>
    </row>
    <row r="5842" spans="12:19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6375</v>
      </c>
      <c r="S5842" s="111">
        <v>18723</v>
      </c>
    </row>
    <row r="5843" spans="12:19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6376</v>
      </c>
      <c r="S5843" s="111">
        <v>18724</v>
      </c>
    </row>
    <row r="5844" spans="12:19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6377</v>
      </c>
      <c r="S5844" s="111">
        <v>18725</v>
      </c>
    </row>
    <row r="5845" spans="12:19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6378</v>
      </c>
      <c r="S5845" s="111">
        <v>18726</v>
      </c>
    </row>
    <row r="5846" spans="12:19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6379</v>
      </c>
      <c r="S5846" s="111">
        <v>18727</v>
      </c>
    </row>
    <row r="5847" spans="12:19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6380</v>
      </c>
      <c r="S5847" s="111">
        <v>18728</v>
      </c>
    </row>
    <row r="5848" spans="12:19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6381</v>
      </c>
      <c r="S5848" s="111">
        <v>18729</v>
      </c>
    </row>
    <row r="5849" spans="12:19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6382</v>
      </c>
      <c r="S5849" s="111">
        <v>18730</v>
      </c>
    </row>
    <row r="5850" spans="12:19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6383</v>
      </c>
      <c r="S5850" s="111">
        <v>18731</v>
      </c>
    </row>
    <row r="5851" spans="12:19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6384</v>
      </c>
      <c r="S5851" s="111">
        <v>18732</v>
      </c>
    </row>
    <row r="5852" spans="12:19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6385</v>
      </c>
      <c r="S5852" s="111">
        <v>18733</v>
      </c>
    </row>
    <row r="5853" spans="12:19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6386</v>
      </c>
      <c r="S5853" s="111">
        <v>18734</v>
      </c>
    </row>
    <row r="5854" spans="12:19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6387</v>
      </c>
      <c r="S5854" s="111">
        <v>18735</v>
      </c>
    </row>
    <row r="5855" spans="12:19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6388</v>
      </c>
      <c r="S5855" s="111">
        <v>18736</v>
      </c>
    </row>
    <row r="5856" spans="12:19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6389</v>
      </c>
      <c r="S5856" s="111">
        <v>18737</v>
      </c>
    </row>
    <row r="5857" spans="12:19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6390</v>
      </c>
      <c r="S5857" s="111">
        <v>18738</v>
      </c>
    </row>
    <row r="5858" spans="12:19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6391</v>
      </c>
      <c r="S5858" s="111">
        <v>18739</v>
      </c>
    </row>
    <row r="5859" spans="12:19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6392</v>
      </c>
      <c r="S5859" s="111">
        <v>18740</v>
      </c>
    </row>
    <row r="5860" spans="12:19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6393</v>
      </c>
      <c r="S5860" s="111">
        <v>18741</v>
      </c>
    </row>
    <row r="5861" spans="12:19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6394</v>
      </c>
      <c r="S5861" s="111">
        <v>18742</v>
      </c>
    </row>
    <row r="5862" spans="12:19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6395</v>
      </c>
      <c r="S5862" s="111">
        <v>18743</v>
      </c>
    </row>
    <row r="5863" spans="12:19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6396</v>
      </c>
      <c r="S5863" s="111">
        <v>18744</v>
      </c>
    </row>
    <row r="5864" spans="12:19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6397</v>
      </c>
      <c r="S5864" s="111">
        <v>18745</v>
      </c>
    </row>
    <row r="5865" spans="12:19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6398</v>
      </c>
      <c r="S5865" s="111">
        <v>18746</v>
      </c>
    </row>
    <row r="5866" spans="12:19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6399</v>
      </c>
      <c r="S5866" s="111">
        <v>18747</v>
      </c>
    </row>
    <row r="5867" spans="12:19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6400</v>
      </c>
      <c r="S5867" s="111">
        <v>18748</v>
      </c>
    </row>
    <row r="5868" spans="12:19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6401</v>
      </c>
      <c r="S5868" s="111">
        <v>18749</v>
      </c>
    </row>
    <row r="5869" spans="12:19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6402</v>
      </c>
      <c r="S5869" s="111">
        <v>18750</v>
      </c>
    </row>
    <row r="5870" spans="12:19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6403</v>
      </c>
      <c r="S5870" s="111">
        <v>18751</v>
      </c>
    </row>
    <row r="5871" spans="12:19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6404</v>
      </c>
      <c r="S5871" s="111">
        <v>18752</v>
      </c>
    </row>
    <row r="5872" spans="12:19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6405</v>
      </c>
      <c r="S5872" s="111">
        <v>18753</v>
      </c>
    </row>
    <row r="5873" spans="12:19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6406</v>
      </c>
      <c r="S5873" s="111">
        <v>18754</v>
      </c>
    </row>
    <row r="5874" spans="12:19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6407</v>
      </c>
      <c r="S5874" s="111">
        <v>18755</v>
      </c>
    </row>
    <row r="5875" spans="12:19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6408</v>
      </c>
      <c r="S5875" s="111">
        <v>18756</v>
      </c>
    </row>
    <row r="5876" spans="12:19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6409</v>
      </c>
      <c r="S5876" s="111">
        <v>18757</v>
      </c>
    </row>
    <row r="5877" spans="12:19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6410</v>
      </c>
      <c r="S5877" s="111">
        <v>18758</v>
      </c>
    </row>
    <row r="5878" spans="12:19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6411</v>
      </c>
      <c r="S5878" s="111">
        <v>18759</v>
      </c>
    </row>
    <row r="5879" spans="12:19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6412</v>
      </c>
      <c r="S5879" s="111">
        <v>18760</v>
      </c>
    </row>
    <row r="5880" spans="12:19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6413</v>
      </c>
      <c r="S5880" s="111">
        <v>18761</v>
      </c>
    </row>
    <row r="5881" spans="12:19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6414</v>
      </c>
      <c r="S5881" s="111">
        <v>18762</v>
      </c>
    </row>
    <row r="5882" spans="12:19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6415</v>
      </c>
      <c r="S5882" s="111">
        <v>18763</v>
      </c>
    </row>
    <row r="5883" spans="12:19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6416</v>
      </c>
      <c r="S5883" s="111">
        <v>18764</v>
      </c>
    </row>
    <row r="5884" spans="12:19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6417</v>
      </c>
      <c r="S5884" s="111">
        <v>18765</v>
      </c>
    </row>
    <row r="5885" spans="12:19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6418</v>
      </c>
      <c r="S5885" s="111">
        <v>18766</v>
      </c>
    </row>
    <row r="5886" spans="12:19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6419</v>
      </c>
      <c r="S5886" s="111">
        <v>18767</v>
      </c>
    </row>
    <row r="5887" spans="12:19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6420</v>
      </c>
      <c r="S5887" s="111">
        <v>18768</v>
      </c>
    </row>
    <row r="5888" spans="12:19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6421</v>
      </c>
      <c r="S5888" s="111">
        <v>18769</v>
      </c>
    </row>
    <row r="5889" spans="12:19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6422</v>
      </c>
      <c r="S5889" s="111">
        <v>18770</v>
      </c>
    </row>
    <row r="5890" spans="12:19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6423</v>
      </c>
      <c r="S5890" s="111">
        <v>18771</v>
      </c>
    </row>
    <row r="5891" spans="12:19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6424</v>
      </c>
      <c r="S5891" s="111">
        <v>18772</v>
      </c>
    </row>
    <row r="5892" spans="12:19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6425</v>
      </c>
      <c r="S5892" s="111">
        <v>18773</v>
      </c>
    </row>
    <row r="5893" spans="12:19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6426</v>
      </c>
      <c r="S5893" s="111">
        <v>18774</v>
      </c>
    </row>
    <row r="5894" spans="12:19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6427</v>
      </c>
      <c r="S5894" s="111">
        <v>18775</v>
      </c>
    </row>
    <row r="5895" spans="12:19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6428</v>
      </c>
      <c r="S5895" s="111">
        <v>18776</v>
      </c>
    </row>
    <row r="5896" spans="12:19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6429</v>
      </c>
      <c r="S5896" s="111">
        <v>18777</v>
      </c>
    </row>
    <row r="5897" spans="12:19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6430</v>
      </c>
      <c r="S5897" s="111">
        <v>18778</v>
      </c>
    </row>
    <row r="5898" spans="12:19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6431</v>
      </c>
      <c r="S5898" s="111">
        <v>18779</v>
      </c>
    </row>
    <row r="5899" spans="12:19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6432</v>
      </c>
      <c r="S5899" s="111">
        <v>18780</v>
      </c>
    </row>
    <row r="5900" spans="12:19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6433</v>
      </c>
      <c r="S5900" s="111">
        <v>18781</v>
      </c>
    </row>
    <row r="5901" spans="12:19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6434</v>
      </c>
      <c r="S5901" s="111">
        <v>18782</v>
      </c>
    </row>
    <row r="5902" spans="12:19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6435</v>
      </c>
      <c r="S5902" s="111">
        <v>18783</v>
      </c>
    </row>
    <row r="5903" spans="12:19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6436</v>
      </c>
      <c r="S5903" s="111">
        <v>18784</v>
      </c>
    </row>
    <row r="5904" spans="12:19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6437</v>
      </c>
      <c r="S5904" s="111">
        <v>18785</v>
      </c>
    </row>
    <row r="5905" spans="12:19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6438</v>
      </c>
      <c r="S5905" s="111">
        <v>18786</v>
      </c>
    </row>
    <row r="5906" spans="12:19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6439</v>
      </c>
      <c r="S5906" s="111">
        <v>18787</v>
      </c>
    </row>
    <row r="5907" spans="12:19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6440</v>
      </c>
      <c r="S5907" s="111">
        <v>18788</v>
      </c>
    </row>
    <row r="5908" spans="12:19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6441</v>
      </c>
      <c r="S5908" s="111">
        <v>18789</v>
      </c>
    </row>
    <row r="5909" spans="12:19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6442</v>
      </c>
      <c r="S5909" s="111">
        <v>18790</v>
      </c>
    </row>
    <row r="5910" spans="12:19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6443</v>
      </c>
      <c r="S5910" s="111">
        <v>18791</v>
      </c>
    </row>
    <row r="5911" spans="12:19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6444</v>
      </c>
      <c r="S5911" s="111">
        <v>18792</v>
      </c>
    </row>
    <row r="5912" spans="12:19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6445</v>
      </c>
      <c r="S5912" s="111">
        <v>18793</v>
      </c>
    </row>
    <row r="5913" spans="12:19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6446</v>
      </c>
      <c r="S5913" s="111">
        <v>18794</v>
      </c>
    </row>
    <row r="5914" spans="12:19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6447</v>
      </c>
      <c r="S5914" s="111">
        <v>18795</v>
      </c>
    </row>
    <row r="5915" spans="12:19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6448</v>
      </c>
      <c r="S5915" s="111">
        <v>18796</v>
      </c>
    </row>
    <row r="5916" spans="12:19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6449</v>
      </c>
      <c r="S5916" s="111">
        <v>18797</v>
      </c>
    </row>
    <row r="5917" spans="12:19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6450</v>
      </c>
      <c r="S5917" s="111">
        <v>18798</v>
      </c>
    </row>
    <row r="5918" spans="12:19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6451</v>
      </c>
      <c r="S5918" s="111">
        <v>18799</v>
      </c>
    </row>
    <row r="5919" spans="12:19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6452</v>
      </c>
      <c r="S5919" s="111">
        <v>18800</v>
      </c>
    </row>
    <row r="5920" spans="12:19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6453</v>
      </c>
      <c r="S5920" s="111">
        <v>18801</v>
      </c>
    </row>
    <row r="5921" spans="12:19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6454</v>
      </c>
      <c r="S5921" s="111">
        <v>18802</v>
      </c>
    </row>
    <row r="5922" spans="12:19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6455</v>
      </c>
      <c r="S5922" s="111">
        <v>18803</v>
      </c>
    </row>
    <row r="5923" spans="12:19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6456</v>
      </c>
      <c r="S5923" s="111">
        <v>18804</v>
      </c>
    </row>
    <row r="5924" spans="12:19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6457</v>
      </c>
      <c r="S5924" s="111">
        <v>18805</v>
      </c>
    </row>
    <row r="5925" spans="12:19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6458</v>
      </c>
      <c r="S5925" s="111">
        <v>18806</v>
      </c>
    </row>
    <row r="5926" spans="12:19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6459</v>
      </c>
      <c r="S5926" s="111">
        <v>18807</v>
      </c>
    </row>
    <row r="5927" spans="12:19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6460</v>
      </c>
      <c r="S5927" s="111">
        <v>18808</v>
      </c>
    </row>
    <row r="5928" spans="12:19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6461</v>
      </c>
      <c r="S5928" s="111">
        <v>18809</v>
      </c>
    </row>
    <row r="5929" spans="12:19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6462</v>
      </c>
      <c r="S5929" s="111">
        <v>18810</v>
      </c>
    </row>
    <row r="5930" spans="12:19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6463</v>
      </c>
      <c r="S5930" s="111">
        <v>18811</v>
      </c>
    </row>
    <row r="5931" spans="12:19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6464</v>
      </c>
      <c r="S5931" s="111">
        <v>18812</v>
      </c>
    </row>
    <row r="5932" spans="12:19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6465</v>
      </c>
      <c r="S5932" s="111">
        <v>18813</v>
      </c>
    </row>
    <row r="5933" spans="12:19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6466</v>
      </c>
      <c r="S5933" s="111">
        <v>18814</v>
      </c>
    </row>
    <row r="5934" spans="12:19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6467</v>
      </c>
      <c r="S5934" s="111">
        <v>18815</v>
      </c>
    </row>
    <row r="5935" spans="12:19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6468</v>
      </c>
      <c r="S5935" s="111">
        <v>18816</v>
      </c>
    </row>
    <row r="5936" spans="12:19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6469</v>
      </c>
      <c r="S5936" s="111">
        <v>18817</v>
      </c>
    </row>
    <row r="5937" spans="12:19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6470</v>
      </c>
      <c r="S5937" s="111">
        <v>18818</v>
      </c>
    </row>
    <row r="5938" spans="12:19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6471</v>
      </c>
      <c r="S5938" s="111">
        <v>18819</v>
      </c>
    </row>
    <row r="5939" spans="12:19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6472</v>
      </c>
      <c r="S5939" s="111">
        <v>18820</v>
      </c>
    </row>
    <row r="5940" spans="12:19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6473</v>
      </c>
      <c r="S5940" s="111">
        <v>18821</v>
      </c>
    </row>
    <row r="5941" spans="12:19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6474</v>
      </c>
      <c r="S5941" s="111">
        <v>18822</v>
      </c>
    </row>
    <row r="5942" spans="12:19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6475</v>
      </c>
      <c r="S5942" s="111">
        <v>18823</v>
      </c>
    </row>
    <row r="5943" spans="12:19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6476</v>
      </c>
      <c r="S5943" s="111">
        <v>18824</v>
      </c>
    </row>
    <row r="5944" spans="12:19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6477</v>
      </c>
      <c r="S5944" s="111">
        <v>18825</v>
      </c>
    </row>
    <row r="5945" spans="12:19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6478</v>
      </c>
      <c r="S5945" s="111">
        <v>18826</v>
      </c>
    </row>
    <row r="5946" spans="12:19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6479</v>
      </c>
      <c r="S5946" s="111">
        <v>18827</v>
      </c>
    </row>
    <row r="5947" spans="12:19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6480</v>
      </c>
      <c r="S5947" s="111">
        <v>18828</v>
      </c>
    </row>
    <row r="5948" spans="12:19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6481</v>
      </c>
      <c r="S5948" s="111">
        <v>18829</v>
      </c>
    </row>
    <row r="5949" spans="12:19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6482</v>
      </c>
      <c r="S5949" s="111">
        <v>18830</v>
      </c>
    </row>
    <row r="5950" spans="12:19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6483</v>
      </c>
      <c r="S5950" s="111">
        <v>18831</v>
      </c>
    </row>
    <row r="5951" spans="12:19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6484</v>
      </c>
      <c r="S5951" s="111">
        <v>18832</v>
      </c>
    </row>
    <row r="5952" spans="12:19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6485</v>
      </c>
      <c r="S5952" s="111">
        <v>18833</v>
      </c>
    </row>
    <row r="5953" spans="12:19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6486</v>
      </c>
      <c r="S5953" s="111">
        <v>18834</v>
      </c>
    </row>
    <row r="5954" spans="12:19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6487</v>
      </c>
      <c r="S5954" s="111">
        <v>18835</v>
      </c>
    </row>
    <row r="5955" spans="12:19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6488</v>
      </c>
      <c r="S5955" s="111">
        <v>18836</v>
      </c>
    </row>
    <row r="5956" spans="12:19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6489</v>
      </c>
      <c r="S5956" s="111">
        <v>18837</v>
      </c>
    </row>
    <row r="5957" spans="12:19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6490</v>
      </c>
      <c r="S5957" s="111">
        <v>18838</v>
      </c>
    </row>
    <row r="5958" spans="12:19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6491</v>
      </c>
      <c r="S5958" s="111">
        <v>18839</v>
      </c>
    </row>
    <row r="5959" spans="12:19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6492</v>
      </c>
      <c r="S5959" s="111">
        <v>18840</v>
      </c>
    </row>
    <row r="5960" spans="12:19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6493</v>
      </c>
      <c r="S5960" s="111">
        <v>18841</v>
      </c>
    </row>
    <row r="5961" spans="12:19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6494</v>
      </c>
      <c r="S5961" s="111">
        <v>18842</v>
      </c>
    </row>
    <row r="5962" spans="12:19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6495</v>
      </c>
      <c r="S5962" s="111">
        <v>18843</v>
      </c>
    </row>
    <row r="5963" spans="12:19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6496</v>
      </c>
      <c r="S5963" s="111">
        <v>18844</v>
      </c>
    </row>
    <row r="5964" spans="12:19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6497</v>
      </c>
      <c r="S5964" s="111">
        <v>18845</v>
      </c>
    </row>
    <row r="5965" spans="12:19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6498</v>
      </c>
      <c r="S5965" s="111">
        <v>18846</v>
      </c>
    </row>
    <row r="5966" spans="12:19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6499</v>
      </c>
      <c r="S5966" s="111">
        <v>18847</v>
      </c>
    </row>
    <row r="5967" spans="12:19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6500</v>
      </c>
      <c r="S5967" s="111">
        <v>18848</v>
      </c>
    </row>
    <row r="5968" spans="12:19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6501</v>
      </c>
      <c r="S5968" s="111">
        <v>18849</v>
      </c>
    </row>
    <row r="5969" spans="12:19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6502</v>
      </c>
      <c r="S5969" s="111">
        <v>18850</v>
      </c>
    </row>
    <row r="5970" spans="12:19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6503</v>
      </c>
      <c r="S5970" s="111">
        <v>18851</v>
      </c>
    </row>
    <row r="5971" spans="12:19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6504</v>
      </c>
      <c r="S5971" s="111">
        <v>18852</v>
      </c>
    </row>
    <row r="5972" spans="12:19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6505</v>
      </c>
      <c r="S5972" s="111">
        <v>18853</v>
      </c>
    </row>
    <row r="5973" spans="12:19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6506</v>
      </c>
      <c r="S5973" s="111">
        <v>18854</v>
      </c>
    </row>
    <row r="5974" spans="12:19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6507</v>
      </c>
      <c r="S5974" s="111">
        <v>18855</v>
      </c>
    </row>
    <row r="5975" spans="12:19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6508</v>
      </c>
      <c r="S5975" s="111">
        <v>18856</v>
      </c>
    </row>
    <row r="5976" spans="12:19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6509</v>
      </c>
      <c r="S5976" s="111">
        <v>18857</v>
      </c>
    </row>
    <row r="5977" spans="12:19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6510</v>
      </c>
      <c r="S5977" s="111">
        <v>18858</v>
      </c>
    </row>
    <row r="5978" spans="12:19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6511</v>
      </c>
      <c r="S5978" s="111">
        <v>18859</v>
      </c>
    </row>
    <row r="5979" spans="12:19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6512</v>
      </c>
      <c r="S5979" s="111">
        <v>18860</v>
      </c>
    </row>
    <row r="5980" spans="12:19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6513</v>
      </c>
      <c r="S5980" s="111">
        <v>18861</v>
      </c>
    </row>
    <row r="5981" spans="12:19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6514</v>
      </c>
      <c r="S5981" s="111">
        <v>18862</v>
      </c>
    </row>
    <row r="5982" spans="12:19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6515</v>
      </c>
      <c r="S5982" s="111">
        <v>18863</v>
      </c>
    </row>
    <row r="5983" spans="12:19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6516</v>
      </c>
      <c r="S5983" s="111">
        <v>18864</v>
      </c>
    </row>
    <row r="5984" spans="12:19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6517</v>
      </c>
      <c r="S5984" s="111">
        <v>18865</v>
      </c>
    </row>
    <row r="5985" spans="12:19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6518</v>
      </c>
      <c r="S5985" s="111">
        <v>18866</v>
      </c>
    </row>
    <row r="5986" spans="12:19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6519</v>
      </c>
      <c r="S5986" s="111">
        <v>18867</v>
      </c>
    </row>
    <row r="5987" spans="12:19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6520</v>
      </c>
      <c r="S5987" s="111">
        <v>18868</v>
      </c>
    </row>
    <row r="5988" spans="12:19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6521</v>
      </c>
      <c r="S5988" s="111">
        <v>18869</v>
      </c>
    </row>
    <row r="5989" spans="12:19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6522</v>
      </c>
      <c r="S5989" s="111">
        <v>18870</v>
      </c>
    </row>
    <row r="5990" spans="12:19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6523</v>
      </c>
      <c r="S5990" s="111">
        <v>18871</v>
      </c>
    </row>
    <row r="5991" spans="12:19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6524</v>
      </c>
      <c r="S5991" s="111">
        <v>18872</v>
      </c>
    </row>
    <row r="5992" spans="12:19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6525</v>
      </c>
      <c r="S5992" s="111">
        <v>18873</v>
      </c>
    </row>
    <row r="5993" spans="12:19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6526</v>
      </c>
      <c r="S5993" s="111">
        <v>18874</v>
      </c>
    </row>
    <row r="5994" spans="12:19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6527</v>
      </c>
      <c r="S5994" s="111">
        <v>18875</v>
      </c>
    </row>
    <row r="5995" spans="12:19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6528</v>
      </c>
      <c r="S5995" s="111">
        <v>18876</v>
      </c>
    </row>
    <row r="5996" spans="12:19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6529</v>
      </c>
      <c r="S5996" s="111">
        <v>18877</v>
      </c>
    </row>
    <row r="5997" spans="12:19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6530</v>
      </c>
      <c r="S5997" s="111">
        <v>18878</v>
      </c>
    </row>
    <row r="5998" spans="12:19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6531</v>
      </c>
      <c r="S5998" s="111">
        <v>18879</v>
      </c>
    </row>
    <row r="5999" spans="12:19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6532</v>
      </c>
      <c r="S5999" s="111">
        <v>18880</v>
      </c>
    </row>
    <row r="6000" spans="12:19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6533</v>
      </c>
      <c r="S6000" s="111">
        <v>18881</v>
      </c>
    </row>
    <row r="6001" spans="12:19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6534</v>
      </c>
      <c r="S6001" s="111">
        <v>18882</v>
      </c>
    </row>
    <row r="6002" spans="12:19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6535</v>
      </c>
      <c r="S6002" s="111">
        <v>18883</v>
      </c>
    </row>
    <row r="6003" spans="12:19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6536</v>
      </c>
      <c r="S6003" s="111">
        <v>18884</v>
      </c>
    </row>
    <row r="6004" spans="12:19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6537</v>
      </c>
      <c r="S6004" s="111">
        <v>18885</v>
      </c>
    </row>
    <row r="6005" spans="12:19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6538</v>
      </c>
      <c r="S6005" s="111">
        <v>18886</v>
      </c>
    </row>
    <row r="6006" spans="12:19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6539</v>
      </c>
      <c r="S6006" s="111">
        <v>18887</v>
      </c>
    </row>
    <row r="6007" spans="12:19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6540</v>
      </c>
      <c r="S6007" s="111">
        <v>18888</v>
      </c>
    </row>
    <row r="6008" spans="12:19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6541</v>
      </c>
      <c r="S6008" s="111">
        <v>18889</v>
      </c>
    </row>
    <row r="6009" spans="12:19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6542</v>
      </c>
      <c r="S6009" s="111">
        <v>18890</v>
      </c>
    </row>
    <row r="6010" spans="12:19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6543</v>
      </c>
      <c r="S6010" s="111">
        <v>18891</v>
      </c>
    </row>
    <row r="6011" spans="12:19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6544</v>
      </c>
      <c r="S6011" s="111">
        <v>18892</v>
      </c>
    </row>
    <row r="6012" spans="12:19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6545</v>
      </c>
      <c r="S6012" s="111">
        <v>18893</v>
      </c>
    </row>
    <row r="6013" spans="12:19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6546</v>
      </c>
      <c r="S6013" s="111">
        <v>18894</v>
      </c>
    </row>
    <row r="6014" spans="12:19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6547</v>
      </c>
      <c r="S6014" s="111">
        <v>18895</v>
      </c>
    </row>
    <row r="6015" spans="12:19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6548</v>
      </c>
      <c r="S6015" s="111">
        <v>18896</v>
      </c>
    </row>
    <row r="6016" spans="12:19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6549</v>
      </c>
      <c r="S6016" s="111">
        <v>18897</v>
      </c>
    </row>
    <row r="6017" spans="12:19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6550</v>
      </c>
      <c r="S6017" s="111">
        <v>18898</v>
      </c>
    </row>
    <row r="6018" spans="12:19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6551</v>
      </c>
      <c r="S6018" s="111">
        <v>18899</v>
      </c>
    </row>
    <row r="6019" spans="12:19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6552</v>
      </c>
      <c r="S6019" s="111">
        <v>18900</v>
      </c>
    </row>
    <row r="6020" spans="12:19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6553</v>
      </c>
      <c r="S6020" s="111">
        <v>18901</v>
      </c>
    </row>
    <row r="6021" spans="12:19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6554</v>
      </c>
      <c r="S6021" s="111">
        <v>18902</v>
      </c>
    </row>
    <row r="6022" spans="12:19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6555</v>
      </c>
      <c r="S6022" s="111">
        <v>18903</v>
      </c>
    </row>
    <row r="6023" spans="12:19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6556</v>
      </c>
      <c r="S6023" s="111">
        <v>18904</v>
      </c>
    </row>
    <row r="6024" spans="12:19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6557</v>
      </c>
      <c r="S6024" s="111">
        <v>18905</v>
      </c>
    </row>
    <row r="6025" spans="12:19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6558</v>
      </c>
      <c r="S6025" s="111">
        <v>18906</v>
      </c>
    </row>
    <row r="6026" spans="12:19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6559</v>
      </c>
      <c r="S6026" s="111">
        <v>18907</v>
      </c>
    </row>
    <row r="6027" spans="12:19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6560</v>
      </c>
      <c r="S6027" s="111">
        <v>18908</v>
      </c>
    </row>
    <row r="6028" spans="12:19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6561</v>
      </c>
      <c r="S6028" s="111">
        <v>18909</v>
      </c>
    </row>
    <row r="6029" spans="12:19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6562</v>
      </c>
      <c r="S6029" s="111">
        <v>18910</v>
      </c>
    </row>
    <row r="6030" spans="12:19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6563</v>
      </c>
      <c r="S6030" s="111">
        <v>18911</v>
      </c>
    </row>
    <row r="6031" spans="12:19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6564</v>
      </c>
      <c r="S6031" s="111">
        <v>18912</v>
      </c>
    </row>
    <row r="6032" spans="12:19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6565</v>
      </c>
      <c r="S6032" s="111">
        <v>18913</v>
      </c>
    </row>
    <row r="6033" spans="12:19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6566</v>
      </c>
      <c r="S6033" s="111">
        <v>18914</v>
      </c>
    </row>
    <row r="6034" spans="12:19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6567</v>
      </c>
      <c r="S6034" s="111">
        <v>18915</v>
      </c>
    </row>
    <row r="6035" spans="12:19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6568</v>
      </c>
      <c r="S6035" s="111">
        <v>18916</v>
      </c>
    </row>
    <row r="6036" spans="12:19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6569</v>
      </c>
      <c r="S6036" s="111">
        <v>18917</v>
      </c>
    </row>
    <row r="6037" spans="12:19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6570</v>
      </c>
      <c r="S6037" s="111">
        <v>18918</v>
      </c>
    </row>
    <row r="6038" spans="12:19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6571</v>
      </c>
      <c r="S6038" s="111">
        <v>18919</v>
      </c>
    </row>
    <row r="6039" spans="12:19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6572</v>
      </c>
      <c r="S6039" s="111">
        <v>18920</v>
      </c>
    </row>
    <row r="6040" spans="12:19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6573</v>
      </c>
      <c r="S6040" s="111">
        <v>18921</v>
      </c>
    </row>
    <row r="6041" spans="12:19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6574</v>
      </c>
      <c r="S6041" s="111">
        <v>18922</v>
      </c>
    </row>
    <row r="6042" spans="12:19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6575</v>
      </c>
      <c r="S6042" s="111">
        <v>18923</v>
      </c>
    </row>
    <row r="6043" spans="12:19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6576</v>
      </c>
      <c r="S6043" s="111">
        <v>18924</v>
      </c>
    </row>
    <row r="6044" spans="12:19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6577</v>
      </c>
      <c r="S6044" s="111">
        <v>18925</v>
      </c>
    </row>
    <row r="6045" spans="12:19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6578</v>
      </c>
      <c r="S6045" s="111">
        <v>18926</v>
      </c>
    </row>
    <row r="6046" spans="12:19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6579</v>
      </c>
      <c r="S6046" s="111">
        <v>18927</v>
      </c>
    </row>
    <row r="6047" spans="12:19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6580</v>
      </c>
      <c r="S6047" s="111">
        <v>18928</v>
      </c>
    </row>
    <row r="6048" spans="12:19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6581</v>
      </c>
      <c r="S6048" s="111">
        <v>18929</v>
      </c>
    </row>
    <row r="6049" spans="12:19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6582</v>
      </c>
      <c r="S6049" s="111">
        <v>18930</v>
      </c>
    </row>
    <row r="6050" spans="12:19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6583</v>
      </c>
      <c r="S6050" s="111">
        <v>18931</v>
      </c>
    </row>
    <row r="6051" spans="12:19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6584</v>
      </c>
      <c r="S6051" s="111">
        <v>18932</v>
      </c>
    </row>
    <row r="6052" spans="12:19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6585</v>
      </c>
      <c r="S6052" s="111">
        <v>18933</v>
      </c>
    </row>
    <row r="6053" spans="12:19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6586</v>
      </c>
      <c r="S6053" s="111">
        <v>18934</v>
      </c>
    </row>
    <row r="6054" spans="12:19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6587</v>
      </c>
      <c r="S6054" s="111">
        <v>18935</v>
      </c>
    </row>
    <row r="6055" spans="12:19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6588</v>
      </c>
      <c r="S6055" s="111">
        <v>18936</v>
      </c>
    </row>
    <row r="6056" spans="12:19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6589</v>
      </c>
      <c r="S6056" s="111">
        <v>18937</v>
      </c>
    </row>
    <row r="6057" spans="12:19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6590</v>
      </c>
      <c r="S6057" s="111">
        <v>18938</v>
      </c>
    </row>
    <row r="6058" spans="12:19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6591</v>
      </c>
      <c r="S6058" s="111">
        <v>18939</v>
      </c>
    </row>
    <row r="6059" spans="12:19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6592</v>
      </c>
      <c r="S6059" s="111">
        <v>18940</v>
      </c>
    </row>
    <row r="6060" spans="12:19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6593</v>
      </c>
      <c r="S6060" s="111">
        <v>18941</v>
      </c>
    </row>
    <row r="6061" spans="12:19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6594</v>
      </c>
      <c r="S6061" s="111">
        <v>18942</v>
      </c>
    </row>
    <row r="6062" spans="12:19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6595</v>
      </c>
      <c r="S6062" s="111">
        <v>18943</v>
      </c>
    </row>
    <row r="6063" spans="12:19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6596</v>
      </c>
      <c r="S6063" s="111">
        <v>18944</v>
      </c>
    </row>
    <row r="6064" spans="12:19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6597</v>
      </c>
      <c r="S6064" s="111">
        <v>18945</v>
      </c>
    </row>
    <row r="6065" spans="12:19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6598</v>
      </c>
      <c r="S6065" s="111">
        <v>18946</v>
      </c>
    </row>
    <row r="6066" spans="12:19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6599</v>
      </c>
      <c r="S6066" s="111">
        <v>18947</v>
      </c>
    </row>
    <row r="6067" spans="12:19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6600</v>
      </c>
      <c r="S6067" s="111">
        <v>18948</v>
      </c>
    </row>
    <row r="6068" spans="12:19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6601</v>
      </c>
      <c r="S6068" s="111">
        <v>18949</v>
      </c>
    </row>
    <row r="6069" spans="12:19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6602</v>
      </c>
      <c r="S6069" s="111">
        <v>18950</v>
      </c>
    </row>
    <row r="6070" spans="12:19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6603</v>
      </c>
      <c r="S6070" s="111">
        <v>18951</v>
      </c>
    </row>
    <row r="6071" spans="12:19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6604</v>
      </c>
      <c r="S6071" s="111">
        <v>18952</v>
      </c>
    </row>
    <row r="6072" spans="12:19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6605</v>
      </c>
      <c r="S6072" s="111">
        <v>18953</v>
      </c>
    </row>
    <row r="6073" spans="12:19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6606</v>
      </c>
      <c r="S6073" s="111">
        <v>18954</v>
      </c>
    </row>
    <row r="6074" spans="12:19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6607</v>
      </c>
      <c r="S6074" s="111">
        <v>18955</v>
      </c>
    </row>
    <row r="6075" spans="12:19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6608</v>
      </c>
      <c r="S6075" s="111">
        <v>18956</v>
      </c>
    </row>
    <row r="6076" spans="12:19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6609</v>
      </c>
      <c r="S6076" s="111">
        <v>18957</v>
      </c>
    </row>
    <row r="6077" spans="12:19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6610</v>
      </c>
      <c r="S6077" s="111">
        <v>18958</v>
      </c>
    </row>
    <row r="6078" spans="12:19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6611</v>
      </c>
      <c r="S6078" s="111">
        <v>18959</v>
      </c>
    </row>
    <row r="6079" spans="12:19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6612</v>
      </c>
      <c r="S6079" s="111">
        <v>18960</v>
      </c>
    </row>
    <row r="6080" spans="12:19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6613</v>
      </c>
      <c r="S6080" s="111">
        <v>18961</v>
      </c>
    </row>
    <row r="6081" spans="12:19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6614</v>
      </c>
      <c r="S6081" s="111">
        <v>18962</v>
      </c>
    </row>
    <row r="6082" spans="12:19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6615</v>
      </c>
      <c r="S6082" s="111">
        <v>18963</v>
      </c>
    </row>
    <row r="6083" spans="12:19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6616</v>
      </c>
      <c r="S6083" s="111">
        <v>18964</v>
      </c>
    </row>
    <row r="6084" spans="12:19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6617</v>
      </c>
      <c r="S6084" s="111">
        <v>18965</v>
      </c>
    </row>
    <row r="6085" spans="12:19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6618</v>
      </c>
      <c r="S6085" s="111">
        <v>18966</v>
      </c>
    </row>
    <row r="6086" spans="12:19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6619</v>
      </c>
      <c r="S6086" s="111">
        <v>18967</v>
      </c>
    </row>
    <row r="6087" spans="12:19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6620</v>
      </c>
      <c r="S6087" s="111">
        <v>18968</v>
      </c>
    </row>
    <row r="6088" spans="12:19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6621</v>
      </c>
      <c r="S6088" s="111">
        <v>18969</v>
      </c>
    </row>
    <row r="6089" spans="12:19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6622</v>
      </c>
      <c r="S6089" s="111">
        <v>18970</v>
      </c>
    </row>
    <row r="6090" spans="12:19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6623</v>
      </c>
      <c r="S6090" s="111">
        <v>18971</v>
      </c>
    </row>
    <row r="6091" spans="12:19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6624</v>
      </c>
      <c r="S6091" s="111">
        <v>18972</v>
      </c>
    </row>
    <row r="6092" spans="12:19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6625</v>
      </c>
      <c r="S6092" s="111">
        <v>18973</v>
      </c>
    </row>
    <row r="6093" spans="12:19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6626</v>
      </c>
      <c r="S6093" s="111">
        <v>18974</v>
      </c>
    </row>
    <row r="6094" spans="12:19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6627</v>
      </c>
      <c r="S6094" s="111">
        <v>18975</v>
      </c>
    </row>
    <row r="6095" spans="12:19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6628</v>
      </c>
      <c r="S6095" s="111">
        <v>18976</v>
      </c>
    </row>
    <row r="6096" spans="12:19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6629</v>
      </c>
      <c r="S6096" s="111">
        <v>18977</v>
      </c>
    </row>
    <row r="6097" spans="12:19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6630</v>
      </c>
      <c r="S6097" s="111">
        <v>18978</v>
      </c>
    </row>
    <row r="6098" spans="12:19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6631</v>
      </c>
      <c r="S6098" s="111">
        <v>18979</v>
      </c>
    </row>
    <row r="6099" spans="12:19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6632</v>
      </c>
      <c r="S6099" s="111">
        <v>18980</v>
      </c>
    </row>
    <row r="6100" spans="12:19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6633</v>
      </c>
      <c r="S6100" s="111">
        <v>18981</v>
      </c>
    </row>
    <row r="6101" spans="12:19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6634</v>
      </c>
      <c r="S6101" s="111">
        <v>18982</v>
      </c>
    </row>
    <row r="6102" spans="12:19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6635</v>
      </c>
      <c r="S6102" s="111">
        <v>18983</v>
      </c>
    </row>
    <row r="6103" spans="12:19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6636</v>
      </c>
      <c r="S6103" s="111">
        <v>18984</v>
      </c>
    </row>
    <row r="6104" spans="12:19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6637</v>
      </c>
      <c r="S6104" s="111">
        <v>18985</v>
      </c>
    </row>
    <row r="6105" spans="12:19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6638</v>
      </c>
      <c r="S6105" s="111">
        <v>18986</v>
      </c>
    </row>
    <row r="6106" spans="12:19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6639</v>
      </c>
      <c r="S6106" s="111">
        <v>18987</v>
      </c>
    </row>
    <row r="6107" spans="12:19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6640</v>
      </c>
      <c r="S6107" s="111">
        <v>18988</v>
      </c>
    </row>
    <row r="6108" spans="12:19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6641</v>
      </c>
      <c r="S6108" s="111">
        <v>18989</v>
      </c>
    </row>
    <row r="6109" spans="12:19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6642</v>
      </c>
      <c r="S6109" s="111">
        <v>18990</v>
      </c>
    </row>
    <row r="6110" spans="12:19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6643</v>
      </c>
      <c r="S6110" s="111">
        <v>18991</v>
      </c>
    </row>
    <row r="6111" spans="12:19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6644</v>
      </c>
      <c r="S6111" s="111">
        <v>18992</v>
      </c>
    </row>
    <row r="6112" spans="12:19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6645</v>
      </c>
      <c r="S6112" s="111">
        <v>18993</v>
      </c>
    </row>
    <row r="6113" spans="12:19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6646</v>
      </c>
      <c r="S6113" s="111">
        <v>18994</v>
      </c>
    </row>
    <row r="6114" spans="12:19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6647</v>
      </c>
      <c r="S6114" s="111">
        <v>18995</v>
      </c>
    </row>
    <row r="6115" spans="12:19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6648</v>
      </c>
      <c r="S6115" s="111">
        <v>18996</v>
      </c>
    </row>
    <row r="6116" spans="12:19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6649</v>
      </c>
      <c r="S6116" s="111">
        <v>18997</v>
      </c>
    </row>
    <row r="6117" spans="12:19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6650</v>
      </c>
      <c r="S6117" s="111">
        <v>18998</v>
      </c>
    </row>
    <row r="6118" spans="12:19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6651</v>
      </c>
      <c r="S6118" s="111">
        <v>18999</v>
      </c>
    </row>
    <row r="6119" spans="12:19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6652</v>
      </c>
      <c r="S6119" s="111">
        <v>19000</v>
      </c>
    </row>
    <row r="6120" spans="12:19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6653</v>
      </c>
      <c r="S6120" s="111">
        <v>19001</v>
      </c>
    </row>
    <row r="6121" spans="12:19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6654</v>
      </c>
      <c r="S6121" s="111">
        <v>19002</v>
      </c>
    </row>
    <row r="6122" spans="12:19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6655</v>
      </c>
      <c r="S6122" s="111">
        <v>19003</v>
      </c>
    </row>
    <row r="6123" spans="12:19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6656</v>
      </c>
      <c r="S6123" s="111">
        <v>19004</v>
      </c>
    </row>
    <row r="6124" spans="12:19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6657</v>
      </c>
      <c r="S6124" s="111">
        <v>19005</v>
      </c>
    </row>
    <row r="6125" spans="12:19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6658</v>
      </c>
      <c r="S6125" s="111">
        <v>19006</v>
      </c>
    </row>
    <row r="6126" spans="12:19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6659</v>
      </c>
      <c r="S6126" s="111">
        <v>19007</v>
      </c>
    </row>
    <row r="6127" spans="12:19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6660</v>
      </c>
      <c r="S6127" s="111">
        <v>19008</v>
      </c>
    </row>
    <row r="6128" spans="12:19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6661</v>
      </c>
      <c r="S6128" s="111">
        <v>19009</v>
      </c>
    </row>
    <row r="6129" spans="12:19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6662</v>
      </c>
      <c r="S6129" s="111">
        <v>19010</v>
      </c>
    </row>
    <row r="6130" spans="12:19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6663</v>
      </c>
      <c r="S6130" s="111">
        <v>19011</v>
      </c>
    </row>
    <row r="6131" spans="12:19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6664</v>
      </c>
      <c r="S6131" s="111">
        <v>19012</v>
      </c>
    </row>
    <row r="6132" spans="12:19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6665</v>
      </c>
      <c r="S6132" s="111">
        <v>19013</v>
      </c>
    </row>
    <row r="6133" spans="12:19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6666</v>
      </c>
      <c r="S6133" s="111">
        <v>19014</v>
      </c>
    </row>
    <row r="6134" spans="12:19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6667</v>
      </c>
      <c r="S6134" s="111">
        <v>19015</v>
      </c>
    </row>
    <row r="6135" spans="12:19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6668</v>
      </c>
      <c r="S6135" s="111">
        <v>19016</v>
      </c>
    </row>
    <row r="6136" spans="12:19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6669</v>
      </c>
      <c r="S6136" s="111">
        <v>19017</v>
      </c>
    </row>
    <row r="6137" spans="12:19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6670</v>
      </c>
      <c r="S6137" s="111">
        <v>19018</v>
      </c>
    </row>
    <row r="6138" spans="12:19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6671</v>
      </c>
      <c r="S6138" s="111">
        <v>19019</v>
      </c>
    </row>
    <row r="6139" spans="12:19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6672</v>
      </c>
      <c r="S6139" s="111">
        <v>19020</v>
      </c>
    </row>
    <row r="6140" spans="12:19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6673</v>
      </c>
      <c r="S6140" s="111">
        <v>19021</v>
      </c>
    </row>
    <row r="6141" spans="12:19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6674</v>
      </c>
      <c r="S6141" s="111">
        <v>19022</v>
      </c>
    </row>
    <row r="6142" spans="12:19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6675</v>
      </c>
      <c r="S6142" s="111">
        <v>19023</v>
      </c>
    </row>
    <row r="6143" spans="12:19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6676</v>
      </c>
      <c r="S6143" s="111">
        <v>19024</v>
      </c>
    </row>
    <row r="6144" spans="12:19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6677</v>
      </c>
      <c r="S6144" s="111">
        <v>19025</v>
      </c>
    </row>
    <row r="6145" spans="12:19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6678</v>
      </c>
      <c r="S6145" s="111">
        <v>19026</v>
      </c>
    </row>
    <row r="6146" spans="12:19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6679</v>
      </c>
      <c r="S6146" s="111">
        <v>19027</v>
      </c>
    </row>
    <row r="6147" spans="12:19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6680</v>
      </c>
      <c r="S6147" s="111">
        <v>19028</v>
      </c>
    </row>
    <row r="6148" spans="12:19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6681</v>
      </c>
      <c r="S6148" s="111">
        <v>19029</v>
      </c>
    </row>
    <row r="6149" spans="12:19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6682</v>
      </c>
      <c r="S6149" s="111">
        <v>19030</v>
      </c>
    </row>
    <row r="6150" spans="12:19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6683</v>
      </c>
      <c r="S6150" s="111">
        <v>19031</v>
      </c>
    </row>
    <row r="6151" spans="12:19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6684</v>
      </c>
      <c r="S6151" s="111">
        <v>19032</v>
      </c>
    </row>
    <row r="6152" spans="12:19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6685</v>
      </c>
      <c r="S6152" s="111">
        <v>19033</v>
      </c>
    </row>
    <row r="6153" spans="12:19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6686</v>
      </c>
      <c r="S6153" s="111">
        <v>19034</v>
      </c>
    </row>
    <row r="6154" spans="12:19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6687</v>
      </c>
      <c r="S6154" s="111">
        <v>19035</v>
      </c>
    </row>
    <row r="6155" spans="12:19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6688</v>
      </c>
      <c r="S6155" s="111">
        <v>19036</v>
      </c>
    </row>
    <row r="6156" spans="12:19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6689</v>
      </c>
      <c r="S6156" s="111">
        <v>19037</v>
      </c>
    </row>
    <row r="6157" spans="12:19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6690</v>
      </c>
      <c r="S6157" s="111">
        <v>19038</v>
      </c>
    </row>
    <row r="6158" spans="12:19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6691</v>
      </c>
      <c r="S6158" s="111">
        <v>19039</v>
      </c>
    </row>
    <row r="6159" spans="12:19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6692</v>
      </c>
      <c r="S6159" s="111">
        <v>19040</v>
      </c>
    </row>
    <row r="6160" spans="12:19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6693</v>
      </c>
      <c r="S6160" s="111">
        <v>19041</v>
      </c>
    </row>
    <row r="6161" spans="12:19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6694</v>
      </c>
      <c r="S6161" s="111">
        <v>19042</v>
      </c>
    </row>
    <row r="6162" spans="12:19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6695</v>
      </c>
      <c r="S6162" s="111">
        <v>19043</v>
      </c>
    </row>
    <row r="6163" spans="12:19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6696</v>
      </c>
      <c r="S6163" s="111">
        <v>19044</v>
      </c>
    </row>
    <row r="6164" spans="12:19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6697</v>
      </c>
      <c r="S6164" s="111">
        <v>19045</v>
      </c>
    </row>
    <row r="6165" spans="12:19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6698</v>
      </c>
      <c r="S6165" s="111">
        <v>19046</v>
      </c>
    </row>
    <row r="6166" spans="12:19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6699</v>
      </c>
      <c r="S6166" s="111">
        <v>19047</v>
      </c>
    </row>
    <row r="6167" spans="12:19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6700</v>
      </c>
      <c r="S6167" s="111">
        <v>19048</v>
      </c>
    </row>
    <row r="6168" spans="12:19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6701</v>
      </c>
      <c r="S6168" s="111">
        <v>19049</v>
      </c>
    </row>
    <row r="6169" spans="12:19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6702</v>
      </c>
      <c r="S6169" s="111">
        <v>19050</v>
      </c>
    </row>
    <row r="6170" spans="12:19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6703</v>
      </c>
      <c r="S6170" s="111">
        <v>19051</v>
      </c>
    </row>
    <row r="6171" spans="12:19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6704</v>
      </c>
      <c r="S6171" s="111">
        <v>19052</v>
      </c>
    </row>
    <row r="6172" spans="12:19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6705</v>
      </c>
      <c r="S6172" s="111">
        <v>19053</v>
      </c>
    </row>
    <row r="6173" spans="12:19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6706</v>
      </c>
      <c r="S6173" s="111">
        <v>19054</v>
      </c>
    </row>
    <row r="6174" spans="12:19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6707</v>
      </c>
      <c r="S6174" s="111">
        <v>19055</v>
      </c>
    </row>
    <row r="6175" spans="12:19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6708</v>
      </c>
      <c r="S6175" s="111">
        <v>19056</v>
      </c>
    </row>
    <row r="6176" spans="12:19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6709</v>
      </c>
      <c r="S6176" s="111">
        <v>19057</v>
      </c>
    </row>
    <row r="6177" spans="12:19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6710</v>
      </c>
      <c r="S6177" s="111">
        <v>19058</v>
      </c>
    </row>
    <row r="6178" spans="12:19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6711</v>
      </c>
      <c r="S6178" s="111">
        <v>19059</v>
      </c>
    </row>
    <row r="6179" spans="12:19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6712</v>
      </c>
      <c r="S6179" s="111">
        <v>19060</v>
      </c>
    </row>
    <row r="6180" spans="12:19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6713</v>
      </c>
      <c r="S6180" s="111">
        <v>19061</v>
      </c>
    </row>
    <row r="6181" spans="12:19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6714</v>
      </c>
      <c r="S6181" s="111">
        <v>19062</v>
      </c>
    </row>
    <row r="6182" spans="12:19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6715</v>
      </c>
      <c r="S6182" s="111">
        <v>19063</v>
      </c>
    </row>
    <row r="6183" spans="12:19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6716</v>
      </c>
      <c r="S6183" s="111">
        <v>19064</v>
      </c>
    </row>
    <row r="6184" spans="12:19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6717</v>
      </c>
      <c r="S6184" s="111">
        <v>19065</v>
      </c>
    </row>
    <row r="6185" spans="12:19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6718</v>
      </c>
      <c r="S6185" s="111">
        <v>19066</v>
      </c>
    </row>
    <row r="6186" spans="12:19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6719</v>
      </c>
      <c r="S6186" s="111">
        <v>19067</v>
      </c>
    </row>
    <row r="6187" spans="12:19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6720</v>
      </c>
      <c r="S6187" s="111">
        <v>19068</v>
      </c>
    </row>
    <row r="6188" spans="12:19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6721</v>
      </c>
      <c r="S6188" s="111">
        <v>19069</v>
      </c>
    </row>
    <row r="6189" spans="12:19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6722</v>
      </c>
      <c r="S6189" s="111">
        <v>19070</v>
      </c>
    </row>
    <row r="6190" spans="12:19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6723</v>
      </c>
      <c r="R6190" t="s">
        <v>7893</v>
      </c>
      <c r="S6190" s="111">
        <v>19071</v>
      </c>
    </row>
    <row r="6191" spans="12:19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6724</v>
      </c>
      <c r="R6191" t="s">
        <v>7893</v>
      </c>
      <c r="S6191" s="111">
        <v>19072</v>
      </c>
    </row>
    <row r="6192" spans="12:19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6725</v>
      </c>
      <c r="S6192" s="111">
        <v>19505</v>
      </c>
    </row>
    <row r="6193" spans="12:19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6726</v>
      </c>
      <c r="S6193" s="111">
        <v>17397</v>
      </c>
    </row>
    <row r="6194" spans="12:19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6727</v>
      </c>
      <c r="R6194" t="s">
        <v>146</v>
      </c>
      <c r="S6194" s="111">
        <v>19506</v>
      </c>
    </row>
    <row r="6195" spans="12:19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6728</v>
      </c>
      <c r="S6195" s="111">
        <v>17815</v>
      </c>
    </row>
    <row r="6196" spans="12:19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6729</v>
      </c>
      <c r="S6196" s="111">
        <v>17816</v>
      </c>
    </row>
    <row r="6197" spans="12:19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6730</v>
      </c>
      <c r="S6197" s="111">
        <v>17817</v>
      </c>
    </row>
    <row r="6198" spans="12:19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6731</v>
      </c>
      <c r="S6198" s="111">
        <v>17818</v>
      </c>
    </row>
    <row r="6199" spans="12:19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6732</v>
      </c>
      <c r="S6199" s="111">
        <v>17819</v>
      </c>
    </row>
    <row r="6200" spans="12:19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6733</v>
      </c>
      <c r="R6200" t="s">
        <v>7931</v>
      </c>
      <c r="S6200" s="111">
        <v>17820</v>
      </c>
    </row>
    <row r="6201" spans="12:19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6734</v>
      </c>
      <c r="R6201" t="s">
        <v>7931</v>
      </c>
      <c r="S6201" s="111">
        <v>17821</v>
      </c>
    </row>
    <row r="6202" spans="12:19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6735</v>
      </c>
      <c r="R6202" t="s">
        <v>7868</v>
      </c>
      <c r="S6202" s="111">
        <v>17822</v>
      </c>
    </row>
    <row r="6203" spans="12:19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6736</v>
      </c>
      <c r="R6203" t="s">
        <v>7931</v>
      </c>
      <c r="S6203" s="111">
        <v>17823</v>
      </c>
    </row>
    <row r="6204" spans="12:19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6737</v>
      </c>
      <c r="R6204" t="s">
        <v>7931</v>
      </c>
      <c r="S6204" s="111">
        <v>17824</v>
      </c>
    </row>
    <row r="6205" spans="12:19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6738</v>
      </c>
      <c r="R6205" t="s">
        <v>7931</v>
      </c>
      <c r="S6205" s="111">
        <v>17825</v>
      </c>
    </row>
    <row r="6206" spans="12:19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6739</v>
      </c>
      <c r="R6206" t="s">
        <v>7931</v>
      </c>
      <c r="S6206" s="111">
        <v>17826</v>
      </c>
    </row>
    <row r="6207" spans="12:19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6740</v>
      </c>
      <c r="R6207" t="s">
        <v>7931</v>
      </c>
      <c r="S6207" s="111">
        <v>17827</v>
      </c>
    </row>
    <row r="6208" spans="12:19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6741</v>
      </c>
      <c r="R6208" t="s">
        <v>7931</v>
      </c>
      <c r="S6208" s="111">
        <v>17828</v>
      </c>
    </row>
    <row r="6209" spans="12:19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6742</v>
      </c>
      <c r="R6209" t="s">
        <v>7931</v>
      </c>
      <c r="S6209" s="111">
        <v>17829</v>
      </c>
    </row>
    <row r="6210" spans="12:19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6743</v>
      </c>
      <c r="R6210" t="s">
        <v>7931</v>
      </c>
      <c r="S6210" s="111">
        <v>17830</v>
      </c>
    </row>
    <row r="6211" spans="12:19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6744</v>
      </c>
      <c r="S6211" s="111">
        <v>17831</v>
      </c>
    </row>
    <row r="6212" spans="12:19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6745</v>
      </c>
      <c r="S6212" s="111">
        <v>17832</v>
      </c>
    </row>
    <row r="6213" spans="12:19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6746</v>
      </c>
      <c r="S6213" s="111">
        <v>17833</v>
      </c>
    </row>
    <row r="6214" spans="12:19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6747</v>
      </c>
      <c r="S6214" s="111">
        <v>17834</v>
      </c>
    </row>
    <row r="6215" spans="12:19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6748</v>
      </c>
      <c r="S6215" s="111">
        <v>17835</v>
      </c>
    </row>
    <row r="6216" spans="12:19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6749</v>
      </c>
      <c r="R6216" t="s">
        <v>7868</v>
      </c>
      <c r="S6216" s="111">
        <v>17836</v>
      </c>
    </row>
    <row r="6217" spans="12:19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6750</v>
      </c>
      <c r="R6217" t="s">
        <v>7868</v>
      </c>
      <c r="S6217" s="111">
        <v>17837</v>
      </c>
    </row>
    <row r="6218" spans="12:19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6751</v>
      </c>
      <c r="R6218" t="s">
        <v>7868</v>
      </c>
      <c r="S6218" s="111">
        <v>17838</v>
      </c>
    </row>
    <row r="6219" spans="12:19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6752</v>
      </c>
      <c r="R6219" t="s">
        <v>7868</v>
      </c>
      <c r="S6219" s="111">
        <v>17839</v>
      </c>
    </row>
    <row r="6220" spans="12:19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6753</v>
      </c>
      <c r="R6220" t="s">
        <v>7868</v>
      </c>
      <c r="S6220" s="111">
        <v>17840</v>
      </c>
    </row>
    <row r="6221" spans="12:19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6754</v>
      </c>
      <c r="R6221" t="s">
        <v>7868</v>
      </c>
      <c r="S6221" s="111">
        <v>17841</v>
      </c>
    </row>
    <row r="6222" spans="12:19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6755</v>
      </c>
      <c r="R6222" t="s">
        <v>7868</v>
      </c>
      <c r="S6222" s="111">
        <v>17842</v>
      </c>
    </row>
    <row r="6223" spans="12:19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6756</v>
      </c>
      <c r="R6223" t="s">
        <v>7868</v>
      </c>
      <c r="S6223" s="111">
        <v>17843</v>
      </c>
    </row>
    <row r="6224" spans="12:19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6757</v>
      </c>
      <c r="R6224" t="s">
        <v>7868</v>
      </c>
      <c r="S6224" s="111">
        <v>17844</v>
      </c>
    </row>
    <row r="6225" spans="12:19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6758</v>
      </c>
      <c r="R6225" t="s">
        <v>7868</v>
      </c>
      <c r="S6225" s="111">
        <v>17845</v>
      </c>
    </row>
    <row r="6226" spans="12:19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6759</v>
      </c>
      <c r="R6226" t="s">
        <v>7868</v>
      </c>
      <c r="S6226" s="111">
        <v>17846</v>
      </c>
    </row>
    <row r="6227" spans="12:19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6760</v>
      </c>
      <c r="S6227" s="111">
        <v>17847</v>
      </c>
    </row>
    <row r="6228" spans="12:19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6761</v>
      </c>
      <c r="S6228" s="111">
        <v>17848</v>
      </c>
    </row>
    <row r="6229" spans="12:19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6762</v>
      </c>
      <c r="S6229" s="111">
        <v>17849</v>
      </c>
    </row>
    <row r="6230" spans="12:19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6763</v>
      </c>
      <c r="S6230" s="111">
        <v>17850</v>
      </c>
    </row>
    <row r="6231" spans="12:19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6764</v>
      </c>
      <c r="R6231" t="s">
        <v>7869</v>
      </c>
      <c r="S6231" s="111">
        <v>17851</v>
      </c>
    </row>
    <row r="6232" spans="12:19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6765</v>
      </c>
      <c r="R6232" t="s">
        <v>7869</v>
      </c>
      <c r="S6232" s="111">
        <v>17852</v>
      </c>
    </row>
    <row r="6233" spans="12:19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6766</v>
      </c>
      <c r="R6233" t="s">
        <v>7869</v>
      </c>
      <c r="S6233" s="111">
        <v>17853</v>
      </c>
    </row>
    <row r="6234" spans="12:19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6767</v>
      </c>
      <c r="R6234" t="s">
        <v>7869</v>
      </c>
      <c r="S6234" s="111">
        <v>17854</v>
      </c>
    </row>
    <row r="6235" spans="12:19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6768</v>
      </c>
      <c r="R6235" t="s">
        <v>7869</v>
      </c>
      <c r="S6235" s="111">
        <v>17855</v>
      </c>
    </row>
    <row r="6236" spans="12:19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6769</v>
      </c>
      <c r="R6236" t="s">
        <v>103</v>
      </c>
      <c r="S6236" s="111">
        <v>17856</v>
      </c>
    </row>
    <row r="6237" spans="12:19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6770</v>
      </c>
      <c r="R6237" t="s">
        <v>7869</v>
      </c>
      <c r="S6237" s="111">
        <v>17857</v>
      </c>
    </row>
    <row r="6238" spans="12:19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6771</v>
      </c>
      <c r="R6238" t="s">
        <v>7869</v>
      </c>
      <c r="S6238" s="111">
        <v>17858</v>
      </c>
    </row>
    <row r="6239" spans="12:19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6772</v>
      </c>
      <c r="R6239" t="s">
        <v>7869</v>
      </c>
      <c r="S6239" s="111">
        <v>17859</v>
      </c>
    </row>
    <row r="6240" spans="12:19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6773</v>
      </c>
      <c r="S6240" s="111">
        <v>17860</v>
      </c>
    </row>
    <row r="6241" spans="12:19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6774</v>
      </c>
      <c r="R6241" t="s">
        <v>7872</v>
      </c>
      <c r="S6241" s="111">
        <v>17861</v>
      </c>
    </row>
    <row r="6242" spans="12:19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6775</v>
      </c>
      <c r="R6242" t="s">
        <v>7872</v>
      </c>
      <c r="S6242" s="111">
        <v>17862</v>
      </c>
    </row>
    <row r="6243" spans="12:19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6776</v>
      </c>
      <c r="R6243" t="s">
        <v>7872</v>
      </c>
      <c r="S6243" s="111">
        <v>17863</v>
      </c>
    </row>
    <row r="6244" spans="12:19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6777</v>
      </c>
      <c r="R6244" t="s">
        <v>7872</v>
      </c>
      <c r="S6244" s="111">
        <v>17864</v>
      </c>
    </row>
    <row r="6245" spans="12:19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6778</v>
      </c>
      <c r="R6245" t="s">
        <v>7872</v>
      </c>
      <c r="S6245" s="111">
        <v>17865</v>
      </c>
    </row>
    <row r="6246" spans="12:19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6779</v>
      </c>
      <c r="R6246" t="s">
        <v>7872</v>
      </c>
      <c r="S6246" s="111">
        <v>17866</v>
      </c>
    </row>
    <row r="6247" spans="12:19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6780</v>
      </c>
      <c r="S6247" s="111">
        <v>17867</v>
      </c>
    </row>
    <row r="6248" spans="12:19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6781</v>
      </c>
      <c r="R6248" t="s">
        <v>7870</v>
      </c>
      <c r="S6248" s="111">
        <v>17868</v>
      </c>
    </row>
    <row r="6249" spans="12:19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6782</v>
      </c>
      <c r="R6249" t="s">
        <v>7870</v>
      </c>
      <c r="S6249" s="111">
        <v>17869</v>
      </c>
    </row>
    <row r="6250" spans="12:19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6783</v>
      </c>
      <c r="S6250" s="111">
        <v>19507</v>
      </c>
    </row>
    <row r="6251" spans="12:19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6784</v>
      </c>
      <c r="S6251" s="111">
        <v>17870</v>
      </c>
    </row>
    <row r="6252" spans="12:19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6785</v>
      </c>
      <c r="S6252" s="111">
        <v>17871</v>
      </c>
    </row>
    <row r="6253" spans="12:19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6786</v>
      </c>
      <c r="R6253" t="s">
        <v>146</v>
      </c>
      <c r="S6253" s="111">
        <v>17872</v>
      </c>
    </row>
    <row r="6254" spans="12:19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6787</v>
      </c>
      <c r="R6254" t="s">
        <v>103</v>
      </c>
      <c r="S6254" s="111">
        <v>17873</v>
      </c>
    </row>
    <row r="6255" spans="12:19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6788</v>
      </c>
      <c r="R6255" t="s">
        <v>7868</v>
      </c>
      <c r="S6255" s="111">
        <v>17874</v>
      </c>
    </row>
    <row r="6256" spans="12:19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6789</v>
      </c>
      <c r="R6256" t="s">
        <v>7924</v>
      </c>
      <c r="S6256" s="111">
        <v>17875</v>
      </c>
    </row>
    <row r="6257" spans="12:19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6790</v>
      </c>
      <c r="R6257" t="s">
        <v>7872</v>
      </c>
      <c r="S6257" s="111">
        <v>17876</v>
      </c>
    </row>
    <row r="6258" spans="12:19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6791</v>
      </c>
      <c r="S6258" s="111">
        <v>17877</v>
      </c>
    </row>
    <row r="6259" spans="12:19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6792</v>
      </c>
      <c r="S6259" s="111">
        <v>17878</v>
      </c>
    </row>
    <row r="6260" spans="12:19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6793</v>
      </c>
      <c r="R6260" t="s">
        <v>7890</v>
      </c>
      <c r="S6260" s="111">
        <v>17879</v>
      </c>
    </row>
    <row r="6261" spans="12:19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6794</v>
      </c>
      <c r="S6261" s="111">
        <v>17880</v>
      </c>
    </row>
    <row r="6262" spans="12:19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6795</v>
      </c>
      <c r="R6262" t="s">
        <v>103</v>
      </c>
      <c r="S6262" s="111">
        <v>17881</v>
      </c>
    </row>
    <row r="6263" spans="12:19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6796</v>
      </c>
      <c r="R6263" t="s">
        <v>146</v>
      </c>
      <c r="S6263" s="111">
        <v>17882</v>
      </c>
    </row>
    <row r="6264" spans="12:19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6797</v>
      </c>
      <c r="R6264" t="s">
        <v>7868</v>
      </c>
      <c r="S6264" s="111">
        <v>17883</v>
      </c>
    </row>
    <row r="6265" spans="12:19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6798</v>
      </c>
      <c r="R6265" t="s">
        <v>103</v>
      </c>
      <c r="S6265" s="111">
        <v>17884</v>
      </c>
    </row>
    <row r="6266" spans="12:19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6799</v>
      </c>
      <c r="S6266" s="111">
        <v>17885</v>
      </c>
    </row>
    <row r="6267" spans="12:19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6800</v>
      </c>
      <c r="S6267" s="111">
        <v>17886</v>
      </c>
    </row>
    <row r="6268" spans="12:19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6801</v>
      </c>
      <c r="R6268" t="s">
        <v>7932</v>
      </c>
      <c r="S6268" s="111">
        <v>17887</v>
      </c>
    </row>
    <row r="6269" spans="12:19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6802</v>
      </c>
      <c r="S6269" s="111">
        <v>17888</v>
      </c>
    </row>
    <row r="6270" spans="12:19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6803</v>
      </c>
      <c r="R6270" t="s">
        <v>7890</v>
      </c>
      <c r="S6270" s="111">
        <v>17889</v>
      </c>
    </row>
    <row r="6271" spans="12:19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6804</v>
      </c>
      <c r="R6271" t="s">
        <v>7908</v>
      </c>
      <c r="S6271" s="111">
        <v>17890</v>
      </c>
    </row>
    <row r="6272" spans="12:19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6805</v>
      </c>
      <c r="R6272" t="s">
        <v>7908</v>
      </c>
      <c r="S6272" s="111">
        <v>17891</v>
      </c>
    </row>
    <row r="6273" spans="12:19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6806</v>
      </c>
      <c r="R6273" t="s">
        <v>146</v>
      </c>
      <c r="S6273" s="111">
        <v>17892</v>
      </c>
    </row>
    <row r="6274" spans="12:19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6807</v>
      </c>
      <c r="R6274" t="s">
        <v>103</v>
      </c>
      <c r="S6274" s="111">
        <v>17893</v>
      </c>
    </row>
    <row r="6275" spans="12:19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6808</v>
      </c>
      <c r="R6275" t="s">
        <v>103</v>
      </c>
      <c r="S6275" s="111">
        <v>17894</v>
      </c>
    </row>
    <row r="6276" spans="12:19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6809</v>
      </c>
      <c r="R6276" t="s">
        <v>7868</v>
      </c>
      <c r="S6276" s="111">
        <v>17895</v>
      </c>
    </row>
    <row r="6277" spans="12:19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6810</v>
      </c>
      <c r="R6277" t="s">
        <v>7893</v>
      </c>
      <c r="S6277" s="111">
        <v>17896</v>
      </c>
    </row>
    <row r="6278" spans="12:19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6811</v>
      </c>
      <c r="S6278" s="111">
        <v>17897</v>
      </c>
    </row>
    <row r="6279" spans="12:19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6812</v>
      </c>
      <c r="S6279" s="111">
        <v>17898</v>
      </c>
    </row>
    <row r="6280" spans="12:19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6813</v>
      </c>
      <c r="S6280" s="111">
        <v>17899</v>
      </c>
    </row>
    <row r="6281" spans="12:19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6814</v>
      </c>
      <c r="S6281" s="111">
        <v>17900</v>
      </c>
    </row>
    <row r="6282" spans="12:19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6815</v>
      </c>
      <c r="R6282" t="s">
        <v>7868</v>
      </c>
      <c r="S6282" s="111">
        <v>17901</v>
      </c>
    </row>
    <row r="6283" spans="12:19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6816</v>
      </c>
      <c r="R6283" t="s">
        <v>7868</v>
      </c>
      <c r="S6283" s="111">
        <v>17902</v>
      </c>
    </row>
    <row r="6284" spans="12:19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6817</v>
      </c>
      <c r="R6284" t="s">
        <v>7868</v>
      </c>
      <c r="S6284" s="111">
        <v>17903</v>
      </c>
    </row>
    <row r="6285" spans="12:19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6818</v>
      </c>
      <c r="R6285" t="s">
        <v>7868</v>
      </c>
      <c r="S6285" s="111">
        <v>17904</v>
      </c>
    </row>
    <row r="6286" spans="12:19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6819</v>
      </c>
      <c r="S6286" s="111">
        <v>17905</v>
      </c>
    </row>
    <row r="6287" spans="12:19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6820</v>
      </c>
      <c r="S6287" s="111">
        <v>17906</v>
      </c>
    </row>
    <row r="6288" spans="12:19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6821</v>
      </c>
      <c r="R6288" t="s">
        <v>7869</v>
      </c>
      <c r="S6288" s="111">
        <v>17907</v>
      </c>
    </row>
    <row r="6289" spans="12:19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6822</v>
      </c>
      <c r="R6289" t="s">
        <v>7869</v>
      </c>
      <c r="S6289" s="111">
        <v>17908</v>
      </c>
    </row>
    <row r="6290" spans="12:19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6823</v>
      </c>
      <c r="R6290" t="s">
        <v>7869</v>
      </c>
      <c r="S6290" s="111">
        <v>17909</v>
      </c>
    </row>
    <row r="6291" spans="12:19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6824</v>
      </c>
      <c r="R6291" t="s">
        <v>7869</v>
      </c>
      <c r="S6291" s="111">
        <v>17910</v>
      </c>
    </row>
    <row r="6292" spans="12:19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6825</v>
      </c>
      <c r="R6292" t="s">
        <v>7869</v>
      </c>
      <c r="S6292" s="111">
        <v>17911</v>
      </c>
    </row>
    <row r="6293" spans="12:19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6826</v>
      </c>
      <c r="R6293" t="s">
        <v>7869</v>
      </c>
      <c r="S6293" s="111">
        <v>17912</v>
      </c>
    </row>
    <row r="6294" spans="12:19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6827</v>
      </c>
      <c r="R6294" t="s">
        <v>7869</v>
      </c>
      <c r="S6294" s="111">
        <v>17913</v>
      </c>
    </row>
    <row r="6295" spans="12:19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6828</v>
      </c>
      <c r="R6295" t="s">
        <v>7869</v>
      </c>
      <c r="S6295" s="111">
        <v>17914</v>
      </c>
    </row>
    <row r="6296" spans="12:19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6829</v>
      </c>
      <c r="S6296" s="111">
        <v>17915</v>
      </c>
    </row>
    <row r="6297" spans="12:19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6830</v>
      </c>
      <c r="S6297" s="111">
        <v>17916</v>
      </c>
    </row>
    <row r="6298" spans="12:19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6831</v>
      </c>
      <c r="R6298" t="s">
        <v>7917</v>
      </c>
      <c r="S6298" s="111">
        <v>17917</v>
      </c>
    </row>
    <row r="6299" spans="12:19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6832</v>
      </c>
      <c r="S6299" s="111">
        <v>17918</v>
      </c>
    </row>
    <row r="6300" spans="12:19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6833</v>
      </c>
      <c r="S6300" s="111">
        <v>17919</v>
      </c>
    </row>
    <row r="6301" spans="12:19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6834</v>
      </c>
      <c r="S6301" s="111">
        <v>17920</v>
      </c>
    </row>
    <row r="6302" spans="12:19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6835</v>
      </c>
      <c r="S6302" s="111">
        <v>17921</v>
      </c>
    </row>
    <row r="6303" spans="12:19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6836</v>
      </c>
      <c r="R6303" t="s">
        <v>7868</v>
      </c>
      <c r="S6303" s="111">
        <v>17922</v>
      </c>
    </row>
    <row r="6304" spans="12:19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6837</v>
      </c>
      <c r="R6304" t="s">
        <v>7868</v>
      </c>
      <c r="S6304" s="111">
        <v>17923</v>
      </c>
    </row>
    <row r="6305" spans="12:19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6838</v>
      </c>
      <c r="R6305" t="s">
        <v>7894</v>
      </c>
      <c r="S6305" s="111">
        <v>17924</v>
      </c>
    </row>
    <row r="6306" spans="12:19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6839</v>
      </c>
      <c r="R6306" t="s">
        <v>7894</v>
      </c>
      <c r="S6306" s="111">
        <v>17925</v>
      </c>
    </row>
    <row r="6307" spans="12:19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6840</v>
      </c>
      <c r="R6307" t="s">
        <v>7917</v>
      </c>
      <c r="S6307" s="111">
        <v>17926</v>
      </c>
    </row>
    <row r="6308" spans="12:19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6841</v>
      </c>
      <c r="R6308" t="s">
        <v>7917</v>
      </c>
      <c r="S6308" s="111">
        <v>17927</v>
      </c>
    </row>
    <row r="6309" spans="12:19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6842</v>
      </c>
      <c r="R6309" t="s">
        <v>7917</v>
      </c>
      <c r="S6309" s="111">
        <v>17928</v>
      </c>
    </row>
    <row r="6310" spans="12:19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6843</v>
      </c>
      <c r="R6310" t="s">
        <v>7917</v>
      </c>
      <c r="S6310" s="111">
        <v>17929</v>
      </c>
    </row>
    <row r="6311" spans="12:19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6844</v>
      </c>
      <c r="R6311" t="s">
        <v>7917</v>
      </c>
      <c r="S6311" s="111">
        <v>17930</v>
      </c>
    </row>
    <row r="6312" spans="12:19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6845</v>
      </c>
      <c r="R6312" t="s">
        <v>7917</v>
      </c>
      <c r="S6312" s="111">
        <v>17931</v>
      </c>
    </row>
    <row r="6313" spans="12:19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6846</v>
      </c>
      <c r="R6313" t="s">
        <v>7917</v>
      </c>
      <c r="S6313" s="111">
        <v>17932</v>
      </c>
    </row>
    <row r="6314" spans="12:19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6847</v>
      </c>
      <c r="R6314" t="s">
        <v>7917</v>
      </c>
      <c r="S6314" s="111">
        <v>17933</v>
      </c>
    </row>
    <row r="6315" spans="12:19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6848</v>
      </c>
      <c r="R6315" t="s">
        <v>7917</v>
      </c>
      <c r="S6315" s="111">
        <v>17934</v>
      </c>
    </row>
    <row r="6316" spans="12:19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6849</v>
      </c>
      <c r="R6316" t="s">
        <v>7917</v>
      </c>
      <c r="S6316" s="111">
        <v>17935</v>
      </c>
    </row>
    <row r="6317" spans="12:19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6850</v>
      </c>
      <c r="R6317" t="s">
        <v>7917</v>
      </c>
      <c r="S6317" s="111">
        <v>17936</v>
      </c>
    </row>
    <row r="6318" spans="12:19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6851</v>
      </c>
      <c r="R6318" t="s">
        <v>7917</v>
      </c>
      <c r="S6318" s="111">
        <v>17937</v>
      </c>
    </row>
    <row r="6319" spans="12:19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6852</v>
      </c>
      <c r="R6319" t="s">
        <v>7917</v>
      </c>
      <c r="S6319" s="111">
        <v>17938</v>
      </c>
    </row>
    <row r="6320" spans="12:19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6853</v>
      </c>
      <c r="R6320" t="s">
        <v>7917</v>
      </c>
      <c r="S6320" s="111">
        <v>17939</v>
      </c>
    </row>
    <row r="6321" spans="12:19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6854</v>
      </c>
      <c r="R6321" t="s">
        <v>7917</v>
      </c>
      <c r="S6321" s="111">
        <v>17940</v>
      </c>
    </row>
    <row r="6322" spans="12:19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6855</v>
      </c>
      <c r="R6322" t="s">
        <v>7917</v>
      </c>
      <c r="S6322" s="111">
        <v>17941</v>
      </c>
    </row>
    <row r="6323" spans="12:19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6856</v>
      </c>
      <c r="R6323" t="s">
        <v>7917</v>
      </c>
      <c r="S6323" s="111">
        <v>17942</v>
      </c>
    </row>
    <row r="6324" spans="12:19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6857</v>
      </c>
      <c r="R6324" t="s">
        <v>7933</v>
      </c>
      <c r="S6324" s="111">
        <v>17943</v>
      </c>
    </row>
    <row r="6325" spans="12:19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6858</v>
      </c>
      <c r="S6325" s="111">
        <v>10008502</v>
      </c>
    </row>
    <row r="6326" spans="12:19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6859</v>
      </c>
      <c r="S6326" s="111">
        <v>10008795</v>
      </c>
    </row>
    <row r="6327" spans="12:19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6860</v>
      </c>
      <c r="S6327" s="111">
        <v>10008794</v>
      </c>
    </row>
    <row r="6328" spans="12:19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6861</v>
      </c>
      <c r="S6328" s="111">
        <v>10008796</v>
      </c>
    </row>
    <row r="6329" spans="12:19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6862</v>
      </c>
      <c r="S6329" s="111">
        <v>10008798</v>
      </c>
    </row>
    <row r="6330" spans="12:19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6863</v>
      </c>
      <c r="S6330" s="111">
        <v>10008799</v>
      </c>
    </row>
    <row r="6331" spans="12:19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6864</v>
      </c>
      <c r="R6331" t="s">
        <v>7934</v>
      </c>
      <c r="S6331" s="111">
        <v>17944</v>
      </c>
    </row>
    <row r="6332" spans="12:19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6865</v>
      </c>
      <c r="R6332" t="s">
        <v>7931</v>
      </c>
      <c r="S6332" s="111">
        <v>17945</v>
      </c>
    </row>
    <row r="6333" spans="12:19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6866</v>
      </c>
      <c r="R6333" t="s">
        <v>7935</v>
      </c>
      <c r="S6333" s="111">
        <v>17946</v>
      </c>
    </row>
    <row r="6334" spans="12:19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6867</v>
      </c>
      <c r="S6334" s="111">
        <v>17947</v>
      </c>
    </row>
    <row r="6335" spans="12:19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6868</v>
      </c>
      <c r="S6335" s="111">
        <v>17948</v>
      </c>
    </row>
    <row r="6336" spans="12:19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6869</v>
      </c>
      <c r="S6336" s="111">
        <v>17949</v>
      </c>
    </row>
    <row r="6337" spans="12:19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6870</v>
      </c>
      <c r="S6337" s="111">
        <v>17950</v>
      </c>
    </row>
    <row r="6338" spans="12:19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6871</v>
      </c>
      <c r="R6338" t="s">
        <v>7872</v>
      </c>
      <c r="S6338" s="111">
        <v>17951</v>
      </c>
    </row>
    <row r="6339" spans="12:19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6872</v>
      </c>
      <c r="R6339" t="s">
        <v>7872</v>
      </c>
      <c r="S6339" s="111">
        <v>17952</v>
      </c>
    </row>
    <row r="6340" spans="12:19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6873</v>
      </c>
      <c r="R6340" t="s">
        <v>7934</v>
      </c>
      <c r="S6340" s="111">
        <v>17953</v>
      </c>
    </row>
    <row r="6341" spans="12:19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6874</v>
      </c>
      <c r="R6341" t="s">
        <v>7931</v>
      </c>
      <c r="S6341" s="111">
        <v>17954</v>
      </c>
    </row>
    <row r="6342" spans="12:19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6875</v>
      </c>
      <c r="R6342" t="s">
        <v>7935</v>
      </c>
      <c r="S6342" s="111">
        <v>17955</v>
      </c>
    </row>
    <row r="6343" spans="12:19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6876</v>
      </c>
      <c r="S6343" s="111">
        <v>17956</v>
      </c>
    </row>
    <row r="6344" spans="12:19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6877</v>
      </c>
      <c r="S6344" s="111">
        <v>17957</v>
      </c>
    </row>
    <row r="6345" spans="12:19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6878</v>
      </c>
      <c r="S6345" s="111">
        <v>17958</v>
      </c>
    </row>
    <row r="6346" spans="12:19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6879</v>
      </c>
      <c r="S6346" s="111">
        <v>17959</v>
      </c>
    </row>
    <row r="6347" spans="12:19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6880</v>
      </c>
      <c r="R6347" t="s">
        <v>7872</v>
      </c>
      <c r="S6347" s="111">
        <v>17960</v>
      </c>
    </row>
    <row r="6348" spans="12:19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6881</v>
      </c>
      <c r="R6348" t="s">
        <v>7872</v>
      </c>
      <c r="S6348" s="111">
        <v>17961</v>
      </c>
    </row>
    <row r="6349" spans="12:19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6882</v>
      </c>
      <c r="R6349" t="s">
        <v>7934</v>
      </c>
      <c r="S6349" s="111">
        <v>17962</v>
      </c>
    </row>
    <row r="6350" spans="12:19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6883</v>
      </c>
      <c r="R6350" t="s">
        <v>7931</v>
      </c>
      <c r="S6350" s="111">
        <v>17963</v>
      </c>
    </row>
    <row r="6351" spans="12:19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6884</v>
      </c>
      <c r="R6351" t="s">
        <v>7935</v>
      </c>
      <c r="S6351" s="111">
        <v>17964</v>
      </c>
    </row>
    <row r="6352" spans="12:19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6885</v>
      </c>
      <c r="S6352" s="111">
        <v>17965</v>
      </c>
    </row>
    <row r="6353" spans="12:19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6886</v>
      </c>
      <c r="S6353" s="111">
        <v>17966</v>
      </c>
    </row>
    <row r="6354" spans="12:19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6887</v>
      </c>
      <c r="S6354" s="111">
        <v>17967</v>
      </c>
    </row>
    <row r="6355" spans="12:19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6888</v>
      </c>
      <c r="S6355" s="111">
        <v>17968</v>
      </c>
    </row>
    <row r="6356" spans="12:19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6889</v>
      </c>
      <c r="R6356" t="s">
        <v>7872</v>
      </c>
      <c r="S6356" s="111">
        <v>17969</v>
      </c>
    </row>
    <row r="6357" spans="12:19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6890</v>
      </c>
      <c r="R6357" t="s">
        <v>7872</v>
      </c>
      <c r="S6357" s="111">
        <v>17970</v>
      </c>
    </row>
    <row r="6358" spans="12:19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6891</v>
      </c>
      <c r="R6358" t="s">
        <v>7934</v>
      </c>
      <c r="S6358" s="111">
        <v>17971</v>
      </c>
    </row>
    <row r="6359" spans="12:19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6892</v>
      </c>
      <c r="R6359" t="s">
        <v>7931</v>
      </c>
      <c r="S6359" s="111">
        <v>17972</v>
      </c>
    </row>
    <row r="6360" spans="12:19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6893</v>
      </c>
      <c r="R6360" t="s">
        <v>7935</v>
      </c>
      <c r="S6360" s="111">
        <v>17973</v>
      </c>
    </row>
    <row r="6361" spans="12:19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6894</v>
      </c>
      <c r="S6361" s="111">
        <v>17974</v>
      </c>
    </row>
    <row r="6362" spans="12:19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6895</v>
      </c>
      <c r="S6362" s="111">
        <v>17975</v>
      </c>
    </row>
    <row r="6363" spans="12:19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6896</v>
      </c>
      <c r="S6363" s="111">
        <v>17976</v>
      </c>
    </row>
    <row r="6364" spans="12:19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6897</v>
      </c>
      <c r="S6364" s="111">
        <v>17977</v>
      </c>
    </row>
    <row r="6365" spans="12:19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6898</v>
      </c>
      <c r="R6365" t="s">
        <v>7872</v>
      </c>
      <c r="S6365" s="111">
        <v>17978</v>
      </c>
    </row>
    <row r="6366" spans="12:19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6899</v>
      </c>
      <c r="R6366" t="s">
        <v>7872</v>
      </c>
      <c r="S6366" s="111">
        <v>17979</v>
      </c>
    </row>
    <row r="6367" spans="12:19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6900</v>
      </c>
      <c r="R6367" t="s">
        <v>103</v>
      </c>
      <c r="S6367" s="111">
        <v>17980</v>
      </c>
    </row>
    <row r="6368" spans="12:19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6901</v>
      </c>
      <c r="R6368" t="s">
        <v>103</v>
      </c>
      <c r="S6368" s="111">
        <v>17981</v>
      </c>
    </row>
    <row r="6369" spans="12:19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6902</v>
      </c>
      <c r="S6369" s="111">
        <v>17982</v>
      </c>
    </row>
    <row r="6370" spans="12:19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6903</v>
      </c>
      <c r="R6370" t="s">
        <v>7868</v>
      </c>
      <c r="S6370" s="111">
        <v>17983</v>
      </c>
    </row>
    <row r="6371" spans="12:19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6904</v>
      </c>
      <c r="S6371" s="111">
        <v>17984</v>
      </c>
    </row>
    <row r="6372" spans="12:19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6905</v>
      </c>
      <c r="R6372" t="s">
        <v>7868</v>
      </c>
      <c r="S6372" s="111">
        <v>17985</v>
      </c>
    </row>
    <row r="6373" spans="12:19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6906</v>
      </c>
      <c r="S6373" s="111">
        <v>17986</v>
      </c>
    </row>
    <row r="6374" spans="12:19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6907</v>
      </c>
      <c r="R6374" t="s">
        <v>7868</v>
      </c>
      <c r="S6374" s="111">
        <v>17987</v>
      </c>
    </row>
    <row r="6375" spans="12:19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6908</v>
      </c>
      <c r="S6375" s="111">
        <v>17988</v>
      </c>
    </row>
    <row r="6376" spans="12:19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6909</v>
      </c>
      <c r="R6376" t="s">
        <v>7868</v>
      </c>
      <c r="S6376" s="111">
        <v>17989</v>
      </c>
    </row>
    <row r="6377" spans="12:19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6910</v>
      </c>
      <c r="S6377" s="111">
        <v>17990</v>
      </c>
    </row>
    <row r="6378" spans="12:19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6911</v>
      </c>
      <c r="S6378" s="111">
        <v>17991</v>
      </c>
    </row>
    <row r="6379" spans="12:19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6912</v>
      </c>
      <c r="R6379" t="s">
        <v>7913</v>
      </c>
      <c r="S6379" s="111">
        <v>17992</v>
      </c>
    </row>
    <row r="6380" spans="12:19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6913</v>
      </c>
      <c r="R6380" t="s">
        <v>7913</v>
      </c>
      <c r="S6380" s="111">
        <v>17993</v>
      </c>
    </row>
    <row r="6381" spans="12:19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6914</v>
      </c>
      <c r="S6381" s="111">
        <v>17994</v>
      </c>
    </row>
    <row r="6382" spans="12:19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6915</v>
      </c>
      <c r="S6382" s="111">
        <v>17995</v>
      </c>
    </row>
    <row r="6383" spans="12:19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6916</v>
      </c>
      <c r="S6383" s="111">
        <v>17996</v>
      </c>
    </row>
    <row r="6384" spans="12:19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6917</v>
      </c>
      <c r="R6384" t="s">
        <v>7872</v>
      </c>
      <c r="S6384" s="111">
        <v>17997</v>
      </c>
    </row>
    <row r="6385" spans="12:19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6918</v>
      </c>
      <c r="R6385" t="s">
        <v>7872</v>
      </c>
      <c r="S6385" s="111">
        <v>17998</v>
      </c>
    </row>
    <row r="6386" spans="12:19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6919</v>
      </c>
      <c r="S6386" s="111">
        <v>17999</v>
      </c>
    </row>
    <row r="6387" spans="12:19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6920</v>
      </c>
      <c r="S6387" s="111">
        <v>19380</v>
      </c>
    </row>
    <row r="6388" spans="12:19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6921</v>
      </c>
      <c r="S6388" s="111">
        <v>19381</v>
      </c>
    </row>
    <row r="6389" spans="12:19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6922</v>
      </c>
      <c r="S6389" s="111">
        <v>19382</v>
      </c>
    </row>
    <row r="6390" spans="12:19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6923</v>
      </c>
      <c r="S6390" s="111">
        <v>19383</v>
      </c>
    </row>
    <row r="6391" spans="12:19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6924</v>
      </c>
      <c r="S6391" s="111">
        <v>19384</v>
      </c>
    </row>
    <row r="6392" spans="12:19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6925</v>
      </c>
      <c r="S6392" s="111">
        <v>19385</v>
      </c>
    </row>
    <row r="6393" spans="12:19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6926</v>
      </c>
      <c r="S6393" s="111">
        <v>19386</v>
      </c>
    </row>
    <row r="6394" spans="12:19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6927</v>
      </c>
      <c r="S6394" s="111">
        <v>19387</v>
      </c>
    </row>
    <row r="6395" spans="12:19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6928</v>
      </c>
      <c r="S6395" s="111">
        <v>19388</v>
      </c>
    </row>
    <row r="6396" spans="12:19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6929</v>
      </c>
      <c r="S6396" s="111">
        <v>19389</v>
      </c>
    </row>
    <row r="6397" spans="12:19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6930</v>
      </c>
      <c r="S6397" s="111">
        <v>19390</v>
      </c>
    </row>
    <row r="6398" spans="12:19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6931</v>
      </c>
      <c r="S6398" s="111">
        <v>19391</v>
      </c>
    </row>
    <row r="6399" spans="12:19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6932</v>
      </c>
      <c r="S6399" s="111">
        <v>18000</v>
      </c>
    </row>
    <row r="6400" spans="12:19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6933</v>
      </c>
      <c r="S6400" s="111">
        <v>18001</v>
      </c>
    </row>
    <row r="6401" spans="12:19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6934</v>
      </c>
      <c r="S6401" s="111">
        <v>18002</v>
      </c>
    </row>
    <row r="6402" spans="12:19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6935</v>
      </c>
      <c r="S6402" s="111">
        <v>18003</v>
      </c>
    </row>
    <row r="6403" spans="12:19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6936</v>
      </c>
      <c r="S6403" s="111">
        <v>18004</v>
      </c>
    </row>
    <row r="6404" spans="12:19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6937</v>
      </c>
      <c r="S6404" s="111">
        <v>18005</v>
      </c>
    </row>
    <row r="6405" spans="12:19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6938</v>
      </c>
      <c r="S6405" s="111">
        <v>18006</v>
      </c>
    </row>
    <row r="6406" spans="12:19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6939</v>
      </c>
      <c r="S6406" s="111">
        <v>18007</v>
      </c>
    </row>
    <row r="6407" spans="12:19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6940</v>
      </c>
      <c r="S6407" s="111">
        <v>18008</v>
      </c>
    </row>
    <row r="6408" spans="12:19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6941</v>
      </c>
      <c r="S6408" s="111">
        <v>18009</v>
      </c>
    </row>
    <row r="6409" spans="12:19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6942</v>
      </c>
      <c r="S6409" s="111">
        <v>18010</v>
      </c>
    </row>
    <row r="6410" spans="12:19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6943</v>
      </c>
      <c r="S6410" s="111">
        <v>18011</v>
      </c>
    </row>
    <row r="6411" spans="12:19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6944</v>
      </c>
      <c r="S6411" s="111">
        <v>18012</v>
      </c>
    </row>
    <row r="6412" spans="12:19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6945</v>
      </c>
      <c r="S6412" s="111">
        <v>18013</v>
      </c>
    </row>
    <row r="6413" spans="12:19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6946</v>
      </c>
      <c r="S6413" s="111">
        <v>18014</v>
      </c>
    </row>
    <row r="6414" spans="12:19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6947</v>
      </c>
      <c r="S6414" s="111">
        <v>18015</v>
      </c>
    </row>
    <row r="6415" spans="12:19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6948</v>
      </c>
      <c r="S6415" s="111">
        <v>18016</v>
      </c>
    </row>
    <row r="6416" spans="12:19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6949</v>
      </c>
      <c r="S6416" s="111">
        <v>18017</v>
      </c>
    </row>
    <row r="6417" spans="12:19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6950</v>
      </c>
      <c r="S6417" s="111">
        <v>18018</v>
      </c>
    </row>
    <row r="6418" spans="12:19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6951</v>
      </c>
      <c r="S6418" s="111">
        <v>18019</v>
      </c>
    </row>
    <row r="6419" spans="12:19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6952</v>
      </c>
      <c r="S6419" s="111">
        <v>18020</v>
      </c>
    </row>
    <row r="6420" spans="12:19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6953</v>
      </c>
      <c r="S6420" s="111">
        <v>18021</v>
      </c>
    </row>
    <row r="6421" spans="12:19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6954</v>
      </c>
      <c r="S6421" s="111">
        <v>18022</v>
      </c>
    </row>
    <row r="6422" spans="12:19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6955</v>
      </c>
      <c r="S6422" s="111">
        <v>18023</v>
      </c>
    </row>
    <row r="6423" spans="12:19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6956</v>
      </c>
      <c r="S6423" s="111">
        <v>18024</v>
      </c>
    </row>
    <row r="6424" spans="12:19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6957</v>
      </c>
      <c r="S6424" s="111">
        <v>18025</v>
      </c>
    </row>
    <row r="6425" spans="12:19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6958</v>
      </c>
      <c r="S6425" s="111">
        <v>18026</v>
      </c>
    </row>
    <row r="6426" spans="12:19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6959</v>
      </c>
      <c r="S6426" s="111">
        <v>18027</v>
      </c>
    </row>
    <row r="6427" spans="12:19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6960</v>
      </c>
      <c r="S6427" s="111">
        <v>18028</v>
      </c>
    </row>
    <row r="6428" spans="12:19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6961</v>
      </c>
      <c r="S6428" s="111">
        <v>18029</v>
      </c>
    </row>
    <row r="6429" spans="12:19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6962</v>
      </c>
      <c r="S6429" s="111">
        <v>18030</v>
      </c>
    </row>
    <row r="6430" spans="12:19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6963</v>
      </c>
      <c r="S6430" s="111">
        <v>18031</v>
      </c>
    </row>
    <row r="6431" spans="12:19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6964</v>
      </c>
      <c r="S6431" s="111">
        <v>18032</v>
      </c>
    </row>
    <row r="6432" spans="12:19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6965</v>
      </c>
      <c r="S6432" s="111">
        <v>18033</v>
      </c>
    </row>
    <row r="6433" spans="12:19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6966</v>
      </c>
      <c r="S6433" s="111">
        <v>18034</v>
      </c>
    </row>
    <row r="6434" spans="12:19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6967</v>
      </c>
      <c r="S6434" s="111">
        <v>18035</v>
      </c>
    </row>
    <row r="6435" spans="12:19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6968</v>
      </c>
      <c r="S6435" s="111">
        <v>18036</v>
      </c>
    </row>
    <row r="6436" spans="12:19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6969</v>
      </c>
      <c r="S6436" s="111">
        <v>18037</v>
      </c>
    </row>
    <row r="6437" spans="12:19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6970</v>
      </c>
      <c r="S6437" s="111">
        <v>18038</v>
      </c>
    </row>
    <row r="6438" spans="12:19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6971</v>
      </c>
      <c r="S6438" s="111">
        <v>18039</v>
      </c>
    </row>
    <row r="6439" spans="12:19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6972</v>
      </c>
      <c r="S6439" s="111">
        <v>18040</v>
      </c>
    </row>
    <row r="6440" spans="12:19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6973</v>
      </c>
      <c r="S6440" s="111">
        <v>18041</v>
      </c>
    </row>
    <row r="6441" spans="12:19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6974</v>
      </c>
      <c r="S6441" s="111">
        <v>18042</v>
      </c>
    </row>
    <row r="6442" spans="12:19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6975</v>
      </c>
      <c r="S6442" s="111">
        <v>18043</v>
      </c>
    </row>
    <row r="6443" spans="12:19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6976</v>
      </c>
      <c r="S6443" s="111">
        <v>18044</v>
      </c>
    </row>
    <row r="6444" spans="12:19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6977</v>
      </c>
      <c r="S6444" s="111">
        <v>18045</v>
      </c>
    </row>
    <row r="6445" spans="12:19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6978</v>
      </c>
      <c r="S6445" s="111">
        <v>18046</v>
      </c>
    </row>
    <row r="6446" spans="12:19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6979</v>
      </c>
      <c r="S6446" s="111">
        <v>18047</v>
      </c>
    </row>
    <row r="6447" spans="12:19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6980</v>
      </c>
      <c r="S6447" s="111">
        <v>18048</v>
      </c>
    </row>
    <row r="6448" spans="12:19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6981</v>
      </c>
      <c r="S6448" s="111">
        <v>18049</v>
      </c>
    </row>
    <row r="6449" spans="12:19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6982</v>
      </c>
      <c r="S6449" s="111">
        <v>18050</v>
      </c>
    </row>
    <row r="6450" spans="12:19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6983</v>
      </c>
      <c r="S6450" s="111">
        <v>18051</v>
      </c>
    </row>
    <row r="6451" spans="12:19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6984</v>
      </c>
      <c r="S6451" s="111">
        <v>18052</v>
      </c>
    </row>
    <row r="6452" spans="12:19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6985</v>
      </c>
      <c r="S6452" s="111">
        <v>18053</v>
      </c>
    </row>
    <row r="6453" spans="12:19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6986</v>
      </c>
      <c r="S6453" s="111">
        <v>18054</v>
      </c>
    </row>
    <row r="6454" spans="12:19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6987</v>
      </c>
      <c r="S6454" s="111">
        <v>18055</v>
      </c>
    </row>
    <row r="6455" spans="12:19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6988</v>
      </c>
      <c r="S6455" s="111">
        <v>18056</v>
      </c>
    </row>
    <row r="6456" spans="12:19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6989</v>
      </c>
      <c r="S6456" s="111">
        <v>18057</v>
      </c>
    </row>
    <row r="6457" spans="12:19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6990</v>
      </c>
      <c r="S6457" s="111">
        <v>20444</v>
      </c>
    </row>
    <row r="6458" spans="12:19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6991</v>
      </c>
      <c r="S6458" s="111">
        <v>20445</v>
      </c>
    </row>
    <row r="6459" spans="12:19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6992</v>
      </c>
      <c r="S6459" s="111">
        <v>20446</v>
      </c>
    </row>
    <row r="6460" spans="12:19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6993</v>
      </c>
      <c r="S6460" s="111">
        <v>20447</v>
      </c>
    </row>
    <row r="6461" spans="12:19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6994</v>
      </c>
      <c r="S6461" s="111">
        <v>20448</v>
      </c>
    </row>
    <row r="6462" spans="12:19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6995</v>
      </c>
      <c r="S6462" s="111">
        <v>20449</v>
      </c>
    </row>
    <row r="6463" spans="12:19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6996</v>
      </c>
      <c r="S6463" s="111">
        <v>20450</v>
      </c>
    </row>
    <row r="6464" spans="12:19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6997</v>
      </c>
      <c r="S6464" s="111">
        <v>20451</v>
      </c>
    </row>
    <row r="6465" spans="12:19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6998</v>
      </c>
      <c r="S6465" s="111">
        <v>20452</v>
      </c>
    </row>
    <row r="6466" spans="12:19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6999</v>
      </c>
      <c r="S6466" s="111">
        <v>20453</v>
      </c>
    </row>
    <row r="6467" spans="12:19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7000</v>
      </c>
      <c r="S6467" s="111">
        <v>20454</v>
      </c>
    </row>
    <row r="6468" spans="12:19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7001</v>
      </c>
      <c r="S6468" s="111">
        <v>20455</v>
      </c>
    </row>
    <row r="6469" spans="12:19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7002</v>
      </c>
      <c r="S6469" s="111">
        <v>20456</v>
      </c>
    </row>
    <row r="6470" spans="12:19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7003</v>
      </c>
      <c r="S6470" s="111">
        <v>20457</v>
      </c>
    </row>
    <row r="6471" spans="12:19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7004</v>
      </c>
      <c r="S6471" s="111">
        <v>20458</v>
      </c>
    </row>
    <row r="6472" spans="12:19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7005</v>
      </c>
      <c r="S6472" s="111">
        <v>20459</v>
      </c>
    </row>
    <row r="6473" spans="12:19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7006</v>
      </c>
      <c r="S6473" s="111">
        <v>20460</v>
      </c>
    </row>
    <row r="6474" spans="12:19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7007</v>
      </c>
      <c r="S6474" s="111">
        <v>20461</v>
      </c>
    </row>
    <row r="6475" spans="12:19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7008</v>
      </c>
      <c r="S6475" s="111">
        <v>20462</v>
      </c>
    </row>
    <row r="6476" spans="12:19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7009</v>
      </c>
      <c r="S6476" s="111">
        <v>20463</v>
      </c>
    </row>
    <row r="6477" spans="12:19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7010</v>
      </c>
      <c r="S6477" s="111">
        <v>20464</v>
      </c>
    </row>
    <row r="6478" spans="12:19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7011</v>
      </c>
      <c r="S6478" s="111">
        <v>20465</v>
      </c>
    </row>
    <row r="6479" spans="12:19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7012</v>
      </c>
      <c r="S6479" s="111">
        <v>20466</v>
      </c>
    </row>
    <row r="6480" spans="12:19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7013</v>
      </c>
      <c r="S6480" s="111">
        <v>20467</v>
      </c>
    </row>
    <row r="6481" spans="12:19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7014</v>
      </c>
      <c r="S6481" s="111">
        <v>20468</v>
      </c>
    </row>
    <row r="6482" spans="12:19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7015</v>
      </c>
      <c r="S6482" s="111">
        <v>20469</v>
      </c>
    </row>
    <row r="6483" spans="12:19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7016</v>
      </c>
      <c r="S6483" s="111">
        <v>20470</v>
      </c>
    </row>
    <row r="6484" spans="12:19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7017</v>
      </c>
      <c r="S6484" s="111">
        <v>20471</v>
      </c>
    </row>
    <row r="6485" spans="12:19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7018</v>
      </c>
      <c r="S6485" s="111">
        <v>20472</v>
      </c>
    </row>
    <row r="6486" spans="12:19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7019</v>
      </c>
      <c r="S6486" s="111">
        <v>20473</v>
      </c>
    </row>
    <row r="6487" spans="12:19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7020</v>
      </c>
      <c r="S6487" s="111">
        <v>20474</v>
      </c>
    </row>
    <row r="6488" spans="12:19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7021</v>
      </c>
      <c r="S6488" s="111">
        <v>20475</v>
      </c>
    </row>
    <row r="6489" spans="12:19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7022</v>
      </c>
      <c r="S6489" s="111">
        <v>20476</v>
      </c>
    </row>
    <row r="6490" spans="12:19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7023</v>
      </c>
      <c r="S6490" s="111">
        <v>20477</v>
      </c>
    </row>
    <row r="6491" spans="12:19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7024</v>
      </c>
      <c r="S6491" s="111">
        <v>20478</v>
      </c>
    </row>
    <row r="6492" spans="12:19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7025</v>
      </c>
      <c r="S6492" s="111">
        <v>20479</v>
      </c>
    </row>
    <row r="6493" spans="12:19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7026</v>
      </c>
      <c r="S6493" s="111">
        <v>20480</v>
      </c>
    </row>
    <row r="6494" spans="12:19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7027</v>
      </c>
      <c r="S6494" s="111">
        <v>20481</v>
      </c>
    </row>
    <row r="6495" spans="12:19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7028</v>
      </c>
      <c r="S6495" s="111">
        <v>20482</v>
      </c>
    </row>
    <row r="6496" spans="12:19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7029</v>
      </c>
      <c r="S6496" s="111">
        <v>20483</v>
      </c>
    </row>
    <row r="6497" spans="12:19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7030</v>
      </c>
      <c r="S6497" s="111">
        <v>20484</v>
      </c>
    </row>
    <row r="6498" spans="12:19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7031</v>
      </c>
      <c r="S6498" s="111">
        <v>20485</v>
      </c>
    </row>
    <row r="6499" spans="12:19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7032</v>
      </c>
      <c r="S6499" s="111">
        <v>20486</v>
      </c>
    </row>
    <row r="6500" spans="12:19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7033</v>
      </c>
      <c r="S6500" s="111">
        <v>20487</v>
      </c>
    </row>
    <row r="6501" spans="12:19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7034</v>
      </c>
      <c r="S6501" s="111">
        <v>20488</v>
      </c>
    </row>
    <row r="6502" spans="12:19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7035</v>
      </c>
      <c r="S6502" s="111">
        <v>20489</v>
      </c>
    </row>
    <row r="6503" spans="12:19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7036</v>
      </c>
      <c r="S6503" s="111">
        <v>20490</v>
      </c>
    </row>
    <row r="6504" spans="12:19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7037</v>
      </c>
      <c r="S6504" s="111">
        <v>20491</v>
      </c>
    </row>
    <row r="6505" spans="12:19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7038</v>
      </c>
      <c r="R6505" t="s">
        <v>7936</v>
      </c>
      <c r="S6505" s="111">
        <v>20304</v>
      </c>
    </row>
    <row r="6506" spans="12:19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7039</v>
      </c>
      <c r="R6506" t="s">
        <v>7936</v>
      </c>
      <c r="S6506" s="111">
        <v>19194</v>
      </c>
    </row>
    <row r="6507" spans="12:19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7040</v>
      </c>
      <c r="R6507" t="s">
        <v>7936</v>
      </c>
      <c r="S6507" s="111">
        <v>19195</v>
      </c>
    </row>
    <row r="6508" spans="12:19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7041</v>
      </c>
      <c r="R6508" t="s">
        <v>7936</v>
      </c>
      <c r="S6508" s="111">
        <v>19196</v>
      </c>
    </row>
    <row r="6509" spans="12:19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7042</v>
      </c>
      <c r="R6509" t="s">
        <v>7936</v>
      </c>
      <c r="S6509" s="111">
        <v>19197</v>
      </c>
    </row>
    <row r="6510" spans="12:19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7043</v>
      </c>
      <c r="R6510" t="s">
        <v>7936</v>
      </c>
      <c r="S6510" s="111">
        <v>19198</v>
      </c>
    </row>
    <row r="6511" spans="12:19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7044</v>
      </c>
      <c r="R6511" t="s">
        <v>7936</v>
      </c>
      <c r="S6511" s="111">
        <v>19199</v>
      </c>
    </row>
    <row r="6512" spans="12:19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7045</v>
      </c>
      <c r="R6512" t="s">
        <v>7936</v>
      </c>
      <c r="S6512" s="111">
        <v>19200</v>
      </c>
    </row>
    <row r="6513" spans="12:19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7046</v>
      </c>
      <c r="R6513" t="s">
        <v>7936</v>
      </c>
      <c r="S6513" s="111">
        <v>19201</v>
      </c>
    </row>
    <row r="6514" spans="12:19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7047</v>
      </c>
      <c r="R6514" t="s">
        <v>7936</v>
      </c>
      <c r="S6514" s="111">
        <v>19202</v>
      </c>
    </row>
    <row r="6515" spans="12:19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7048</v>
      </c>
      <c r="R6515" t="s">
        <v>7936</v>
      </c>
      <c r="S6515" s="111">
        <v>19203</v>
      </c>
    </row>
    <row r="6516" spans="12:19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7049</v>
      </c>
      <c r="R6516" t="s">
        <v>7936</v>
      </c>
      <c r="S6516" s="111">
        <v>19204</v>
      </c>
    </row>
    <row r="6517" spans="12:19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7050</v>
      </c>
      <c r="R6517" t="s">
        <v>7936</v>
      </c>
      <c r="S6517" s="111">
        <v>19205</v>
      </c>
    </row>
    <row r="6518" spans="12:19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7051</v>
      </c>
      <c r="R6518" t="s">
        <v>7936</v>
      </c>
      <c r="S6518" s="111">
        <v>19206</v>
      </c>
    </row>
    <row r="6519" spans="12:19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7052</v>
      </c>
      <c r="R6519" t="s">
        <v>7936</v>
      </c>
      <c r="S6519" s="111">
        <v>19207</v>
      </c>
    </row>
    <row r="6520" spans="12:19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7053</v>
      </c>
      <c r="R6520" t="s">
        <v>7936</v>
      </c>
      <c r="S6520" s="111">
        <v>19208</v>
      </c>
    </row>
    <row r="6521" spans="12:19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7054</v>
      </c>
      <c r="R6521" t="s">
        <v>7936</v>
      </c>
      <c r="S6521" s="111">
        <v>19209</v>
      </c>
    </row>
    <row r="6522" spans="12:19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7055</v>
      </c>
      <c r="R6522" t="s">
        <v>7936</v>
      </c>
      <c r="S6522" s="111">
        <v>19210</v>
      </c>
    </row>
    <row r="6523" spans="12:19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7056</v>
      </c>
      <c r="R6523" t="s">
        <v>7936</v>
      </c>
      <c r="S6523" s="111">
        <v>19211</v>
      </c>
    </row>
    <row r="6524" spans="12:19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7057</v>
      </c>
      <c r="R6524" t="s">
        <v>7936</v>
      </c>
      <c r="S6524" s="111">
        <v>19212</v>
      </c>
    </row>
    <row r="6525" spans="12:19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7058</v>
      </c>
      <c r="R6525" t="s">
        <v>7936</v>
      </c>
      <c r="S6525" s="111">
        <v>19213</v>
      </c>
    </row>
    <row r="6526" spans="12:19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7059</v>
      </c>
      <c r="R6526" t="s">
        <v>7936</v>
      </c>
      <c r="S6526" s="111">
        <v>19214</v>
      </c>
    </row>
    <row r="6527" spans="12:19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7060</v>
      </c>
      <c r="R6527" t="s">
        <v>7936</v>
      </c>
      <c r="S6527" s="111">
        <v>19215</v>
      </c>
    </row>
    <row r="6528" spans="12:19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7061</v>
      </c>
      <c r="R6528" t="s">
        <v>7936</v>
      </c>
      <c r="S6528" s="111">
        <v>19216</v>
      </c>
    </row>
    <row r="6529" spans="12:19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7062</v>
      </c>
      <c r="R6529" t="s">
        <v>7936</v>
      </c>
      <c r="S6529" s="111">
        <v>19217</v>
      </c>
    </row>
    <row r="6530" spans="12:19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7063</v>
      </c>
      <c r="R6530" t="s">
        <v>7936</v>
      </c>
      <c r="S6530" s="111">
        <v>20305</v>
      </c>
    </row>
    <row r="6531" spans="12:19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7064</v>
      </c>
      <c r="R6531" t="s">
        <v>7936</v>
      </c>
      <c r="S6531" s="111">
        <v>20306</v>
      </c>
    </row>
    <row r="6532" spans="12:19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7065</v>
      </c>
      <c r="R6532" t="s">
        <v>7869</v>
      </c>
      <c r="S6532" s="111">
        <v>20348</v>
      </c>
    </row>
    <row r="6533" spans="12:19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7066</v>
      </c>
      <c r="R6533" t="s">
        <v>7869</v>
      </c>
      <c r="S6533" s="111">
        <v>20351</v>
      </c>
    </row>
    <row r="6534" spans="12:19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7067</v>
      </c>
      <c r="R6534" t="s">
        <v>7869</v>
      </c>
      <c r="S6534" s="111">
        <v>20352</v>
      </c>
    </row>
    <row r="6535" spans="12:19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7068</v>
      </c>
      <c r="R6535" t="s">
        <v>7869</v>
      </c>
      <c r="S6535" s="111">
        <v>20353</v>
      </c>
    </row>
    <row r="6536" spans="12:19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7069</v>
      </c>
      <c r="R6536" t="s">
        <v>7869</v>
      </c>
      <c r="S6536" s="111">
        <v>20354</v>
      </c>
    </row>
    <row r="6537" spans="12:19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7070</v>
      </c>
      <c r="R6537" t="s">
        <v>7869</v>
      </c>
      <c r="S6537" s="111">
        <v>20355</v>
      </c>
    </row>
    <row r="6538" spans="12:19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7071</v>
      </c>
      <c r="R6538" t="s">
        <v>7869</v>
      </c>
      <c r="S6538" s="111">
        <v>20356</v>
      </c>
    </row>
    <row r="6539" spans="12:19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7072</v>
      </c>
      <c r="R6539" t="s">
        <v>7869</v>
      </c>
      <c r="S6539" s="111">
        <v>20357</v>
      </c>
    </row>
    <row r="6540" spans="12:19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7073</v>
      </c>
      <c r="R6540" t="s">
        <v>7869</v>
      </c>
      <c r="S6540" s="111">
        <v>20358</v>
      </c>
    </row>
    <row r="6541" spans="12:19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7074</v>
      </c>
      <c r="R6541" t="s">
        <v>7869</v>
      </c>
      <c r="S6541" s="111">
        <v>20359</v>
      </c>
    </row>
    <row r="6542" spans="12:19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7075</v>
      </c>
      <c r="R6542" t="s">
        <v>7869</v>
      </c>
      <c r="S6542" s="111">
        <v>20360</v>
      </c>
    </row>
    <row r="6543" spans="12:19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7076</v>
      </c>
      <c r="R6543" t="s">
        <v>7869</v>
      </c>
      <c r="S6543" s="111">
        <v>20361</v>
      </c>
    </row>
    <row r="6544" spans="12:19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7077</v>
      </c>
      <c r="R6544" t="s">
        <v>7869</v>
      </c>
      <c r="S6544" s="111">
        <v>20362</v>
      </c>
    </row>
    <row r="6545" spans="12:19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7078</v>
      </c>
      <c r="R6545" t="s">
        <v>7869</v>
      </c>
      <c r="S6545" s="111">
        <v>20363</v>
      </c>
    </row>
    <row r="6546" spans="12:19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7079</v>
      </c>
      <c r="R6546" t="s">
        <v>7869</v>
      </c>
      <c r="S6546" s="111">
        <v>20364</v>
      </c>
    </row>
    <row r="6547" spans="12:19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7080</v>
      </c>
      <c r="R6547" t="s">
        <v>7869</v>
      </c>
      <c r="S6547" s="111">
        <v>20365</v>
      </c>
    </row>
    <row r="6548" spans="12:19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7081</v>
      </c>
      <c r="R6548" t="s">
        <v>7869</v>
      </c>
      <c r="S6548" s="111">
        <v>20366</v>
      </c>
    </row>
    <row r="6549" spans="12:19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7082</v>
      </c>
      <c r="R6549" t="s">
        <v>7869</v>
      </c>
      <c r="S6549" s="111">
        <v>20367</v>
      </c>
    </row>
    <row r="6550" spans="12:19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7083</v>
      </c>
      <c r="R6550" t="s">
        <v>7869</v>
      </c>
      <c r="S6550" s="111">
        <v>20368</v>
      </c>
    </row>
    <row r="6551" spans="12:19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7084</v>
      </c>
      <c r="R6551" t="s">
        <v>7869</v>
      </c>
      <c r="S6551" s="111">
        <v>20369</v>
      </c>
    </row>
    <row r="6552" spans="12:19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7085</v>
      </c>
      <c r="R6552" t="s">
        <v>7869</v>
      </c>
      <c r="S6552" s="111">
        <v>20370</v>
      </c>
    </row>
    <row r="6553" spans="12:19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7086</v>
      </c>
      <c r="R6553" t="s">
        <v>7869</v>
      </c>
      <c r="S6553" s="111">
        <v>20371</v>
      </c>
    </row>
    <row r="6554" spans="12:19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7087</v>
      </c>
      <c r="R6554" t="s">
        <v>7869</v>
      </c>
      <c r="S6554" s="111">
        <v>20372</v>
      </c>
    </row>
    <row r="6555" spans="12:19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7088</v>
      </c>
      <c r="R6555" t="s">
        <v>7869</v>
      </c>
      <c r="S6555" s="111">
        <v>20373</v>
      </c>
    </row>
    <row r="6556" spans="12:19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7089</v>
      </c>
      <c r="R6556" t="s">
        <v>7869</v>
      </c>
      <c r="S6556" s="111">
        <v>20374</v>
      </c>
    </row>
    <row r="6557" spans="12:19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7090</v>
      </c>
      <c r="R6557" t="s">
        <v>7869</v>
      </c>
      <c r="S6557" s="111">
        <v>20350</v>
      </c>
    </row>
    <row r="6558" spans="12:19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7091</v>
      </c>
      <c r="R6558" t="s">
        <v>7869</v>
      </c>
      <c r="S6558" s="111">
        <v>20349</v>
      </c>
    </row>
    <row r="6559" spans="12:19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7092</v>
      </c>
      <c r="R6559" t="s">
        <v>7871</v>
      </c>
      <c r="S6559" s="111">
        <v>19218</v>
      </c>
    </row>
    <row r="6560" spans="12:19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7093</v>
      </c>
      <c r="R6560" t="s">
        <v>7871</v>
      </c>
      <c r="S6560" s="111">
        <v>19219</v>
      </c>
    </row>
    <row r="6561" spans="12:19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7094</v>
      </c>
      <c r="R6561" t="s">
        <v>7871</v>
      </c>
      <c r="S6561" s="111">
        <v>19220</v>
      </c>
    </row>
    <row r="6562" spans="12:19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7095</v>
      </c>
      <c r="R6562" t="s">
        <v>7871</v>
      </c>
      <c r="S6562" s="111">
        <v>19221</v>
      </c>
    </row>
    <row r="6563" spans="12:19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7096</v>
      </c>
      <c r="R6563" t="s">
        <v>7871</v>
      </c>
      <c r="S6563" s="111">
        <v>19222</v>
      </c>
    </row>
    <row r="6564" spans="12:19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7097</v>
      </c>
      <c r="R6564" t="s">
        <v>7871</v>
      </c>
      <c r="S6564" s="111">
        <v>19223</v>
      </c>
    </row>
    <row r="6565" spans="12:19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7098</v>
      </c>
      <c r="R6565" t="s">
        <v>7871</v>
      </c>
      <c r="S6565" s="111">
        <v>19224</v>
      </c>
    </row>
    <row r="6566" spans="12:19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7099</v>
      </c>
      <c r="R6566" t="s">
        <v>7871</v>
      </c>
      <c r="S6566" s="111">
        <v>19225</v>
      </c>
    </row>
    <row r="6567" spans="12:19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7100</v>
      </c>
      <c r="R6567" t="s">
        <v>7871</v>
      </c>
      <c r="S6567" s="111">
        <v>19226</v>
      </c>
    </row>
    <row r="6568" spans="12:19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7101</v>
      </c>
      <c r="R6568" t="s">
        <v>7871</v>
      </c>
      <c r="S6568" s="111">
        <v>19227</v>
      </c>
    </row>
    <row r="6569" spans="12:19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7102</v>
      </c>
      <c r="R6569" t="s">
        <v>7871</v>
      </c>
      <c r="S6569" s="111">
        <v>19228</v>
      </c>
    </row>
    <row r="6570" spans="12:19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7103</v>
      </c>
      <c r="R6570" t="s">
        <v>7871</v>
      </c>
      <c r="S6570" s="111">
        <v>19229</v>
      </c>
    </row>
    <row r="6571" spans="12:19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7104</v>
      </c>
      <c r="R6571" t="s">
        <v>7871</v>
      </c>
      <c r="S6571" s="111">
        <v>19230</v>
      </c>
    </row>
    <row r="6572" spans="12:19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7105</v>
      </c>
      <c r="R6572" t="s">
        <v>7871</v>
      </c>
      <c r="S6572" s="111">
        <v>19231</v>
      </c>
    </row>
    <row r="6573" spans="12:19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7106</v>
      </c>
      <c r="R6573" t="s">
        <v>7871</v>
      </c>
      <c r="S6573" s="111">
        <v>19232</v>
      </c>
    </row>
    <row r="6574" spans="12:19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7107</v>
      </c>
      <c r="R6574" t="s">
        <v>7871</v>
      </c>
      <c r="S6574" s="111">
        <v>19233</v>
      </c>
    </row>
    <row r="6575" spans="12:19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7108</v>
      </c>
      <c r="R6575" t="s">
        <v>7871</v>
      </c>
      <c r="S6575" s="111">
        <v>19234</v>
      </c>
    </row>
    <row r="6576" spans="12:19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7109</v>
      </c>
      <c r="R6576" t="s">
        <v>7871</v>
      </c>
      <c r="S6576" s="111">
        <v>19235</v>
      </c>
    </row>
    <row r="6577" spans="12:19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7110</v>
      </c>
      <c r="R6577" t="s">
        <v>7871</v>
      </c>
      <c r="S6577" s="111">
        <v>19236</v>
      </c>
    </row>
    <row r="6578" spans="12:19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7111</v>
      </c>
      <c r="R6578" t="s">
        <v>7871</v>
      </c>
      <c r="S6578" s="111">
        <v>19237</v>
      </c>
    </row>
    <row r="6579" spans="12:19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7112</v>
      </c>
      <c r="R6579" t="s">
        <v>7871</v>
      </c>
      <c r="S6579" s="111">
        <v>19238</v>
      </c>
    </row>
    <row r="6580" spans="12:19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7113</v>
      </c>
      <c r="R6580" t="s">
        <v>7871</v>
      </c>
      <c r="S6580" s="111">
        <v>19239</v>
      </c>
    </row>
    <row r="6581" spans="12:19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7114</v>
      </c>
      <c r="R6581" t="s">
        <v>7871</v>
      </c>
      <c r="S6581" s="111">
        <v>19240</v>
      </c>
    </row>
    <row r="6582" spans="12:19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7115</v>
      </c>
      <c r="R6582" t="s">
        <v>7871</v>
      </c>
      <c r="S6582" s="111">
        <v>19241</v>
      </c>
    </row>
    <row r="6583" spans="12:19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7116</v>
      </c>
      <c r="R6583" t="s">
        <v>7871</v>
      </c>
      <c r="S6583" s="111">
        <v>19242</v>
      </c>
    </row>
    <row r="6584" spans="12:19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7117</v>
      </c>
      <c r="R6584" t="s">
        <v>7871</v>
      </c>
      <c r="S6584" s="111">
        <v>19243</v>
      </c>
    </row>
    <row r="6585" spans="12:19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7118</v>
      </c>
      <c r="R6585" t="s">
        <v>7871</v>
      </c>
      <c r="S6585" s="111">
        <v>19244</v>
      </c>
    </row>
    <row r="6586" spans="12:19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7119</v>
      </c>
      <c r="S6586" s="111">
        <v>10009054</v>
      </c>
    </row>
    <row r="6587" spans="12:19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7120</v>
      </c>
      <c r="R6587" t="s">
        <v>7936</v>
      </c>
      <c r="S6587" s="111">
        <v>20307</v>
      </c>
    </row>
    <row r="6588" spans="12:19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7121</v>
      </c>
      <c r="R6588" t="s">
        <v>7936</v>
      </c>
      <c r="S6588" s="111">
        <v>20310</v>
      </c>
    </row>
    <row r="6589" spans="12:19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7122</v>
      </c>
      <c r="R6589" t="s">
        <v>7936</v>
      </c>
      <c r="S6589" s="111">
        <v>20311</v>
      </c>
    </row>
    <row r="6590" spans="12:19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7123</v>
      </c>
      <c r="R6590" t="s">
        <v>7936</v>
      </c>
      <c r="S6590" s="111">
        <v>20312</v>
      </c>
    </row>
    <row r="6591" spans="12:19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7124</v>
      </c>
      <c r="R6591" t="s">
        <v>7936</v>
      </c>
      <c r="S6591" s="111">
        <v>20313</v>
      </c>
    </row>
    <row r="6592" spans="12:19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7125</v>
      </c>
      <c r="R6592" t="s">
        <v>7936</v>
      </c>
      <c r="S6592" s="111">
        <v>20314</v>
      </c>
    </row>
    <row r="6593" spans="12:19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7126</v>
      </c>
      <c r="R6593" t="s">
        <v>7936</v>
      </c>
      <c r="S6593" s="111">
        <v>20315</v>
      </c>
    </row>
    <row r="6594" spans="12:19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7127</v>
      </c>
      <c r="R6594" t="s">
        <v>7936</v>
      </c>
      <c r="S6594" s="111">
        <v>20316</v>
      </c>
    </row>
    <row r="6595" spans="12:19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7128</v>
      </c>
      <c r="R6595" t="s">
        <v>7936</v>
      </c>
      <c r="S6595" s="111">
        <v>20317</v>
      </c>
    </row>
    <row r="6596" spans="12:19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7129</v>
      </c>
      <c r="R6596" t="s">
        <v>7936</v>
      </c>
      <c r="S6596" s="111">
        <v>20318</v>
      </c>
    </row>
    <row r="6597" spans="12:19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7130</v>
      </c>
      <c r="R6597" t="s">
        <v>7936</v>
      </c>
      <c r="S6597" s="111">
        <v>20319</v>
      </c>
    </row>
    <row r="6598" spans="12:19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7131</v>
      </c>
      <c r="R6598" t="s">
        <v>7936</v>
      </c>
      <c r="S6598" s="111">
        <v>20320</v>
      </c>
    </row>
    <row r="6599" spans="12:19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7132</v>
      </c>
      <c r="R6599" t="s">
        <v>7936</v>
      </c>
      <c r="S6599" s="111">
        <v>20321</v>
      </c>
    </row>
    <row r="6600" spans="12:19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7133</v>
      </c>
      <c r="R6600" t="s">
        <v>7936</v>
      </c>
      <c r="S6600" s="111">
        <v>20322</v>
      </c>
    </row>
    <row r="6601" spans="12:19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7134</v>
      </c>
      <c r="R6601" t="s">
        <v>7936</v>
      </c>
      <c r="S6601" s="111">
        <v>20323</v>
      </c>
    </row>
    <row r="6602" spans="12:19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7135</v>
      </c>
      <c r="R6602" t="s">
        <v>7936</v>
      </c>
      <c r="S6602" s="111">
        <v>20324</v>
      </c>
    </row>
    <row r="6603" spans="12:19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7136</v>
      </c>
      <c r="R6603" t="s">
        <v>7936</v>
      </c>
      <c r="S6603" s="111">
        <v>20325</v>
      </c>
    </row>
    <row r="6604" spans="12:19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7137</v>
      </c>
      <c r="R6604" t="s">
        <v>7936</v>
      </c>
      <c r="S6604" s="111">
        <v>20326</v>
      </c>
    </row>
    <row r="6605" spans="12:19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7138</v>
      </c>
      <c r="R6605" t="s">
        <v>7936</v>
      </c>
      <c r="S6605" s="111">
        <v>20327</v>
      </c>
    </row>
    <row r="6606" spans="12:19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7139</v>
      </c>
      <c r="R6606" t="s">
        <v>7936</v>
      </c>
      <c r="S6606" s="111">
        <v>20328</v>
      </c>
    </row>
    <row r="6607" spans="12:19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7140</v>
      </c>
      <c r="R6607" t="s">
        <v>7936</v>
      </c>
      <c r="S6607" s="111">
        <v>20329</v>
      </c>
    </row>
    <row r="6608" spans="12:19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7141</v>
      </c>
      <c r="R6608" t="s">
        <v>7936</v>
      </c>
      <c r="S6608" s="111">
        <v>20344</v>
      </c>
    </row>
    <row r="6609" spans="12:19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7142</v>
      </c>
      <c r="R6609" t="s">
        <v>7936</v>
      </c>
      <c r="S6609" s="111">
        <v>20345</v>
      </c>
    </row>
    <row r="6610" spans="12:19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7143</v>
      </c>
      <c r="R6610" t="s">
        <v>7936</v>
      </c>
      <c r="S6610" s="111">
        <v>20346</v>
      </c>
    </row>
    <row r="6611" spans="12:19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7144</v>
      </c>
      <c r="R6611" t="s">
        <v>7936</v>
      </c>
      <c r="S6611" s="111">
        <v>20347</v>
      </c>
    </row>
    <row r="6612" spans="12:19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7145</v>
      </c>
      <c r="R6612" t="s">
        <v>7936</v>
      </c>
      <c r="S6612" s="111">
        <v>20309</v>
      </c>
    </row>
    <row r="6613" spans="12:19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7146</v>
      </c>
      <c r="R6613" t="s">
        <v>7936</v>
      </c>
      <c r="S6613" s="111">
        <v>20308</v>
      </c>
    </row>
    <row r="6614" spans="12:19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7147</v>
      </c>
      <c r="S6614" s="111">
        <v>10009053</v>
      </c>
    </row>
    <row r="6615" spans="12:19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7148</v>
      </c>
      <c r="S6615" s="111">
        <v>20424</v>
      </c>
    </row>
    <row r="6616" spans="12:19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7149</v>
      </c>
      <c r="S6616" s="111">
        <v>10009052</v>
      </c>
    </row>
    <row r="6617" spans="12:19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7150</v>
      </c>
      <c r="S6617" s="111">
        <v>10008974</v>
      </c>
    </row>
    <row r="6618" spans="12:19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7151</v>
      </c>
      <c r="S6618" s="111">
        <v>10008970</v>
      </c>
    </row>
    <row r="6619" spans="12:19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7152</v>
      </c>
      <c r="R6619" t="s">
        <v>7906</v>
      </c>
      <c r="S6619" s="111">
        <v>1040177</v>
      </c>
    </row>
    <row r="6620" spans="12:19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160</v>
      </c>
      <c r="R6620" t="s">
        <v>7890</v>
      </c>
      <c r="S6620" s="111">
        <v>102</v>
      </c>
    </row>
    <row r="6621" spans="12:19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7153</v>
      </c>
      <c r="R6621" t="s">
        <v>7890</v>
      </c>
      <c r="S6621" s="111">
        <v>75</v>
      </c>
    </row>
    <row r="6622" spans="12:19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7154</v>
      </c>
      <c r="R6622" t="s">
        <v>7890</v>
      </c>
      <c r="S6622" s="111">
        <v>19926</v>
      </c>
    </row>
    <row r="6623" spans="12:19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7155</v>
      </c>
      <c r="R6623" t="s">
        <v>7890</v>
      </c>
      <c r="S6623" s="111">
        <v>19643</v>
      </c>
    </row>
    <row r="6624" spans="12:19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7156</v>
      </c>
      <c r="R6624" t="s">
        <v>7868</v>
      </c>
      <c r="S6624" s="111">
        <v>220</v>
      </c>
    </row>
    <row r="6625" spans="12:19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7157</v>
      </c>
      <c r="R6625" t="s">
        <v>7868</v>
      </c>
      <c r="S6625" s="111">
        <v>233</v>
      </c>
    </row>
    <row r="6626" spans="12:19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7158</v>
      </c>
      <c r="R6626" t="s">
        <v>7868</v>
      </c>
      <c r="S6626" s="111">
        <v>196</v>
      </c>
    </row>
    <row r="6627" spans="12:19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7159</v>
      </c>
      <c r="R6627" t="s">
        <v>7868</v>
      </c>
      <c r="S6627" s="111">
        <v>216</v>
      </c>
    </row>
    <row r="6628" spans="12:19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7160</v>
      </c>
      <c r="R6628" t="s">
        <v>7868</v>
      </c>
      <c r="S6628" s="111">
        <v>77</v>
      </c>
    </row>
    <row r="6629" spans="12:19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7161</v>
      </c>
      <c r="R6629" t="s">
        <v>7890</v>
      </c>
      <c r="S6629" s="111">
        <v>124</v>
      </c>
    </row>
    <row r="6630" spans="12:19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7162</v>
      </c>
      <c r="R6630" t="s">
        <v>7890</v>
      </c>
      <c r="S6630" s="111">
        <v>143</v>
      </c>
    </row>
    <row r="6631" spans="12:19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7163</v>
      </c>
      <c r="S6631" s="111">
        <v>178</v>
      </c>
    </row>
    <row r="6632" spans="12:19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7164</v>
      </c>
      <c r="R6632" t="s">
        <v>7890</v>
      </c>
      <c r="S6632" s="111">
        <v>125</v>
      </c>
    </row>
    <row r="6633" spans="12:19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7165</v>
      </c>
      <c r="R6633" t="s">
        <v>7871</v>
      </c>
      <c r="S6633" s="111">
        <v>10049283</v>
      </c>
    </row>
    <row r="6634" spans="12:19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7166</v>
      </c>
      <c r="R6634" t="s">
        <v>7871</v>
      </c>
      <c r="S6634" s="111">
        <v>10049284</v>
      </c>
    </row>
    <row r="6635" spans="12:19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7167</v>
      </c>
      <c r="R6635" t="s">
        <v>7871</v>
      </c>
      <c r="S6635" s="111">
        <v>10049285</v>
      </c>
    </row>
    <row r="6636" spans="12:19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7168</v>
      </c>
      <c r="R6636" t="s">
        <v>7871</v>
      </c>
      <c r="S6636" s="111">
        <v>10049286</v>
      </c>
    </row>
    <row r="6637" spans="12:19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7169</v>
      </c>
      <c r="R6637" t="s">
        <v>7871</v>
      </c>
      <c r="S6637" s="111">
        <v>10049287</v>
      </c>
    </row>
    <row r="6638" spans="12:19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7170</v>
      </c>
      <c r="R6638" t="s">
        <v>7871</v>
      </c>
      <c r="S6638" s="111">
        <v>10049288</v>
      </c>
    </row>
    <row r="6639" spans="12:19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7171</v>
      </c>
      <c r="R6639" t="s">
        <v>7871</v>
      </c>
      <c r="S6639" s="111">
        <v>10049289</v>
      </c>
    </row>
    <row r="6640" spans="12:19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7172</v>
      </c>
      <c r="R6640" t="s">
        <v>7871</v>
      </c>
      <c r="S6640" s="111">
        <v>10049290</v>
      </c>
    </row>
    <row r="6641" spans="12:19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7173</v>
      </c>
      <c r="S6641" s="111">
        <v>10009006</v>
      </c>
    </row>
    <row r="6642" spans="12:19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7174</v>
      </c>
      <c r="S6642" s="111">
        <v>10009023</v>
      </c>
    </row>
    <row r="6643" spans="12:19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149</v>
      </c>
      <c r="R6643" t="s">
        <v>7869</v>
      </c>
      <c r="S6643" s="111">
        <v>1001100</v>
      </c>
    </row>
    <row r="6644" spans="12:19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7175</v>
      </c>
      <c r="R6644" t="s">
        <v>7871</v>
      </c>
      <c r="S6644" s="111">
        <v>1001103</v>
      </c>
    </row>
    <row r="6645" spans="12:19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144</v>
      </c>
      <c r="R6645" t="s">
        <v>7891</v>
      </c>
      <c r="S6645" s="111">
        <v>1001101</v>
      </c>
    </row>
    <row r="6646" spans="12:19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150</v>
      </c>
      <c r="R6646" t="s">
        <v>7871</v>
      </c>
      <c r="S6646" s="111">
        <v>1001102</v>
      </c>
    </row>
    <row r="6647" spans="12:19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7176</v>
      </c>
      <c r="S6647" s="111">
        <v>10009050</v>
      </c>
    </row>
    <row r="6648" spans="12:19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7177</v>
      </c>
      <c r="S6648" s="111">
        <v>10009049</v>
      </c>
    </row>
    <row r="6649" spans="12:19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7178</v>
      </c>
      <c r="S6649" s="111">
        <v>10009051</v>
      </c>
    </row>
    <row r="6650" spans="12:19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7179</v>
      </c>
      <c r="R6650" t="s">
        <v>7871</v>
      </c>
      <c r="S6650" s="111">
        <v>10049329</v>
      </c>
    </row>
    <row r="6651" spans="12:19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7180</v>
      </c>
      <c r="R6651" t="s">
        <v>7871</v>
      </c>
      <c r="S6651" s="111">
        <v>10049330</v>
      </c>
    </row>
    <row r="6652" spans="12:19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7181</v>
      </c>
      <c r="R6652" t="s">
        <v>7871</v>
      </c>
      <c r="S6652" s="111">
        <v>10049328</v>
      </c>
    </row>
    <row r="6653" spans="12:19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7182</v>
      </c>
      <c r="S6653" s="111">
        <v>10009045</v>
      </c>
    </row>
    <row r="6654" spans="12:19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7183</v>
      </c>
      <c r="S6654" s="111">
        <v>10009027</v>
      </c>
    </row>
    <row r="6655" spans="12:19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7184</v>
      </c>
      <c r="S6655" s="111">
        <v>10009047</v>
      </c>
    </row>
    <row r="6656" spans="12:19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7185</v>
      </c>
      <c r="S6656" s="111">
        <v>10049331</v>
      </c>
    </row>
    <row r="6657" spans="12:19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7186</v>
      </c>
      <c r="S6657" s="111">
        <v>10009008</v>
      </c>
    </row>
    <row r="6658" spans="12:19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7187</v>
      </c>
      <c r="S6658" s="111">
        <v>10009007</v>
      </c>
    </row>
    <row r="6659" spans="12:19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7188</v>
      </c>
      <c r="S6659" s="111">
        <v>10009010</v>
      </c>
    </row>
    <row r="6660" spans="12:19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7189</v>
      </c>
      <c r="S6660" s="111">
        <v>10009009</v>
      </c>
    </row>
    <row r="6661" spans="12:19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7190</v>
      </c>
      <c r="S6661" s="111">
        <v>10009011</v>
      </c>
    </row>
    <row r="6662" spans="12:19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7191</v>
      </c>
      <c r="S6662" s="111">
        <v>10009012</v>
      </c>
    </row>
    <row r="6663" spans="12:19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7192</v>
      </c>
      <c r="S6663" s="111">
        <v>10009013</v>
      </c>
    </row>
    <row r="6664" spans="12:19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7193</v>
      </c>
      <c r="S6664" s="111">
        <v>10009016</v>
      </c>
    </row>
    <row r="6665" spans="12:19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7194</v>
      </c>
      <c r="S6665" s="111">
        <v>10009014</v>
      </c>
    </row>
    <row r="6666" spans="12:19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7195</v>
      </c>
      <c r="S6666" s="111">
        <v>10009015</v>
      </c>
    </row>
    <row r="6667" spans="12:19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7196</v>
      </c>
      <c r="S6667" s="111">
        <v>10009017</v>
      </c>
    </row>
    <row r="6668" spans="12:19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7197</v>
      </c>
      <c r="S6668" s="111">
        <v>10009018</v>
      </c>
    </row>
    <row r="6669" spans="12:19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7198</v>
      </c>
      <c r="S6669" s="111">
        <v>10009019</v>
      </c>
    </row>
    <row r="6670" spans="12:19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7199</v>
      </c>
      <c r="S6670" s="111">
        <v>10009020</v>
      </c>
    </row>
    <row r="6671" spans="12:19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7200</v>
      </c>
      <c r="S6671" s="111">
        <v>10009021</v>
      </c>
    </row>
    <row r="6672" spans="12:19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7201</v>
      </c>
      <c r="S6672" s="111">
        <v>10009022</v>
      </c>
    </row>
    <row r="6673" spans="12:19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7202</v>
      </c>
      <c r="S6673" s="111">
        <v>10009030</v>
      </c>
    </row>
    <row r="6674" spans="12:19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7203</v>
      </c>
      <c r="R6674" t="s">
        <v>243</v>
      </c>
      <c r="S6674" s="111">
        <v>1000647</v>
      </c>
    </row>
    <row r="6675" spans="12:19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7204</v>
      </c>
      <c r="S6675" s="111">
        <v>10049259</v>
      </c>
    </row>
    <row r="6676" spans="12:19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7205</v>
      </c>
      <c r="S6676" s="111">
        <v>10049268</v>
      </c>
    </row>
    <row r="6677" spans="12:19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7206</v>
      </c>
      <c r="S6677" s="111">
        <v>10049269</v>
      </c>
    </row>
    <row r="6678" spans="12:19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7207</v>
      </c>
      <c r="S6678" s="111">
        <v>10049270</v>
      </c>
    </row>
    <row r="6679" spans="12:19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7208</v>
      </c>
      <c r="S6679" s="111">
        <v>10049271</v>
      </c>
    </row>
    <row r="6680" spans="12:19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7209</v>
      </c>
      <c r="S6680" s="111">
        <v>10049272</v>
      </c>
    </row>
    <row r="6681" spans="12:19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7210</v>
      </c>
      <c r="S6681" s="111">
        <v>10049273</v>
      </c>
    </row>
    <row r="6682" spans="12:19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7211</v>
      </c>
      <c r="S6682" s="111">
        <v>10049274</v>
      </c>
    </row>
    <row r="6683" spans="12:19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7212</v>
      </c>
      <c r="S6683" s="111">
        <v>10049275</v>
      </c>
    </row>
    <row r="6684" spans="12:19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7213</v>
      </c>
      <c r="S6684" s="111">
        <v>10049276</v>
      </c>
    </row>
    <row r="6685" spans="12:19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7214</v>
      </c>
      <c r="S6685" s="111">
        <v>10049277</v>
      </c>
    </row>
    <row r="6686" spans="12:19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7215</v>
      </c>
      <c r="S6686" s="111">
        <v>10049260</v>
      </c>
    </row>
    <row r="6687" spans="12:19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7216</v>
      </c>
      <c r="S6687" s="111">
        <v>10049278</v>
      </c>
    </row>
    <row r="6688" spans="12:19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7217</v>
      </c>
      <c r="S6688" s="111">
        <v>10049279</v>
      </c>
    </row>
    <row r="6689" spans="12:19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7218</v>
      </c>
      <c r="S6689" s="111">
        <v>10049280</v>
      </c>
    </row>
    <row r="6690" spans="12:19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7219</v>
      </c>
      <c r="S6690" s="111">
        <v>10049281</v>
      </c>
    </row>
    <row r="6691" spans="12:19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7220</v>
      </c>
      <c r="S6691" s="111">
        <v>10049282</v>
      </c>
    </row>
    <row r="6692" spans="12:19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7221</v>
      </c>
      <c r="S6692" s="111">
        <v>10049261</v>
      </c>
    </row>
    <row r="6693" spans="12:19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7222</v>
      </c>
      <c r="S6693" s="111">
        <v>10049262</v>
      </c>
    </row>
    <row r="6694" spans="12:19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7223</v>
      </c>
      <c r="S6694" s="111">
        <v>10049263</v>
      </c>
    </row>
    <row r="6695" spans="12:19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7224</v>
      </c>
      <c r="S6695" s="111">
        <v>10049264</v>
      </c>
    </row>
    <row r="6696" spans="12:19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7225</v>
      </c>
      <c r="S6696" s="111">
        <v>10049265</v>
      </c>
    </row>
    <row r="6697" spans="12:19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7226</v>
      </c>
      <c r="S6697" s="111">
        <v>10049266</v>
      </c>
    </row>
    <row r="6698" spans="12:19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7227</v>
      </c>
      <c r="S6698" s="111">
        <v>10049267</v>
      </c>
    </row>
    <row r="6699" spans="12:19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7228</v>
      </c>
      <c r="R6699" t="s">
        <v>7936</v>
      </c>
      <c r="S6699" s="111">
        <v>10049211</v>
      </c>
    </row>
    <row r="6700" spans="12:19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7229</v>
      </c>
      <c r="R6700" t="s">
        <v>7936</v>
      </c>
      <c r="S6700" s="111">
        <v>10049220</v>
      </c>
    </row>
    <row r="6701" spans="12:19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7230</v>
      </c>
      <c r="R6701" t="s">
        <v>7936</v>
      </c>
      <c r="S6701" s="111">
        <v>10049221</v>
      </c>
    </row>
    <row r="6702" spans="12:19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7231</v>
      </c>
      <c r="R6702" t="s">
        <v>7936</v>
      </c>
      <c r="S6702" s="111">
        <v>10049222</v>
      </c>
    </row>
    <row r="6703" spans="12:19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7232</v>
      </c>
      <c r="R6703" t="s">
        <v>7936</v>
      </c>
      <c r="S6703" s="111">
        <v>10049223</v>
      </c>
    </row>
    <row r="6704" spans="12:19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7233</v>
      </c>
      <c r="R6704" t="s">
        <v>7936</v>
      </c>
      <c r="S6704" s="111">
        <v>10049224</v>
      </c>
    </row>
    <row r="6705" spans="12:19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7234</v>
      </c>
      <c r="R6705" t="s">
        <v>7936</v>
      </c>
      <c r="S6705" s="111">
        <v>10049225</v>
      </c>
    </row>
    <row r="6706" spans="12:19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7235</v>
      </c>
      <c r="R6706" t="s">
        <v>7936</v>
      </c>
      <c r="S6706" s="111">
        <v>10049226</v>
      </c>
    </row>
    <row r="6707" spans="12:19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7236</v>
      </c>
      <c r="R6707" t="s">
        <v>7936</v>
      </c>
      <c r="S6707" s="111">
        <v>10049227</v>
      </c>
    </row>
    <row r="6708" spans="12:19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7237</v>
      </c>
      <c r="R6708" t="s">
        <v>7936</v>
      </c>
      <c r="S6708" s="111">
        <v>10049228</v>
      </c>
    </row>
    <row r="6709" spans="12:19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7238</v>
      </c>
      <c r="R6709" t="s">
        <v>7936</v>
      </c>
      <c r="S6709" s="111">
        <v>10049229</v>
      </c>
    </row>
    <row r="6710" spans="12:19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7239</v>
      </c>
      <c r="R6710" t="s">
        <v>7936</v>
      </c>
      <c r="S6710" s="111">
        <v>10049212</v>
      </c>
    </row>
    <row r="6711" spans="12:19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7240</v>
      </c>
      <c r="R6711" t="s">
        <v>7936</v>
      </c>
      <c r="S6711" s="111">
        <v>10049230</v>
      </c>
    </row>
    <row r="6712" spans="12:19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7241</v>
      </c>
      <c r="R6712" t="s">
        <v>7936</v>
      </c>
      <c r="S6712" s="111">
        <v>10049231</v>
      </c>
    </row>
    <row r="6713" spans="12:19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7242</v>
      </c>
      <c r="R6713" t="s">
        <v>7936</v>
      </c>
      <c r="S6713" s="111">
        <v>10049232</v>
      </c>
    </row>
    <row r="6714" spans="12:19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7243</v>
      </c>
      <c r="R6714" t="s">
        <v>7936</v>
      </c>
      <c r="S6714" s="111">
        <v>10049233</v>
      </c>
    </row>
    <row r="6715" spans="12:19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7244</v>
      </c>
      <c r="R6715" t="s">
        <v>7936</v>
      </c>
      <c r="S6715" s="111">
        <v>10049234</v>
      </c>
    </row>
    <row r="6716" spans="12:19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7245</v>
      </c>
      <c r="R6716" t="s">
        <v>7936</v>
      </c>
      <c r="S6716" s="111">
        <v>10049213</v>
      </c>
    </row>
    <row r="6717" spans="12:19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7246</v>
      </c>
      <c r="R6717" t="s">
        <v>7936</v>
      </c>
      <c r="S6717" s="111">
        <v>10049214</v>
      </c>
    </row>
    <row r="6718" spans="12:19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7247</v>
      </c>
      <c r="R6718" t="s">
        <v>7936</v>
      </c>
      <c r="S6718" s="111">
        <v>10049215</v>
      </c>
    </row>
    <row r="6719" spans="12:19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7248</v>
      </c>
      <c r="R6719" t="s">
        <v>7936</v>
      </c>
      <c r="S6719" s="111">
        <v>10049216</v>
      </c>
    </row>
    <row r="6720" spans="12:19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7249</v>
      </c>
      <c r="R6720" t="s">
        <v>7936</v>
      </c>
      <c r="S6720" s="111">
        <v>10049217</v>
      </c>
    </row>
    <row r="6721" spans="12:19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7250</v>
      </c>
      <c r="R6721" t="s">
        <v>7936</v>
      </c>
      <c r="S6721" s="111">
        <v>10049218</v>
      </c>
    </row>
    <row r="6722" spans="12:19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7251</v>
      </c>
      <c r="R6722" t="s">
        <v>7936</v>
      </c>
      <c r="S6722" s="111">
        <v>10049219</v>
      </c>
    </row>
    <row r="6723" spans="12:19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7252</v>
      </c>
      <c r="R6723" t="s">
        <v>7936</v>
      </c>
      <c r="S6723" s="111">
        <v>10049235</v>
      </c>
    </row>
    <row r="6724" spans="12:19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7253</v>
      </c>
      <c r="R6724" t="s">
        <v>7936</v>
      </c>
      <c r="S6724" s="111">
        <v>10049244</v>
      </c>
    </row>
    <row r="6725" spans="12:19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7254</v>
      </c>
      <c r="R6725" t="s">
        <v>7936</v>
      </c>
      <c r="S6725" s="111">
        <v>10049245</v>
      </c>
    </row>
    <row r="6726" spans="12:19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7255</v>
      </c>
      <c r="R6726" t="s">
        <v>7936</v>
      </c>
      <c r="S6726" s="111">
        <v>10049246</v>
      </c>
    </row>
    <row r="6727" spans="12:19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7256</v>
      </c>
      <c r="R6727" t="s">
        <v>7936</v>
      </c>
      <c r="S6727" s="111">
        <v>10049247</v>
      </c>
    </row>
    <row r="6728" spans="12:19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7257</v>
      </c>
      <c r="R6728" t="s">
        <v>7936</v>
      </c>
      <c r="S6728" s="111">
        <v>10049248</v>
      </c>
    </row>
    <row r="6729" spans="12:19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7258</v>
      </c>
      <c r="R6729" t="s">
        <v>7936</v>
      </c>
      <c r="S6729" s="111">
        <v>10049249</v>
      </c>
    </row>
    <row r="6730" spans="12:19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7259</v>
      </c>
      <c r="R6730" t="s">
        <v>7936</v>
      </c>
      <c r="S6730" s="111">
        <v>10049250</v>
      </c>
    </row>
    <row r="6731" spans="12:19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7260</v>
      </c>
      <c r="R6731" t="s">
        <v>7936</v>
      </c>
      <c r="S6731" s="111">
        <v>10049251</v>
      </c>
    </row>
    <row r="6732" spans="12:19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7261</v>
      </c>
      <c r="R6732" t="s">
        <v>7936</v>
      </c>
      <c r="S6732" s="111">
        <v>10049252</v>
      </c>
    </row>
    <row r="6733" spans="12:19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7262</v>
      </c>
      <c r="R6733" t="s">
        <v>7936</v>
      </c>
      <c r="S6733" s="111">
        <v>10049253</v>
      </c>
    </row>
    <row r="6734" spans="12:19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7263</v>
      </c>
      <c r="R6734" t="s">
        <v>7936</v>
      </c>
      <c r="S6734" s="111">
        <v>10049236</v>
      </c>
    </row>
    <row r="6735" spans="12:19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7264</v>
      </c>
      <c r="R6735" t="s">
        <v>7936</v>
      </c>
      <c r="S6735" s="111">
        <v>10049254</v>
      </c>
    </row>
    <row r="6736" spans="12:19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7265</v>
      </c>
      <c r="R6736" t="s">
        <v>7936</v>
      </c>
      <c r="S6736" s="111">
        <v>10049255</v>
      </c>
    </row>
    <row r="6737" spans="12:19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7266</v>
      </c>
      <c r="R6737" t="s">
        <v>7936</v>
      </c>
      <c r="S6737" s="111">
        <v>10049256</v>
      </c>
    </row>
    <row r="6738" spans="12:19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7267</v>
      </c>
      <c r="R6738" t="s">
        <v>7936</v>
      </c>
      <c r="S6738" s="111">
        <v>10049257</v>
      </c>
    </row>
    <row r="6739" spans="12:19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7268</v>
      </c>
      <c r="R6739" t="s">
        <v>7936</v>
      </c>
      <c r="S6739" s="111">
        <v>10049258</v>
      </c>
    </row>
    <row r="6740" spans="12:19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7269</v>
      </c>
      <c r="R6740" t="s">
        <v>7936</v>
      </c>
      <c r="S6740" s="111">
        <v>10049237</v>
      </c>
    </row>
    <row r="6741" spans="12:19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7270</v>
      </c>
      <c r="R6741" t="s">
        <v>7936</v>
      </c>
      <c r="S6741" s="111">
        <v>10049238</v>
      </c>
    </row>
    <row r="6742" spans="12:19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7271</v>
      </c>
      <c r="R6742" t="s">
        <v>7936</v>
      </c>
      <c r="S6742" s="111">
        <v>10049239</v>
      </c>
    </row>
    <row r="6743" spans="12:19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7272</v>
      </c>
      <c r="R6743" t="s">
        <v>7936</v>
      </c>
      <c r="S6743" s="111">
        <v>10049240</v>
      </c>
    </row>
    <row r="6744" spans="12:19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7273</v>
      </c>
      <c r="R6744" t="s">
        <v>7936</v>
      </c>
      <c r="S6744" s="111">
        <v>10049241</v>
      </c>
    </row>
    <row r="6745" spans="12:19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7274</v>
      </c>
      <c r="R6745" t="s">
        <v>7936</v>
      </c>
      <c r="S6745" s="111">
        <v>10049242</v>
      </c>
    </row>
    <row r="6746" spans="12:19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7275</v>
      </c>
      <c r="R6746" t="s">
        <v>7936</v>
      </c>
      <c r="S6746" s="111">
        <v>10049243</v>
      </c>
    </row>
    <row r="6747" spans="12:19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7276</v>
      </c>
      <c r="R6747" t="s">
        <v>166</v>
      </c>
      <c r="S6747" s="111">
        <v>1040156</v>
      </c>
    </row>
    <row r="6748" spans="12:19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7277</v>
      </c>
      <c r="S6748" s="111">
        <v>10050037</v>
      </c>
    </row>
    <row r="6749" spans="12:19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7278</v>
      </c>
      <c r="S6749" s="111">
        <v>10050036</v>
      </c>
    </row>
    <row r="6750" spans="12:19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7279</v>
      </c>
      <c r="S6750" s="111">
        <v>10009055</v>
      </c>
    </row>
    <row r="6751" spans="12:19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7280</v>
      </c>
      <c r="S6751" s="111">
        <v>10009064</v>
      </c>
    </row>
    <row r="6752" spans="12:19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7281</v>
      </c>
      <c r="S6752" s="111">
        <v>10009056</v>
      </c>
    </row>
    <row r="6753" spans="12:19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7282</v>
      </c>
      <c r="S6753" s="111">
        <v>10009074</v>
      </c>
    </row>
    <row r="6754" spans="12:19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7283</v>
      </c>
      <c r="S6754" s="111">
        <v>10009065</v>
      </c>
    </row>
    <row r="6755" spans="12:19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7284</v>
      </c>
      <c r="S6755" s="111">
        <v>10009066</v>
      </c>
    </row>
    <row r="6756" spans="12:19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7285</v>
      </c>
      <c r="S6756" s="111">
        <v>10009067</v>
      </c>
    </row>
    <row r="6757" spans="12:19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7286</v>
      </c>
      <c r="S6757" s="111">
        <v>10009068</v>
      </c>
    </row>
    <row r="6758" spans="12:19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7287</v>
      </c>
      <c r="S6758" s="111">
        <v>10009069</v>
      </c>
    </row>
    <row r="6759" spans="12:19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7288</v>
      </c>
      <c r="S6759" s="111">
        <v>10009070</v>
      </c>
    </row>
    <row r="6760" spans="12:19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7289</v>
      </c>
      <c r="S6760" s="111">
        <v>10009071</v>
      </c>
    </row>
    <row r="6761" spans="12:19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7290</v>
      </c>
      <c r="S6761" s="111">
        <v>10009072</v>
      </c>
    </row>
    <row r="6762" spans="12:19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7291</v>
      </c>
      <c r="S6762" s="111">
        <v>10009073</v>
      </c>
    </row>
    <row r="6763" spans="12:19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7292</v>
      </c>
      <c r="S6763" s="111">
        <v>10009058</v>
      </c>
    </row>
    <row r="6764" spans="12:19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7293</v>
      </c>
      <c r="S6764" s="111">
        <v>10009057</v>
      </c>
    </row>
    <row r="6765" spans="12:19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7294</v>
      </c>
      <c r="S6765" s="111">
        <v>10009059</v>
      </c>
    </row>
    <row r="6766" spans="12:19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7295</v>
      </c>
      <c r="S6766" s="111">
        <v>10009060</v>
      </c>
    </row>
    <row r="6767" spans="12:19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7296</v>
      </c>
      <c r="S6767" s="111">
        <v>10009061</v>
      </c>
    </row>
    <row r="6768" spans="12:19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7297</v>
      </c>
      <c r="S6768" s="111">
        <v>10009062</v>
      </c>
    </row>
    <row r="6769" spans="12:19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7298</v>
      </c>
      <c r="S6769" s="111">
        <v>10009063</v>
      </c>
    </row>
    <row r="6770" spans="12:19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8221</v>
      </c>
      <c r="R6770" t="s">
        <v>7900</v>
      </c>
      <c r="S6770" s="111">
        <v>1040182</v>
      </c>
    </row>
    <row r="6771" spans="12:19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8222</v>
      </c>
      <c r="R6771" t="s">
        <v>7900</v>
      </c>
      <c r="S6771" s="111">
        <v>1040183</v>
      </c>
    </row>
    <row r="6772" spans="12:19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8223</v>
      </c>
      <c r="R6772" t="s">
        <v>7900</v>
      </c>
      <c r="S6772" s="111">
        <v>1040184</v>
      </c>
    </row>
    <row r="6773" spans="12:19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8224</v>
      </c>
      <c r="R6773" t="s">
        <v>7900</v>
      </c>
      <c r="S6773" s="111">
        <v>1040185</v>
      </c>
    </row>
    <row r="6774" spans="12:19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8225</v>
      </c>
      <c r="R6774" t="s">
        <v>7900</v>
      </c>
      <c r="S6774" s="111">
        <v>1040186</v>
      </c>
    </row>
    <row r="6775" spans="12:19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8226</v>
      </c>
      <c r="R6775" t="s">
        <v>7900</v>
      </c>
      <c r="S6775" s="111">
        <v>1040187</v>
      </c>
    </row>
    <row r="6776" spans="12:19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8227</v>
      </c>
      <c r="R6776" t="s">
        <v>7900</v>
      </c>
      <c r="S6776" s="111">
        <v>1040188</v>
      </c>
    </row>
    <row r="6777" spans="12:19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8228</v>
      </c>
      <c r="R6777" t="s">
        <v>7900</v>
      </c>
      <c r="S6777" s="111">
        <v>1040189</v>
      </c>
    </row>
    <row r="6778" spans="12:19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8229</v>
      </c>
      <c r="R6778" t="s">
        <v>7900</v>
      </c>
      <c r="S6778" s="111">
        <v>1040190</v>
      </c>
    </row>
    <row r="6779" spans="12:19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8230</v>
      </c>
      <c r="R6779" t="s">
        <v>7900</v>
      </c>
      <c r="S6779" s="111">
        <v>1040191</v>
      </c>
    </row>
    <row r="6780" spans="12:19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8231</v>
      </c>
      <c r="R6780" t="s">
        <v>7900</v>
      </c>
      <c r="S6780" s="111">
        <v>1040192</v>
      </c>
    </row>
    <row r="6781" spans="12:19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8232</v>
      </c>
      <c r="R6781" t="s">
        <v>7900</v>
      </c>
      <c r="S6781" s="111">
        <v>1040193</v>
      </c>
    </row>
    <row r="6782" spans="12:19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8233</v>
      </c>
      <c r="R6782" t="s">
        <v>7900</v>
      </c>
      <c r="S6782" s="111">
        <v>1040194</v>
      </c>
    </row>
    <row r="6783" spans="12:19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8234</v>
      </c>
      <c r="R6783" t="s">
        <v>7900</v>
      </c>
      <c r="S6783" s="111">
        <v>1040195</v>
      </c>
    </row>
    <row r="6784" spans="12:19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8235</v>
      </c>
      <c r="R6784" t="s">
        <v>7900</v>
      </c>
      <c r="S6784" s="111">
        <v>1040196</v>
      </c>
    </row>
    <row r="6785" spans="12:19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8236</v>
      </c>
      <c r="R6785" t="s">
        <v>7900</v>
      </c>
      <c r="S6785" s="111">
        <v>1040197</v>
      </c>
    </row>
    <row r="6786" spans="12:19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8237</v>
      </c>
      <c r="R6786" t="s">
        <v>7900</v>
      </c>
      <c r="S6786" s="111">
        <v>1040198</v>
      </c>
    </row>
    <row r="6787" spans="12:19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8238</v>
      </c>
      <c r="R6787" t="s">
        <v>7900</v>
      </c>
      <c r="S6787" s="111">
        <v>1040199</v>
      </c>
    </row>
    <row r="6788" spans="12:19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8239</v>
      </c>
      <c r="R6788" t="s">
        <v>7900</v>
      </c>
      <c r="S6788" s="111">
        <v>1040200</v>
      </c>
    </row>
    <row r="6789" spans="12:19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8240</v>
      </c>
      <c r="R6789" t="s">
        <v>7900</v>
      </c>
      <c r="S6789" s="111">
        <v>1040201</v>
      </c>
    </row>
    <row r="6790" spans="12:19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8241</v>
      </c>
      <c r="R6790" t="s">
        <v>7900</v>
      </c>
      <c r="S6790" s="111">
        <v>1040202</v>
      </c>
    </row>
    <row r="6791" spans="12:19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8242</v>
      </c>
      <c r="R6791" t="s">
        <v>7900</v>
      </c>
      <c r="S6791" s="111">
        <v>1040203</v>
      </c>
    </row>
    <row r="6792" spans="12:19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8243</v>
      </c>
      <c r="R6792" t="s">
        <v>7900</v>
      </c>
      <c r="S6792" s="111">
        <v>1040204</v>
      </c>
    </row>
    <row r="6793" spans="12:19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8244</v>
      </c>
      <c r="R6793" t="s">
        <v>7900</v>
      </c>
      <c r="S6793" s="111">
        <v>1040205</v>
      </c>
    </row>
    <row r="6794" spans="12:19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7299</v>
      </c>
      <c r="R6794" t="s">
        <v>166</v>
      </c>
      <c r="S6794" s="111">
        <v>1040118</v>
      </c>
    </row>
    <row r="6795" spans="12:19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7300</v>
      </c>
      <c r="R6795" t="s">
        <v>166</v>
      </c>
      <c r="S6795" s="111">
        <v>1040119</v>
      </c>
    </row>
    <row r="6796" spans="12:19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7301</v>
      </c>
      <c r="R6796" t="s">
        <v>166</v>
      </c>
      <c r="S6796" s="111">
        <v>1040120</v>
      </c>
    </row>
    <row r="6797" spans="12:19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7302</v>
      </c>
      <c r="R6797" t="s">
        <v>166</v>
      </c>
      <c r="S6797" s="111">
        <v>1040121</v>
      </c>
    </row>
    <row r="6798" spans="12:19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7303</v>
      </c>
      <c r="R6798" t="s">
        <v>166</v>
      </c>
      <c r="S6798" s="111">
        <v>1040122</v>
      </c>
    </row>
    <row r="6799" spans="12:19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7304</v>
      </c>
      <c r="R6799" t="s">
        <v>166</v>
      </c>
      <c r="S6799" s="111">
        <v>1040123</v>
      </c>
    </row>
    <row r="6800" spans="12:19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7305</v>
      </c>
      <c r="R6800" t="s">
        <v>166</v>
      </c>
      <c r="S6800" s="111">
        <v>1040124</v>
      </c>
    </row>
    <row r="6801" spans="12:19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7306</v>
      </c>
      <c r="R6801" t="s">
        <v>166</v>
      </c>
      <c r="S6801" s="111">
        <v>1040125</v>
      </c>
    </row>
    <row r="6802" spans="12:19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7307</v>
      </c>
      <c r="R6802" t="s">
        <v>166</v>
      </c>
      <c r="S6802" s="111">
        <v>1040126</v>
      </c>
    </row>
    <row r="6803" spans="12:19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7308</v>
      </c>
      <c r="R6803" t="s">
        <v>166</v>
      </c>
      <c r="S6803" s="111">
        <v>1040127</v>
      </c>
    </row>
    <row r="6804" spans="12:19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7309</v>
      </c>
      <c r="R6804" t="s">
        <v>166</v>
      </c>
      <c r="S6804" s="111">
        <v>1040128</v>
      </c>
    </row>
    <row r="6805" spans="12:19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7310</v>
      </c>
      <c r="R6805" t="s">
        <v>166</v>
      </c>
      <c r="S6805" s="111">
        <v>1040129</v>
      </c>
    </row>
    <row r="6806" spans="12:19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7311</v>
      </c>
      <c r="R6806" t="s">
        <v>166</v>
      </c>
      <c r="S6806" s="111">
        <v>1040130</v>
      </c>
    </row>
    <row r="6807" spans="12:19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7312</v>
      </c>
      <c r="R6807" t="s">
        <v>166</v>
      </c>
      <c r="S6807" s="111">
        <v>1040131</v>
      </c>
    </row>
    <row r="6808" spans="12:19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7313</v>
      </c>
      <c r="R6808" t="s">
        <v>166</v>
      </c>
      <c r="S6808" s="111">
        <v>1040132</v>
      </c>
    </row>
    <row r="6809" spans="12:19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7314</v>
      </c>
      <c r="R6809" t="s">
        <v>166</v>
      </c>
      <c r="S6809" s="111">
        <v>1040133</v>
      </c>
    </row>
    <row r="6810" spans="12:19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7315</v>
      </c>
      <c r="R6810" t="s">
        <v>166</v>
      </c>
      <c r="S6810" s="111">
        <v>1040134</v>
      </c>
    </row>
    <row r="6811" spans="12:19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7316</v>
      </c>
      <c r="R6811" t="s">
        <v>166</v>
      </c>
      <c r="S6811" s="111">
        <v>1040135</v>
      </c>
    </row>
    <row r="6812" spans="12:19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7317</v>
      </c>
      <c r="R6812" t="s">
        <v>166</v>
      </c>
      <c r="S6812" s="111">
        <v>1040136</v>
      </c>
    </row>
    <row r="6813" spans="12:19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7318</v>
      </c>
      <c r="R6813" t="s">
        <v>166</v>
      </c>
      <c r="S6813" s="111">
        <v>1040137</v>
      </c>
    </row>
    <row r="6814" spans="12:19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7319</v>
      </c>
      <c r="R6814" t="s">
        <v>166</v>
      </c>
      <c r="S6814" s="111">
        <v>1040138</v>
      </c>
    </row>
    <row r="6815" spans="12:19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7320</v>
      </c>
      <c r="R6815" t="s">
        <v>166</v>
      </c>
      <c r="S6815" s="111">
        <v>1040139</v>
      </c>
    </row>
    <row r="6816" spans="12:19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7321</v>
      </c>
      <c r="R6816" t="s">
        <v>166</v>
      </c>
      <c r="S6816" s="111">
        <v>1040140</v>
      </c>
    </row>
    <row r="6817" spans="12:19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7322</v>
      </c>
      <c r="R6817" t="s">
        <v>166</v>
      </c>
      <c r="S6817" s="111">
        <v>1040141</v>
      </c>
    </row>
    <row r="6818" spans="12:19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7323</v>
      </c>
      <c r="R6818" t="s">
        <v>7839</v>
      </c>
      <c r="S6818" s="111">
        <v>1019439</v>
      </c>
    </row>
    <row r="6819" spans="12:19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7324</v>
      </c>
      <c r="S6819" s="111">
        <v>10008985</v>
      </c>
    </row>
    <row r="6820" spans="12:19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7325</v>
      </c>
      <c r="S6820" s="111">
        <v>10049519</v>
      </c>
    </row>
    <row r="6821" spans="12:19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7326</v>
      </c>
      <c r="R6821" t="s">
        <v>7949</v>
      </c>
      <c r="S6821" s="111">
        <v>10049587</v>
      </c>
    </row>
    <row r="6822" spans="12:19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7327</v>
      </c>
      <c r="R6822" t="s">
        <v>7868</v>
      </c>
      <c r="S6822" s="111">
        <v>10049588</v>
      </c>
    </row>
    <row r="6823" spans="12:19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7328</v>
      </c>
      <c r="S6823" s="111">
        <v>10049594</v>
      </c>
    </row>
    <row r="6824" spans="12:19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7329</v>
      </c>
      <c r="S6824" s="111">
        <v>10049595</v>
      </c>
    </row>
    <row r="6825" spans="12:19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7330</v>
      </c>
      <c r="R6825" t="s">
        <v>7868</v>
      </c>
      <c r="S6825" s="111">
        <v>10049596</v>
      </c>
    </row>
    <row r="6826" spans="12:19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7331</v>
      </c>
      <c r="R6826" t="s">
        <v>7875</v>
      </c>
      <c r="S6826" s="111">
        <v>10049598</v>
      </c>
    </row>
    <row r="6827" spans="12:19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7332</v>
      </c>
      <c r="R6827" t="s">
        <v>7949</v>
      </c>
      <c r="S6827" s="111">
        <v>10049600</v>
      </c>
    </row>
    <row r="6828" spans="12:19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7333</v>
      </c>
      <c r="S6828" s="111">
        <v>10049601</v>
      </c>
    </row>
    <row r="6829" spans="12:19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7334</v>
      </c>
      <c r="R6829" t="s">
        <v>7868</v>
      </c>
      <c r="S6829" s="111">
        <v>10049602</v>
      </c>
    </row>
    <row r="6830" spans="12:19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7335</v>
      </c>
      <c r="R6830" t="s">
        <v>7875</v>
      </c>
      <c r="S6830" s="111">
        <v>10049604</v>
      </c>
    </row>
    <row r="6831" spans="12:19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7336</v>
      </c>
      <c r="R6831" t="s">
        <v>7875</v>
      </c>
      <c r="S6831" s="111">
        <v>10049606</v>
      </c>
    </row>
    <row r="6832" spans="12:19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7337</v>
      </c>
      <c r="R6832" t="s">
        <v>7872</v>
      </c>
      <c r="S6832" s="111">
        <v>10049291</v>
      </c>
    </row>
    <row r="6833" spans="12:19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7338</v>
      </c>
      <c r="R6833" t="s">
        <v>7872</v>
      </c>
      <c r="S6833" s="111">
        <v>10049292</v>
      </c>
    </row>
    <row r="6834" spans="12:19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7339</v>
      </c>
      <c r="R6834" t="s">
        <v>7872</v>
      </c>
      <c r="S6834" s="111">
        <v>10049293</v>
      </c>
    </row>
    <row r="6835" spans="12:19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7340</v>
      </c>
      <c r="R6835" t="s">
        <v>7872</v>
      </c>
      <c r="S6835" s="111">
        <v>10049294</v>
      </c>
    </row>
    <row r="6836" spans="12:19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7341</v>
      </c>
      <c r="R6836" t="s">
        <v>7872</v>
      </c>
      <c r="S6836" s="111">
        <v>10049295</v>
      </c>
    </row>
    <row r="6837" spans="12:19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7342</v>
      </c>
      <c r="R6837" t="s">
        <v>7872</v>
      </c>
      <c r="S6837" s="111">
        <v>10049296</v>
      </c>
    </row>
    <row r="6838" spans="12:19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7343</v>
      </c>
      <c r="S6838" s="111">
        <v>10049831</v>
      </c>
    </row>
    <row r="6839" spans="12:19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7344</v>
      </c>
      <c r="R6839" t="s">
        <v>7869</v>
      </c>
      <c r="S6839" s="111">
        <v>16572</v>
      </c>
    </row>
    <row r="6840" spans="12:19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7345</v>
      </c>
      <c r="R6840" t="s">
        <v>7869</v>
      </c>
      <c r="S6840" s="111">
        <v>16573</v>
      </c>
    </row>
    <row r="6841" spans="12:19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7346</v>
      </c>
      <c r="R6841" t="s">
        <v>7869</v>
      </c>
      <c r="S6841" s="111">
        <v>19245</v>
      </c>
    </row>
    <row r="6842" spans="12:19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7347</v>
      </c>
      <c r="R6842" t="s">
        <v>7869</v>
      </c>
      <c r="S6842" s="111">
        <v>19246</v>
      </c>
    </row>
    <row r="6843" spans="12:19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7348</v>
      </c>
      <c r="S6843" s="111">
        <v>16574</v>
      </c>
    </row>
    <row r="6844" spans="12:19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7349</v>
      </c>
      <c r="S6844" s="111">
        <v>16617</v>
      </c>
    </row>
    <row r="6845" spans="12:19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7350</v>
      </c>
      <c r="S6845" s="111">
        <v>19247</v>
      </c>
    </row>
    <row r="6846" spans="12:19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7351</v>
      </c>
      <c r="S6846" s="111">
        <v>19248</v>
      </c>
    </row>
    <row r="6847" spans="12:19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7352</v>
      </c>
      <c r="R6847" t="s">
        <v>7869</v>
      </c>
      <c r="S6847" s="111">
        <v>16575</v>
      </c>
    </row>
    <row r="6848" spans="12:19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7353</v>
      </c>
      <c r="R6848" t="s">
        <v>7869</v>
      </c>
      <c r="S6848" s="111">
        <v>16576</v>
      </c>
    </row>
    <row r="6849" spans="12:19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7354</v>
      </c>
      <c r="R6849" t="s">
        <v>7869</v>
      </c>
      <c r="S6849" s="111">
        <v>19249</v>
      </c>
    </row>
    <row r="6850" spans="12:19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7355</v>
      </c>
      <c r="R6850" t="s">
        <v>7869</v>
      </c>
      <c r="S6850" s="111">
        <v>19250</v>
      </c>
    </row>
    <row r="6851" spans="12:19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7356</v>
      </c>
      <c r="R6851" t="s">
        <v>7872</v>
      </c>
      <c r="S6851" s="111">
        <v>16577</v>
      </c>
    </row>
    <row r="6852" spans="12:19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7357</v>
      </c>
      <c r="R6852" t="s">
        <v>7872</v>
      </c>
      <c r="S6852" s="111">
        <v>16588</v>
      </c>
    </row>
    <row r="6853" spans="12:19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7358</v>
      </c>
      <c r="R6853" t="s">
        <v>7872</v>
      </c>
      <c r="S6853" s="111">
        <v>19251</v>
      </c>
    </row>
    <row r="6854" spans="12:19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7359</v>
      </c>
      <c r="R6854" t="s">
        <v>7872</v>
      </c>
      <c r="S6854" s="111">
        <v>19252</v>
      </c>
    </row>
    <row r="6855" spans="12:19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7360</v>
      </c>
      <c r="R6855" t="s">
        <v>7937</v>
      </c>
      <c r="S6855" s="111">
        <v>89</v>
      </c>
    </row>
    <row r="6856" spans="12:19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7361</v>
      </c>
      <c r="R6856" t="s">
        <v>7937</v>
      </c>
      <c r="S6856" s="111">
        <v>16578</v>
      </c>
    </row>
    <row r="6857" spans="12:19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7362</v>
      </c>
      <c r="R6857" t="s">
        <v>7937</v>
      </c>
      <c r="S6857" s="111">
        <v>16579</v>
      </c>
    </row>
    <row r="6858" spans="12:19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7363</v>
      </c>
      <c r="R6858" t="s">
        <v>7937</v>
      </c>
      <c r="S6858" s="111">
        <v>16580</v>
      </c>
    </row>
    <row r="6859" spans="12:19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7364</v>
      </c>
      <c r="R6859" t="s">
        <v>7868</v>
      </c>
      <c r="S6859" s="111">
        <v>16581</v>
      </c>
    </row>
    <row r="6860" spans="12:19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7365</v>
      </c>
      <c r="R6860" t="s">
        <v>7868</v>
      </c>
      <c r="S6860" s="111">
        <v>16618</v>
      </c>
    </row>
    <row r="6861" spans="12:19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7366</v>
      </c>
      <c r="R6861" t="s">
        <v>7868</v>
      </c>
      <c r="S6861" s="111">
        <v>19253</v>
      </c>
    </row>
    <row r="6862" spans="12:19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7367</v>
      </c>
      <c r="R6862" t="s">
        <v>7868</v>
      </c>
      <c r="S6862" s="111">
        <v>19254</v>
      </c>
    </row>
    <row r="6863" spans="12:19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7368</v>
      </c>
      <c r="S6863" s="111">
        <v>10049827</v>
      </c>
    </row>
    <row r="6864" spans="12:19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7369</v>
      </c>
      <c r="R6864" t="s">
        <v>7875</v>
      </c>
      <c r="S6864" s="111">
        <v>10049828</v>
      </c>
    </row>
    <row r="6865" spans="12:19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7370</v>
      </c>
      <c r="R6865" t="s">
        <v>7872</v>
      </c>
      <c r="S6865" s="111">
        <v>10049826</v>
      </c>
    </row>
    <row r="6866" spans="12:19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7371</v>
      </c>
      <c r="R6866" t="s">
        <v>7906</v>
      </c>
      <c r="S6866" s="111">
        <v>1040084</v>
      </c>
    </row>
    <row r="6867" spans="12:19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8195</v>
      </c>
      <c r="R6867" t="s">
        <v>7906</v>
      </c>
      <c r="S6867" s="111">
        <v>1040170</v>
      </c>
    </row>
    <row r="6868" spans="12:19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8196</v>
      </c>
      <c r="R6868" t="s">
        <v>7906</v>
      </c>
      <c r="S6868" s="111">
        <v>1040171</v>
      </c>
    </row>
    <row r="6869" spans="12:19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7372</v>
      </c>
      <c r="R6869" t="s">
        <v>7906</v>
      </c>
      <c r="S6869" s="111">
        <v>1040172</v>
      </c>
    </row>
    <row r="6870" spans="12:19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7373</v>
      </c>
      <c r="R6870" t="s">
        <v>166</v>
      </c>
      <c r="S6870" s="111">
        <v>1040058</v>
      </c>
    </row>
    <row r="6871" spans="12:19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7374</v>
      </c>
      <c r="S6871" s="111">
        <v>10049003</v>
      </c>
    </row>
    <row r="6872" spans="12:19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7375</v>
      </c>
      <c r="R6872" t="s">
        <v>166</v>
      </c>
      <c r="S6872" s="111">
        <v>1040059</v>
      </c>
    </row>
    <row r="6873" spans="12:19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7376</v>
      </c>
      <c r="S6873" s="111">
        <v>10049004</v>
      </c>
    </row>
    <row r="6874" spans="12:19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7377</v>
      </c>
      <c r="R6874" t="s">
        <v>166</v>
      </c>
      <c r="S6874" s="111">
        <v>1040060</v>
      </c>
    </row>
    <row r="6875" spans="12:19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7378</v>
      </c>
      <c r="S6875" s="111">
        <v>10049005</v>
      </c>
    </row>
    <row r="6876" spans="12:19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7379</v>
      </c>
      <c r="R6876" t="s">
        <v>166</v>
      </c>
      <c r="S6876" s="111">
        <v>1040061</v>
      </c>
    </row>
    <row r="6877" spans="12:19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7380</v>
      </c>
      <c r="S6877" s="111">
        <v>10049006</v>
      </c>
    </row>
    <row r="6878" spans="12:19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7381</v>
      </c>
      <c r="R6878" t="s">
        <v>166</v>
      </c>
      <c r="S6878" s="111">
        <v>1040062</v>
      </c>
    </row>
    <row r="6879" spans="12:19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7382</v>
      </c>
      <c r="S6879" s="111">
        <v>10049007</v>
      </c>
    </row>
    <row r="6880" spans="12:19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7383</v>
      </c>
      <c r="R6880" t="s">
        <v>166</v>
      </c>
      <c r="S6880" s="111">
        <v>1040063</v>
      </c>
    </row>
    <row r="6881" spans="12:19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7384</v>
      </c>
      <c r="S6881" s="111">
        <v>10049008</v>
      </c>
    </row>
    <row r="6882" spans="12:19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7385</v>
      </c>
      <c r="R6882" t="s">
        <v>166</v>
      </c>
      <c r="S6882" s="111">
        <v>1040064</v>
      </c>
    </row>
    <row r="6883" spans="12:19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7386</v>
      </c>
      <c r="S6883" s="111">
        <v>10049009</v>
      </c>
    </row>
    <row r="6884" spans="12:19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7387</v>
      </c>
      <c r="R6884" t="s">
        <v>166</v>
      </c>
      <c r="S6884" s="111">
        <v>1040065</v>
      </c>
    </row>
    <row r="6885" spans="12:19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7388</v>
      </c>
      <c r="S6885" s="111">
        <v>10049010</v>
      </c>
    </row>
    <row r="6886" spans="12:19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7389</v>
      </c>
      <c r="R6886" t="s">
        <v>166</v>
      </c>
      <c r="S6886" s="111">
        <v>1040066</v>
      </c>
    </row>
    <row r="6887" spans="12:19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7390</v>
      </c>
      <c r="S6887" s="111">
        <v>10049011</v>
      </c>
    </row>
    <row r="6888" spans="12:19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7391</v>
      </c>
      <c r="R6888" t="s">
        <v>166</v>
      </c>
      <c r="S6888" s="111">
        <v>1040067</v>
      </c>
    </row>
    <row r="6889" spans="12:19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7392</v>
      </c>
      <c r="S6889" s="111">
        <v>10049012</v>
      </c>
    </row>
    <row r="6890" spans="12:19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7393</v>
      </c>
      <c r="R6890" t="s">
        <v>166</v>
      </c>
      <c r="S6890" s="111">
        <v>1040068</v>
      </c>
    </row>
    <row r="6891" spans="12:19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7394</v>
      </c>
      <c r="S6891" s="111">
        <v>10049013</v>
      </c>
    </row>
    <row r="6892" spans="12:19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7395</v>
      </c>
      <c r="R6892" t="s">
        <v>166</v>
      </c>
      <c r="S6892" s="111">
        <v>1040069</v>
      </c>
    </row>
    <row r="6893" spans="12:19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7396</v>
      </c>
      <c r="S6893" s="111">
        <v>10049014</v>
      </c>
    </row>
    <row r="6894" spans="12:19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7397</v>
      </c>
      <c r="R6894" t="s">
        <v>166</v>
      </c>
      <c r="S6894" s="111">
        <v>1040070</v>
      </c>
    </row>
    <row r="6895" spans="12:19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7398</v>
      </c>
      <c r="S6895" s="111">
        <v>10049015</v>
      </c>
    </row>
    <row r="6896" spans="12:19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7399</v>
      </c>
      <c r="R6896" t="s">
        <v>166</v>
      </c>
      <c r="S6896" s="111">
        <v>1040071</v>
      </c>
    </row>
    <row r="6897" spans="12:19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7400</v>
      </c>
      <c r="S6897" s="111">
        <v>10049016</v>
      </c>
    </row>
    <row r="6898" spans="12:19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7401</v>
      </c>
      <c r="R6898" t="s">
        <v>166</v>
      </c>
      <c r="S6898" s="111">
        <v>1040072</v>
      </c>
    </row>
    <row r="6899" spans="12:19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7402</v>
      </c>
      <c r="S6899" s="111">
        <v>10049017</v>
      </c>
    </row>
    <row r="6900" spans="12:19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7403</v>
      </c>
      <c r="R6900" t="s">
        <v>166</v>
      </c>
      <c r="S6900" s="111">
        <v>1040073</v>
      </c>
    </row>
    <row r="6901" spans="12:19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7404</v>
      </c>
      <c r="S6901" s="111">
        <v>10049018</v>
      </c>
    </row>
    <row r="6902" spans="12:19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7405</v>
      </c>
      <c r="R6902" t="s">
        <v>166</v>
      </c>
      <c r="S6902" s="111">
        <v>1040074</v>
      </c>
    </row>
    <row r="6903" spans="12:19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7406</v>
      </c>
      <c r="S6903" s="111">
        <v>10049019</v>
      </c>
    </row>
    <row r="6904" spans="12:19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7407</v>
      </c>
      <c r="R6904" t="s">
        <v>166</v>
      </c>
      <c r="S6904" s="111">
        <v>1040075</v>
      </c>
    </row>
    <row r="6905" spans="12:19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7408</v>
      </c>
      <c r="S6905" s="111">
        <v>10049020</v>
      </c>
    </row>
    <row r="6906" spans="12:19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7409</v>
      </c>
      <c r="R6906" t="s">
        <v>166</v>
      </c>
      <c r="S6906" s="111">
        <v>1040076</v>
      </c>
    </row>
    <row r="6907" spans="12:19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7410</v>
      </c>
      <c r="S6907" s="111">
        <v>10049021</v>
      </c>
    </row>
    <row r="6908" spans="12:19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7411</v>
      </c>
      <c r="R6908" t="s">
        <v>166</v>
      </c>
      <c r="S6908" s="111">
        <v>1040077</v>
      </c>
    </row>
    <row r="6909" spans="12:19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7412</v>
      </c>
      <c r="S6909" s="111">
        <v>10049022</v>
      </c>
    </row>
    <row r="6910" spans="12:19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7413</v>
      </c>
      <c r="R6910" t="s">
        <v>166</v>
      </c>
      <c r="S6910" s="111">
        <v>1040078</v>
      </c>
    </row>
    <row r="6911" spans="12:19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7414</v>
      </c>
      <c r="S6911" s="111">
        <v>10049023</v>
      </c>
    </row>
    <row r="6912" spans="12:19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7415</v>
      </c>
      <c r="R6912" t="s">
        <v>166</v>
      </c>
      <c r="S6912" s="111">
        <v>1040079</v>
      </c>
    </row>
    <row r="6913" spans="12:19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7416</v>
      </c>
      <c r="S6913" s="111">
        <v>10049024</v>
      </c>
    </row>
    <row r="6914" spans="12:19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7417</v>
      </c>
      <c r="R6914" t="s">
        <v>166</v>
      </c>
      <c r="S6914" s="111">
        <v>1040080</v>
      </c>
    </row>
    <row r="6915" spans="12:19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7418</v>
      </c>
      <c r="S6915" s="111">
        <v>10049025</v>
      </c>
    </row>
    <row r="6916" spans="12:19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7419</v>
      </c>
      <c r="R6916" t="s">
        <v>166</v>
      </c>
      <c r="S6916" s="111">
        <v>1040081</v>
      </c>
    </row>
    <row r="6917" spans="12:19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7420</v>
      </c>
      <c r="S6917" s="111">
        <v>10049026</v>
      </c>
    </row>
    <row r="6918" spans="12:19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7421</v>
      </c>
      <c r="R6918" t="s">
        <v>7886</v>
      </c>
      <c r="S6918" s="111">
        <v>1039962</v>
      </c>
    </row>
    <row r="6919" spans="12:19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7422</v>
      </c>
      <c r="R6919" t="s">
        <v>7886</v>
      </c>
      <c r="S6919" s="111">
        <v>1039866</v>
      </c>
    </row>
    <row r="6920" spans="12:19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7423</v>
      </c>
      <c r="R6920" t="s">
        <v>7886</v>
      </c>
      <c r="S6920" s="111">
        <v>1039963</v>
      </c>
    </row>
    <row r="6921" spans="12:19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7424</v>
      </c>
      <c r="R6921" t="s">
        <v>7886</v>
      </c>
      <c r="S6921" s="111">
        <v>1039867</v>
      </c>
    </row>
    <row r="6922" spans="12:19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7425</v>
      </c>
      <c r="R6922" t="s">
        <v>7886</v>
      </c>
      <c r="S6922" s="111">
        <v>1039964</v>
      </c>
    </row>
    <row r="6923" spans="12:19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7426</v>
      </c>
      <c r="R6923" t="s">
        <v>7886</v>
      </c>
      <c r="S6923" s="111">
        <v>1039868</v>
      </c>
    </row>
    <row r="6924" spans="12:19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7427</v>
      </c>
      <c r="R6924" t="s">
        <v>7886</v>
      </c>
      <c r="S6924" s="111">
        <v>1039965</v>
      </c>
    </row>
    <row r="6925" spans="12:19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7428</v>
      </c>
      <c r="R6925" t="s">
        <v>7886</v>
      </c>
      <c r="S6925" s="111">
        <v>1039869</v>
      </c>
    </row>
    <row r="6926" spans="12:19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7429</v>
      </c>
      <c r="R6926" t="s">
        <v>7886</v>
      </c>
      <c r="S6926" s="111">
        <v>1039966</v>
      </c>
    </row>
    <row r="6927" spans="12:19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7430</v>
      </c>
      <c r="R6927" t="s">
        <v>7886</v>
      </c>
      <c r="S6927" s="111">
        <v>1039870</v>
      </c>
    </row>
    <row r="6928" spans="12:19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7431</v>
      </c>
      <c r="R6928" t="s">
        <v>7886</v>
      </c>
      <c r="S6928" s="111">
        <v>1039967</v>
      </c>
    </row>
    <row r="6929" spans="12:19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7432</v>
      </c>
      <c r="R6929" t="s">
        <v>7886</v>
      </c>
      <c r="S6929" s="111">
        <v>1039871</v>
      </c>
    </row>
    <row r="6930" spans="12:19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7433</v>
      </c>
      <c r="R6930" t="s">
        <v>7886</v>
      </c>
      <c r="S6930" s="111">
        <v>1039968</v>
      </c>
    </row>
    <row r="6931" spans="12:19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7434</v>
      </c>
      <c r="R6931" t="s">
        <v>7886</v>
      </c>
      <c r="S6931" s="111">
        <v>1039872</v>
      </c>
    </row>
    <row r="6932" spans="12:19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7435</v>
      </c>
      <c r="R6932" t="s">
        <v>7886</v>
      </c>
      <c r="S6932" s="111">
        <v>1039969</v>
      </c>
    </row>
    <row r="6933" spans="12:19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7436</v>
      </c>
      <c r="R6933" t="s">
        <v>7886</v>
      </c>
      <c r="S6933" s="111">
        <v>1039873</v>
      </c>
    </row>
    <row r="6934" spans="12:19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7437</v>
      </c>
      <c r="R6934" t="s">
        <v>7886</v>
      </c>
      <c r="S6934" s="111">
        <v>1039970</v>
      </c>
    </row>
    <row r="6935" spans="12:19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7438</v>
      </c>
      <c r="R6935" t="s">
        <v>7886</v>
      </c>
      <c r="S6935" s="111">
        <v>1039874</v>
      </c>
    </row>
    <row r="6936" spans="12:19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7439</v>
      </c>
      <c r="R6936" t="s">
        <v>7886</v>
      </c>
      <c r="S6936" s="111">
        <v>1039971</v>
      </c>
    </row>
    <row r="6937" spans="12:19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7440</v>
      </c>
      <c r="R6937" t="s">
        <v>7886</v>
      </c>
      <c r="S6937" s="111">
        <v>1039875</v>
      </c>
    </row>
    <row r="6938" spans="12:19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7441</v>
      </c>
      <c r="R6938" t="s">
        <v>7886</v>
      </c>
      <c r="S6938" s="111">
        <v>1039972</v>
      </c>
    </row>
    <row r="6939" spans="12:19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7442</v>
      </c>
      <c r="R6939" t="s">
        <v>7886</v>
      </c>
      <c r="S6939" s="111">
        <v>1039876</v>
      </c>
    </row>
    <row r="6940" spans="12:19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7443</v>
      </c>
      <c r="R6940" t="s">
        <v>7886</v>
      </c>
      <c r="S6940" s="111">
        <v>1039973</v>
      </c>
    </row>
    <row r="6941" spans="12:19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7444</v>
      </c>
      <c r="R6941" t="s">
        <v>7886</v>
      </c>
      <c r="S6941" s="111">
        <v>1039877</v>
      </c>
    </row>
    <row r="6942" spans="12:19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7445</v>
      </c>
      <c r="R6942" t="s">
        <v>7886</v>
      </c>
      <c r="S6942" s="111">
        <v>1039974</v>
      </c>
    </row>
    <row r="6943" spans="12:19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7446</v>
      </c>
      <c r="R6943" t="s">
        <v>7886</v>
      </c>
      <c r="S6943" s="111">
        <v>1039878</v>
      </c>
    </row>
    <row r="6944" spans="12:19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7447</v>
      </c>
      <c r="R6944" t="s">
        <v>7886</v>
      </c>
      <c r="S6944" s="111">
        <v>1039975</v>
      </c>
    </row>
    <row r="6945" spans="12:19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7448</v>
      </c>
      <c r="R6945" t="s">
        <v>7886</v>
      </c>
      <c r="S6945" s="111">
        <v>1039879</v>
      </c>
    </row>
    <row r="6946" spans="12:19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7449</v>
      </c>
      <c r="R6946" t="s">
        <v>7886</v>
      </c>
      <c r="S6946" s="111">
        <v>1039976</v>
      </c>
    </row>
    <row r="6947" spans="12:19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7450</v>
      </c>
      <c r="R6947" t="s">
        <v>7886</v>
      </c>
      <c r="S6947" s="111">
        <v>1039880</v>
      </c>
    </row>
    <row r="6948" spans="12:19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7451</v>
      </c>
      <c r="R6948" t="s">
        <v>7886</v>
      </c>
      <c r="S6948" s="111">
        <v>1039977</v>
      </c>
    </row>
    <row r="6949" spans="12:19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7452</v>
      </c>
      <c r="R6949" t="s">
        <v>7886</v>
      </c>
      <c r="S6949" s="111">
        <v>1039881</v>
      </c>
    </row>
    <row r="6950" spans="12:19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7453</v>
      </c>
      <c r="R6950" t="s">
        <v>7886</v>
      </c>
      <c r="S6950" s="111">
        <v>1039978</v>
      </c>
    </row>
    <row r="6951" spans="12:19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7454</v>
      </c>
      <c r="R6951" t="s">
        <v>7886</v>
      </c>
      <c r="S6951" s="111">
        <v>1039882</v>
      </c>
    </row>
    <row r="6952" spans="12:19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7455</v>
      </c>
      <c r="R6952" t="s">
        <v>7886</v>
      </c>
      <c r="S6952" s="111">
        <v>1039979</v>
      </c>
    </row>
    <row r="6953" spans="12:19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7456</v>
      </c>
      <c r="R6953" t="s">
        <v>7886</v>
      </c>
      <c r="S6953" s="111">
        <v>1039883</v>
      </c>
    </row>
    <row r="6954" spans="12:19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7457</v>
      </c>
      <c r="R6954" t="s">
        <v>7886</v>
      </c>
      <c r="S6954" s="111">
        <v>1039980</v>
      </c>
    </row>
    <row r="6955" spans="12:19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7458</v>
      </c>
      <c r="R6955" t="s">
        <v>7886</v>
      </c>
      <c r="S6955" s="111">
        <v>1039884</v>
      </c>
    </row>
    <row r="6956" spans="12:19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7459</v>
      </c>
      <c r="R6956" t="s">
        <v>7886</v>
      </c>
      <c r="S6956" s="111">
        <v>1039981</v>
      </c>
    </row>
    <row r="6957" spans="12:19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7460</v>
      </c>
      <c r="R6957" t="s">
        <v>7886</v>
      </c>
      <c r="S6957" s="111">
        <v>1039885</v>
      </c>
    </row>
    <row r="6958" spans="12:19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7461</v>
      </c>
      <c r="R6958" t="s">
        <v>7886</v>
      </c>
      <c r="S6958" s="111">
        <v>1039982</v>
      </c>
    </row>
    <row r="6959" spans="12:19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7462</v>
      </c>
      <c r="R6959" t="s">
        <v>7886</v>
      </c>
      <c r="S6959" s="111">
        <v>1039886</v>
      </c>
    </row>
    <row r="6960" spans="12:19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7463</v>
      </c>
      <c r="R6960" t="s">
        <v>7886</v>
      </c>
      <c r="S6960" s="111">
        <v>1039983</v>
      </c>
    </row>
    <row r="6961" spans="12:19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7464</v>
      </c>
      <c r="R6961" t="s">
        <v>7886</v>
      </c>
      <c r="S6961" s="111">
        <v>1039887</v>
      </c>
    </row>
    <row r="6962" spans="12:19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7465</v>
      </c>
      <c r="R6962" t="s">
        <v>7886</v>
      </c>
      <c r="S6962" s="111">
        <v>1039984</v>
      </c>
    </row>
    <row r="6963" spans="12:19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7466</v>
      </c>
      <c r="R6963" t="s">
        <v>7886</v>
      </c>
      <c r="S6963" s="111">
        <v>1039888</v>
      </c>
    </row>
    <row r="6964" spans="12:19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7467</v>
      </c>
      <c r="R6964" t="s">
        <v>7886</v>
      </c>
      <c r="S6964" s="111">
        <v>1039985</v>
      </c>
    </row>
    <row r="6965" spans="12:19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7468</v>
      </c>
      <c r="R6965" t="s">
        <v>7886</v>
      </c>
      <c r="S6965" s="111">
        <v>1039889</v>
      </c>
    </row>
    <row r="6966" spans="12:19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7469</v>
      </c>
      <c r="R6966" t="s">
        <v>7886</v>
      </c>
      <c r="S6966" s="111">
        <v>1039986</v>
      </c>
    </row>
    <row r="6967" spans="12:19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7470</v>
      </c>
      <c r="R6967" t="s">
        <v>7886</v>
      </c>
      <c r="S6967" s="111">
        <v>1039890</v>
      </c>
    </row>
    <row r="6968" spans="12:19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7471</v>
      </c>
      <c r="R6968" t="s">
        <v>7886</v>
      </c>
      <c r="S6968" s="111">
        <v>1039987</v>
      </c>
    </row>
    <row r="6969" spans="12:19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7472</v>
      </c>
      <c r="R6969" t="s">
        <v>7886</v>
      </c>
      <c r="S6969" s="111">
        <v>1039891</v>
      </c>
    </row>
    <row r="6970" spans="12:19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7473</v>
      </c>
      <c r="R6970" t="s">
        <v>7886</v>
      </c>
      <c r="S6970" s="111">
        <v>1039988</v>
      </c>
    </row>
    <row r="6971" spans="12:19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7474</v>
      </c>
      <c r="R6971" t="s">
        <v>7886</v>
      </c>
      <c r="S6971" s="111">
        <v>1039892</v>
      </c>
    </row>
    <row r="6972" spans="12:19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7475</v>
      </c>
      <c r="R6972" t="s">
        <v>7886</v>
      </c>
      <c r="S6972" s="111">
        <v>1039989</v>
      </c>
    </row>
    <row r="6973" spans="12:19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7476</v>
      </c>
      <c r="R6973" t="s">
        <v>7886</v>
      </c>
      <c r="S6973" s="111">
        <v>1039893</v>
      </c>
    </row>
    <row r="6974" spans="12:19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7477</v>
      </c>
      <c r="R6974" t="s">
        <v>7886</v>
      </c>
      <c r="S6974" s="111">
        <v>1039990</v>
      </c>
    </row>
    <row r="6975" spans="12:19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7478</v>
      </c>
      <c r="R6975" t="s">
        <v>7886</v>
      </c>
      <c r="S6975" s="111">
        <v>1039894</v>
      </c>
    </row>
    <row r="6976" spans="12:19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7479</v>
      </c>
      <c r="R6976" t="s">
        <v>7886</v>
      </c>
      <c r="S6976" s="111">
        <v>1039991</v>
      </c>
    </row>
    <row r="6977" spans="12:19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7480</v>
      </c>
      <c r="R6977" t="s">
        <v>7886</v>
      </c>
      <c r="S6977" s="111">
        <v>1039895</v>
      </c>
    </row>
    <row r="6978" spans="12:19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7481</v>
      </c>
      <c r="R6978" t="s">
        <v>7886</v>
      </c>
      <c r="S6978" s="111">
        <v>1039992</v>
      </c>
    </row>
    <row r="6979" spans="12:19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7482</v>
      </c>
      <c r="R6979" t="s">
        <v>7886</v>
      </c>
      <c r="S6979" s="111">
        <v>1039896</v>
      </c>
    </row>
    <row r="6980" spans="12:19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7483</v>
      </c>
      <c r="R6980" t="s">
        <v>7886</v>
      </c>
      <c r="S6980" s="111">
        <v>1039993</v>
      </c>
    </row>
    <row r="6981" spans="12:19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7484</v>
      </c>
      <c r="R6981" t="s">
        <v>7886</v>
      </c>
      <c r="S6981" s="111">
        <v>1039897</v>
      </c>
    </row>
    <row r="6982" spans="12:19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7485</v>
      </c>
      <c r="R6982" t="s">
        <v>7886</v>
      </c>
      <c r="S6982" s="111">
        <v>1039994</v>
      </c>
    </row>
    <row r="6983" spans="12:19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7486</v>
      </c>
      <c r="R6983" t="s">
        <v>7886</v>
      </c>
      <c r="S6983" s="111">
        <v>1039898</v>
      </c>
    </row>
    <row r="6984" spans="12:19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7487</v>
      </c>
      <c r="R6984" t="s">
        <v>7886</v>
      </c>
      <c r="S6984" s="111">
        <v>1039995</v>
      </c>
    </row>
    <row r="6985" spans="12:19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7488</v>
      </c>
      <c r="R6985" t="s">
        <v>7886</v>
      </c>
      <c r="S6985" s="111">
        <v>1039899</v>
      </c>
    </row>
    <row r="6986" spans="12:19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7489</v>
      </c>
      <c r="R6986" t="s">
        <v>7886</v>
      </c>
      <c r="S6986" s="111">
        <v>1039996</v>
      </c>
    </row>
    <row r="6987" spans="12:19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7490</v>
      </c>
      <c r="R6987" t="s">
        <v>7886</v>
      </c>
      <c r="S6987" s="111">
        <v>1039900</v>
      </c>
    </row>
    <row r="6988" spans="12:19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7491</v>
      </c>
      <c r="R6988" t="s">
        <v>7886</v>
      </c>
      <c r="S6988" s="111">
        <v>1039997</v>
      </c>
    </row>
    <row r="6989" spans="12:19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7492</v>
      </c>
      <c r="R6989" t="s">
        <v>7886</v>
      </c>
      <c r="S6989" s="111">
        <v>1039901</v>
      </c>
    </row>
    <row r="6990" spans="12:19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7493</v>
      </c>
      <c r="R6990" t="s">
        <v>7886</v>
      </c>
      <c r="S6990" s="111">
        <v>1039998</v>
      </c>
    </row>
    <row r="6991" spans="12:19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7494</v>
      </c>
      <c r="R6991" t="s">
        <v>7886</v>
      </c>
      <c r="S6991" s="111">
        <v>1039902</v>
      </c>
    </row>
    <row r="6992" spans="12:19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7495</v>
      </c>
      <c r="R6992" t="s">
        <v>7886</v>
      </c>
      <c r="S6992" s="111">
        <v>1039999</v>
      </c>
    </row>
    <row r="6993" spans="12:19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7496</v>
      </c>
      <c r="R6993" t="s">
        <v>7886</v>
      </c>
      <c r="S6993" s="111">
        <v>1039903</v>
      </c>
    </row>
    <row r="6994" spans="12:19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7497</v>
      </c>
      <c r="R6994" t="s">
        <v>7886</v>
      </c>
      <c r="S6994" s="111">
        <v>1040000</v>
      </c>
    </row>
    <row r="6995" spans="12:19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7498</v>
      </c>
      <c r="R6995" t="s">
        <v>7886</v>
      </c>
      <c r="S6995" s="111">
        <v>1039904</v>
      </c>
    </row>
    <row r="6996" spans="12:19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7499</v>
      </c>
      <c r="R6996" t="s">
        <v>7886</v>
      </c>
      <c r="S6996" s="111">
        <v>1040001</v>
      </c>
    </row>
    <row r="6997" spans="12:19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7500</v>
      </c>
      <c r="R6997" t="s">
        <v>7886</v>
      </c>
      <c r="S6997" s="111">
        <v>1039905</v>
      </c>
    </row>
    <row r="6998" spans="12:19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7501</v>
      </c>
      <c r="R6998" t="s">
        <v>7886</v>
      </c>
      <c r="S6998" s="111">
        <v>1040002</v>
      </c>
    </row>
    <row r="6999" spans="12:19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7502</v>
      </c>
      <c r="R6999" t="s">
        <v>7886</v>
      </c>
      <c r="S6999" s="111">
        <v>1039906</v>
      </c>
    </row>
    <row r="7000" spans="12:19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7503</v>
      </c>
      <c r="R7000" t="s">
        <v>7886</v>
      </c>
      <c r="S7000" s="111">
        <v>1040003</v>
      </c>
    </row>
    <row r="7001" spans="12:19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7504</v>
      </c>
      <c r="R7001" t="s">
        <v>7886</v>
      </c>
      <c r="S7001" s="111">
        <v>1039907</v>
      </c>
    </row>
    <row r="7002" spans="12:19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7505</v>
      </c>
      <c r="R7002" t="s">
        <v>7886</v>
      </c>
      <c r="S7002" s="111">
        <v>1040004</v>
      </c>
    </row>
    <row r="7003" spans="12:19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7506</v>
      </c>
      <c r="R7003" t="s">
        <v>7886</v>
      </c>
      <c r="S7003" s="111">
        <v>1039908</v>
      </c>
    </row>
    <row r="7004" spans="12:19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7507</v>
      </c>
      <c r="R7004" t="s">
        <v>7886</v>
      </c>
      <c r="S7004" s="111">
        <v>1040005</v>
      </c>
    </row>
    <row r="7005" spans="12:19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7508</v>
      </c>
      <c r="R7005" t="s">
        <v>7886</v>
      </c>
      <c r="S7005" s="111">
        <v>1039909</v>
      </c>
    </row>
    <row r="7006" spans="12:19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7509</v>
      </c>
      <c r="R7006" t="s">
        <v>7886</v>
      </c>
      <c r="S7006" s="111">
        <v>1040006</v>
      </c>
    </row>
    <row r="7007" spans="12:19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7510</v>
      </c>
      <c r="R7007" t="s">
        <v>7886</v>
      </c>
      <c r="S7007" s="111">
        <v>1039910</v>
      </c>
    </row>
    <row r="7008" spans="12:19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7511</v>
      </c>
      <c r="R7008" t="s">
        <v>7886</v>
      </c>
      <c r="S7008" s="111">
        <v>1040007</v>
      </c>
    </row>
    <row r="7009" spans="12:19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7512</v>
      </c>
      <c r="R7009" t="s">
        <v>7886</v>
      </c>
      <c r="S7009" s="111">
        <v>1039911</v>
      </c>
    </row>
    <row r="7010" spans="12:19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7513</v>
      </c>
      <c r="R7010" t="s">
        <v>7886</v>
      </c>
      <c r="S7010" s="111">
        <v>1040008</v>
      </c>
    </row>
    <row r="7011" spans="12:19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7514</v>
      </c>
      <c r="R7011" t="s">
        <v>7886</v>
      </c>
      <c r="S7011" s="111">
        <v>1039912</v>
      </c>
    </row>
    <row r="7012" spans="12:19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7515</v>
      </c>
      <c r="R7012" t="s">
        <v>7886</v>
      </c>
      <c r="S7012" s="111">
        <v>1040009</v>
      </c>
    </row>
    <row r="7013" spans="12:19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7516</v>
      </c>
      <c r="R7013" t="s">
        <v>7886</v>
      </c>
      <c r="S7013" s="111">
        <v>1039913</v>
      </c>
    </row>
    <row r="7014" spans="12:19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7517</v>
      </c>
      <c r="R7014" t="s">
        <v>7886</v>
      </c>
      <c r="S7014" s="111">
        <v>1040010</v>
      </c>
    </row>
    <row r="7015" spans="12:19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7518</v>
      </c>
      <c r="R7015" t="s">
        <v>7886</v>
      </c>
      <c r="S7015" s="111">
        <v>1039914</v>
      </c>
    </row>
    <row r="7016" spans="12:19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7519</v>
      </c>
      <c r="R7016" t="s">
        <v>7886</v>
      </c>
      <c r="S7016" s="111">
        <v>1040011</v>
      </c>
    </row>
    <row r="7017" spans="12:19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7520</v>
      </c>
      <c r="R7017" t="s">
        <v>7886</v>
      </c>
      <c r="S7017" s="111">
        <v>1039915</v>
      </c>
    </row>
    <row r="7018" spans="12:19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7521</v>
      </c>
      <c r="R7018" t="s">
        <v>7886</v>
      </c>
      <c r="S7018" s="111">
        <v>1040012</v>
      </c>
    </row>
    <row r="7019" spans="12:19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7522</v>
      </c>
      <c r="R7019" t="s">
        <v>7886</v>
      </c>
      <c r="S7019" s="111">
        <v>1039916</v>
      </c>
    </row>
    <row r="7020" spans="12:19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7523</v>
      </c>
      <c r="R7020" t="s">
        <v>7886</v>
      </c>
      <c r="S7020" s="111">
        <v>1040013</v>
      </c>
    </row>
    <row r="7021" spans="12:19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7524</v>
      </c>
      <c r="R7021" t="s">
        <v>7886</v>
      </c>
      <c r="S7021" s="111">
        <v>1039917</v>
      </c>
    </row>
    <row r="7022" spans="12:19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7525</v>
      </c>
      <c r="R7022" t="s">
        <v>7886</v>
      </c>
      <c r="S7022" s="111">
        <v>1040014</v>
      </c>
    </row>
    <row r="7023" spans="12:19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7526</v>
      </c>
      <c r="R7023" t="s">
        <v>7886</v>
      </c>
      <c r="S7023" s="111">
        <v>1039918</v>
      </c>
    </row>
    <row r="7024" spans="12:19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7527</v>
      </c>
      <c r="R7024" t="s">
        <v>7886</v>
      </c>
      <c r="S7024" s="111">
        <v>1040015</v>
      </c>
    </row>
    <row r="7025" spans="12:19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7528</v>
      </c>
      <c r="R7025" t="s">
        <v>7886</v>
      </c>
      <c r="S7025" s="111">
        <v>1039919</v>
      </c>
    </row>
    <row r="7026" spans="12:19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7529</v>
      </c>
      <c r="R7026" t="s">
        <v>7886</v>
      </c>
      <c r="S7026" s="111">
        <v>1040016</v>
      </c>
    </row>
    <row r="7027" spans="12:19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7530</v>
      </c>
      <c r="R7027" t="s">
        <v>7886</v>
      </c>
      <c r="S7027" s="111">
        <v>1039920</v>
      </c>
    </row>
    <row r="7028" spans="12:19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7531</v>
      </c>
      <c r="R7028" t="s">
        <v>7886</v>
      </c>
      <c r="S7028" s="111">
        <v>1040017</v>
      </c>
    </row>
    <row r="7029" spans="12:19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7532</v>
      </c>
      <c r="R7029" t="s">
        <v>7886</v>
      </c>
      <c r="S7029" s="111">
        <v>1039921</v>
      </c>
    </row>
    <row r="7030" spans="12:19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7533</v>
      </c>
      <c r="R7030" t="s">
        <v>7886</v>
      </c>
      <c r="S7030" s="111">
        <v>1040018</v>
      </c>
    </row>
    <row r="7031" spans="12:19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7534</v>
      </c>
      <c r="R7031" t="s">
        <v>7886</v>
      </c>
      <c r="S7031" s="111">
        <v>1039922</v>
      </c>
    </row>
    <row r="7032" spans="12:19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7535</v>
      </c>
      <c r="R7032" t="s">
        <v>7886</v>
      </c>
      <c r="S7032" s="111">
        <v>1040019</v>
      </c>
    </row>
    <row r="7033" spans="12:19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7536</v>
      </c>
      <c r="R7033" t="s">
        <v>7886</v>
      </c>
      <c r="S7033" s="111">
        <v>1039923</v>
      </c>
    </row>
    <row r="7034" spans="12:19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7537</v>
      </c>
      <c r="R7034" t="s">
        <v>7886</v>
      </c>
      <c r="S7034" s="111">
        <v>1040020</v>
      </c>
    </row>
    <row r="7035" spans="12:19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7538</v>
      </c>
      <c r="R7035" t="s">
        <v>7886</v>
      </c>
      <c r="S7035" s="111">
        <v>1039924</v>
      </c>
    </row>
    <row r="7036" spans="12:19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7539</v>
      </c>
      <c r="R7036" t="s">
        <v>7886</v>
      </c>
      <c r="S7036" s="111">
        <v>1040021</v>
      </c>
    </row>
    <row r="7037" spans="12:19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7540</v>
      </c>
      <c r="R7037" t="s">
        <v>7886</v>
      </c>
      <c r="S7037" s="111">
        <v>1039925</v>
      </c>
    </row>
    <row r="7038" spans="12:19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7541</v>
      </c>
      <c r="R7038" t="s">
        <v>7886</v>
      </c>
      <c r="S7038" s="111">
        <v>1040022</v>
      </c>
    </row>
    <row r="7039" spans="12:19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7542</v>
      </c>
      <c r="R7039" t="s">
        <v>7886</v>
      </c>
      <c r="S7039" s="111">
        <v>1039926</v>
      </c>
    </row>
    <row r="7040" spans="12:19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7543</v>
      </c>
      <c r="R7040" t="s">
        <v>7886</v>
      </c>
      <c r="S7040" s="111">
        <v>1040023</v>
      </c>
    </row>
    <row r="7041" spans="12:19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7544</v>
      </c>
      <c r="R7041" t="s">
        <v>7886</v>
      </c>
      <c r="S7041" s="111">
        <v>1039927</v>
      </c>
    </row>
    <row r="7042" spans="12:19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7545</v>
      </c>
      <c r="R7042" t="s">
        <v>7886</v>
      </c>
      <c r="S7042" s="111">
        <v>1040024</v>
      </c>
    </row>
    <row r="7043" spans="12:19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7546</v>
      </c>
      <c r="R7043" t="s">
        <v>7886</v>
      </c>
      <c r="S7043" s="111">
        <v>1039928</v>
      </c>
    </row>
    <row r="7044" spans="12:19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7547</v>
      </c>
      <c r="R7044" t="s">
        <v>7886</v>
      </c>
      <c r="S7044" s="111">
        <v>1040025</v>
      </c>
    </row>
    <row r="7045" spans="12:19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7548</v>
      </c>
      <c r="R7045" t="s">
        <v>7886</v>
      </c>
      <c r="S7045" s="111">
        <v>1039929</v>
      </c>
    </row>
    <row r="7046" spans="12:19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7549</v>
      </c>
      <c r="R7046" t="s">
        <v>7886</v>
      </c>
      <c r="S7046" s="111">
        <v>1040026</v>
      </c>
    </row>
    <row r="7047" spans="12:19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7550</v>
      </c>
      <c r="R7047" t="s">
        <v>7886</v>
      </c>
      <c r="S7047" s="111">
        <v>1039930</v>
      </c>
    </row>
    <row r="7048" spans="12:19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7551</v>
      </c>
      <c r="R7048" t="s">
        <v>7886</v>
      </c>
      <c r="S7048" s="111">
        <v>1040027</v>
      </c>
    </row>
    <row r="7049" spans="12:19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7552</v>
      </c>
      <c r="R7049" t="s">
        <v>7886</v>
      </c>
      <c r="S7049" s="111">
        <v>1039931</v>
      </c>
    </row>
    <row r="7050" spans="12:19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7553</v>
      </c>
      <c r="R7050" t="s">
        <v>7886</v>
      </c>
      <c r="S7050" s="111">
        <v>1040028</v>
      </c>
    </row>
    <row r="7051" spans="12:19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7554</v>
      </c>
      <c r="R7051" t="s">
        <v>7886</v>
      </c>
      <c r="S7051" s="111">
        <v>1039932</v>
      </c>
    </row>
    <row r="7052" spans="12:19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7555</v>
      </c>
      <c r="R7052" t="s">
        <v>7886</v>
      </c>
      <c r="S7052" s="111">
        <v>1040029</v>
      </c>
    </row>
    <row r="7053" spans="12:19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7556</v>
      </c>
      <c r="R7053" t="s">
        <v>7886</v>
      </c>
      <c r="S7053" s="111">
        <v>1039933</v>
      </c>
    </row>
    <row r="7054" spans="12:19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7557</v>
      </c>
      <c r="R7054" t="s">
        <v>7886</v>
      </c>
      <c r="S7054" s="111">
        <v>1040030</v>
      </c>
    </row>
    <row r="7055" spans="12:19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7558</v>
      </c>
      <c r="R7055" t="s">
        <v>7886</v>
      </c>
      <c r="S7055" s="111">
        <v>1039934</v>
      </c>
    </row>
    <row r="7056" spans="12:19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7559</v>
      </c>
      <c r="R7056" t="s">
        <v>7886</v>
      </c>
      <c r="S7056" s="111">
        <v>1040031</v>
      </c>
    </row>
    <row r="7057" spans="12:19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7560</v>
      </c>
      <c r="R7057" t="s">
        <v>7886</v>
      </c>
      <c r="S7057" s="111">
        <v>1039935</v>
      </c>
    </row>
    <row r="7058" spans="12:19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7561</v>
      </c>
      <c r="R7058" t="s">
        <v>7886</v>
      </c>
      <c r="S7058" s="111">
        <v>1040032</v>
      </c>
    </row>
    <row r="7059" spans="12:19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7562</v>
      </c>
      <c r="R7059" t="s">
        <v>7886</v>
      </c>
      <c r="S7059" s="111">
        <v>1039936</v>
      </c>
    </row>
    <row r="7060" spans="12:19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7563</v>
      </c>
      <c r="R7060" t="s">
        <v>7886</v>
      </c>
      <c r="S7060" s="111">
        <v>1040033</v>
      </c>
    </row>
    <row r="7061" spans="12:19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7564</v>
      </c>
      <c r="R7061" t="s">
        <v>7886</v>
      </c>
      <c r="S7061" s="111">
        <v>1039937</v>
      </c>
    </row>
    <row r="7062" spans="12:19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7565</v>
      </c>
      <c r="R7062" t="s">
        <v>7886</v>
      </c>
      <c r="S7062" s="111">
        <v>1040034</v>
      </c>
    </row>
    <row r="7063" spans="12:19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7566</v>
      </c>
      <c r="R7063" t="s">
        <v>7886</v>
      </c>
      <c r="S7063" s="111">
        <v>1039938</v>
      </c>
    </row>
    <row r="7064" spans="12:19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7567</v>
      </c>
      <c r="R7064" t="s">
        <v>7886</v>
      </c>
      <c r="S7064" s="111">
        <v>1040035</v>
      </c>
    </row>
    <row r="7065" spans="12:19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7568</v>
      </c>
      <c r="R7065" t="s">
        <v>7886</v>
      </c>
      <c r="S7065" s="111">
        <v>1039939</v>
      </c>
    </row>
    <row r="7066" spans="12:19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7569</v>
      </c>
      <c r="R7066" t="s">
        <v>7886</v>
      </c>
      <c r="S7066" s="111">
        <v>1040036</v>
      </c>
    </row>
    <row r="7067" spans="12:19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7570</v>
      </c>
      <c r="R7067" t="s">
        <v>7886</v>
      </c>
      <c r="S7067" s="111">
        <v>1039940</v>
      </c>
    </row>
    <row r="7068" spans="12:19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7571</v>
      </c>
      <c r="R7068" t="s">
        <v>7886</v>
      </c>
      <c r="S7068" s="111">
        <v>1040037</v>
      </c>
    </row>
    <row r="7069" spans="12:19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7572</v>
      </c>
      <c r="R7069" t="s">
        <v>7886</v>
      </c>
      <c r="S7069" s="111">
        <v>1039941</v>
      </c>
    </row>
    <row r="7070" spans="12:19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7573</v>
      </c>
      <c r="R7070" t="s">
        <v>7886</v>
      </c>
      <c r="S7070" s="111">
        <v>1040038</v>
      </c>
    </row>
    <row r="7071" spans="12:19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7574</v>
      </c>
      <c r="R7071" t="s">
        <v>7886</v>
      </c>
      <c r="S7071" s="111">
        <v>1039942</v>
      </c>
    </row>
    <row r="7072" spans="12:19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7575</v>
      </c>
      <c r="R7072" t="s">
        <v>7886</v>
      </c>
      <c r="S7072" s="111">
        <v>1040039</v>
      </c>
    </row>
    <row r="7073" spans="12:19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7576</v>
      </c>
      <c r="R7073" t="s">
        <v>7886</v>
      </c>
      <c r="S7073" s="111">
        <v>1039943</v>
      </c>
    </row>
    <row r="7074" spans="12:19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7577</v>
      </c>
      <c r="R7074" t="s">
        <v>7886</v>
      </c>
      <c r="S7074" s="111">
        <v>1040040</v>
      </c>
    </row>
    <row r="7075" spans="12:19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7578</v>
      </c>
      <c r="R7075" t="s">
        <v>7886</v>
      </c>
      <c r="S7075" s="111">
        <v>1039944</v>
      </c>
    </row>
    <row r="7076" spans="12:19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7579</v>
      </c>
      <c r="R7076" t="s">
        <v>7886</v>
      </c>
      <c r="S7076" s="111">
        <v>1040041</v>
      </c>
    </row>
    <row r="7077" spans="12:19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7580</v>
      </c>
      <c r="R7077" t="s">
        <v>7886</v>
      </c>
      <c r="S7077" s="111">
        <v>1039945</v>
      </c>
    </row>
    <row r="7078" spans="12:19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7581</v>
      </c>
      <c r="R7078" t="s">
        <v>7886</v>
      </c>
      <c r="S7078" s="111">
        <v>1040042</v>
      </c>
    </row>
    <row r="7079" spans="12:19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7582</v>
      </c>
      <c r="R7079" t="s">
        <v>7886</v>
      </c>
      <c r="S7079" s="111">
        <v>1039946</v>
      </c>
    </row>
    <row r="7080" spans="12:19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7583</v>
      </c>
      <c r="R7080" t="s">
        <v>7886</v>
      </c>
      <c r="S7080" s="111">
        <v>1040043</v>
      </c>
    </row>
    <row r="7081" spans="12:19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7584</v>
      </c>
      <c r="R7081" t="s">
        <v>7886</v>
      </c>
      <c r="S7081" s="111">
        <v>1039947</v>
      </c>
    </row>
    <row r="7082" spans="12:19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7585</v>
      </c>
      <c r="R7082" t="s">
        <v>7886</v>
      </c>
      <c r="S7082" s="111">
        <v>1040044</v>
      </c>
    </row>
    <row r="7083" spans="12:19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7586</v>
      </c>
      <c r="R7083" t="s">
        <v>7886</v>
      </c>
      <c r="S7083" s="111">
        <v>1039948</v>
      </c>
    </row>
    <row r="7084" spans="12:19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7587</v>
      </c>
      <c r="R7084" t="s">
        <v>7886</v>
      </c>
      <c r="S7084" s="111">
        <v>1040045</v>
      </c>
    </row>
    <row r="7085" spans="12:19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7588</v>
      </c>
      <c r="R7085" t="s">
        <v>7886</v>
      </c>
      <c r="S7085" s="111">
        <v>1039949</v>
      </c>
    </row>
    <row r="7086" spans="12:19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7589</v>
      </c>
      <c r="R7086" t="s">
        <v>7886</v>
      </c>
      <c r="S7086" s="111">
        <v>1040046</v>
      </c>
    </row>
    <row r="7087" spans="12:19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7590</v>
      </c>
      <c r="R7087" t="s">
        <v>7886</v>
      </c>
      <c r="S7087" s="111">
        <v>1039950</v>
      </c>
    </row>
    <row r="7088" spans="12:19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7591</v>
      </c>
      <c r="R7088" t="s">
        <v>7886</v>
      </c>
      <c r="S7088" s="111">
        <v>1040047</v>
      </c>
    </row>
    <row r="7089" spans="12:19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7592</v>
      </c>
      <c r="R7089" t="s">
        <v>7886</v>
      </c>
      <c r="S7089" s="111">
        <v>1039951</v>
      </c>
    </row>
    <row r="7090" spans="12:19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7593</v>
      </c>
      <c r="R7090" t="s">
        <v>7886</v>
      </c>
      <c r="S7090" s="111">
        <v>1040048</v>
      </c>
    </row>
    <row r="7091" spans="12:19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7594</v>
      </c>
      <c r="R7091" t="s">
        <v>7886</v>
      </c>
      <c r="S7091" s="111">
        <v>1039952</v>
      </c>
    </row>
    <row r="7092" spans="12:19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7595</v>
      </c>
      <c r="R7092" t="s">
        <v>7886</v>
      </c>
      <c r="S7092" s="111">
        <v>1040049</v>
      </c>
    </row>
    <row r="7093" spans="12:19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7596</v>
      </c>
      <c r="R7093" t="s">
        <v>7886</v>
      </c>
      <c r="S7093" s="111">
        <v>1039953</v>
      </c>
    </row>
    <row r="7094" spans="12:19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7597</v>
      </c>
      <c r="R7094" t="s">
        <v>7886</v>
      </c>
      <c r="S7094" s="111">
        <v>1040050</v>
      </c>
    </row>
    <row r="7095" spans="12:19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7598</v>
      </c>
      <c r="R7095" t="s">
        <v>7886</v>
      </c>
      <c r="S7095" s="111">
        <v>1039954</v>
      </c>
    </row>
    <row r="7096" spans="12:19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7599</v>
      </c>
      <c r="R7096" t="s">
        <v>7886</v>
      </c>
      <c r="S7096" s="111">
        <v>1040051</v>
      </c>
    </row>
    <row r="7097" spans="12:19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7600</v>
      </c>
      <c r="R7097" t="s">
        <v>7886</v>
      </c>
      <c r="S7097" s="111">
        <v>1039955</v>
      </c>
    </row>
    <row r="7098" spans="12:19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7601</v>
      </c>
      <c r="R7098" t="s">
        <v>7886</v>
      </c>
      <c r="S7098" s="111">
        <v>1040052</v>
      </c>
    </row>
    <row r="7099" spans="12:19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7602</v>
      </c>
      <c r="R7099" t="s">
        <v>7886</v>
      </c>
      <c r="S7099" s="111">
        <v>1039956</v>
      </c>
    </row>
    <row r="7100" spans="12:19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7603</v>
      </c>
      <c r="R7100" t="s">
        <v>7886</v>
      </c>
      <c r="S7100" s="111">
        <v>1040053</v>
      </c>
    </row>
    <row r="7101" spans="12:19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7604</v>
      </c>
      <c r="R7101" t="s">
        <v>7886</v>
      </c>
      <c r="S7101" s="111">
        <v>1039957</v>
      </c>
    </row>
    <row r="7102" spans="12:19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7605</v>
      </c>
      <c r="R7102" t="s">
        <v>7886</v>
      </c>
      <c r="S7102" s="111">
        <v>1040054</v>
      </c>
    </row>
    <row r="7103" spans="12:19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7606</v>
      </c>
      <c r="R7103" t="s">
        <v>7886</v>
      </c>
      <c r="S7103" s="111">
        <v>1039958</v>
      </c>
    </row>
    <row r="7104" spans="12:19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7607</v>
      </c>
      <c r="R7104" t="s">
        <v>7886</v>
      </c>
      <c r="S7104" s="111">
        <v>1040055</v>
      </c>
    </row>
    <row r="7105" spans="12:19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7608</v>
      </c>
      <c r="R7105" t="s">
        <v>7886</v>
      </c>
      <c r="S7105" s="111">
        <v>1039959</v>
      </c>
    </row>
    <row r="7106" spans="12:19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7609</v>
      </c>
      <c r="R7106" t="s">
        <v>7886</v>
      </c>
      <c r="S7106" s="111">
        <v>1040056</v>
      </c>
    </row>
    <row r="7107" spans="12:19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7610</v>
      </c>
      <c r="R7107" t="s">
        <v>7886</v>
      </c>
      <c r="S7107" s="111">
        <v>1039960</v>
      </c>
    </row>
    <row r="7108" spans="12:19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7611</v>
      </c>
      <c r="R7108" t="s">
        <v>7886</v>
      </c>
      <c r="S7108" s="111">
        <v>1040057</v>
      </c>
    </row>
    <row r="7109" spans="12:19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7612</v>
      </c>
      <c r="R7109" t="s">
        <v>7886</v>
      </c>
      <c r="S7109" s="111">
        <v>1039961</v>
      </c>
    </row>
    <row r="7110" spans="12:19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7613</v>
      </c>
      <c r="S7110" s="111">
        <v>175</v>
      </c>
    </row>
    <row r="7111" spans="12:19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7614</v>
      </c>
      <c r="S7111" s="111">
        <v>19074</v>
      </c>
    </row>
    <row r="7112" spans="12:19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7615</v>
      </c>
      <c r="S7112" s="111">
        <v>16615</v>
      </c>
    </row>
    <row r="7113" spans="12:19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7616</v>
      </c>
      <c r="S7113" s="111">
        <v>183</v>
      </c>
    </row>
    <row r="7114" spans="12:19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7617</v>
      </c>
      <c r="S7114" s="111">
        <v>180</v>
      </c>
    </row>
    <row r="7115" spans="12:19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7618</v>
      </c>
      <c r="S7115" s="111">
        <v>998</v>
      </c>
    </row>
    <row r="7116" spans="12:19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7619</v>
      </c>
      <c r="R7116" t="s">
        <v>7868</v>
      </c>
      <c r="S7116" s="111">
        <v>19255</v>
      </c>
    </row>
    <row r="7117" spans="12:19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7620</v>
      </c>
      <c r="R7117" t="s">
        <v>7868</v>
      </c>
      <c r="S7117" s="111">
        <v>181</v>
      </c>
    </row>
    <row r="7118" spans="12:19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7621</v>
      </c>
      <c r="R7118" t="s">
        <v>7868</v>
      </c>
      <c r="S7118" s="111">
        <v>19083</v>
      </c>
    </row>
    <row r="7119" spans="12:19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7622</v>
      </c>
      <c r="R7119" t="s">
        <v>7868</v>
      </c>
      <c r="S7119" s="111">
        <v>19084</v>
      </c>
    </row>
    <row r="7120" spans="12:19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7623</v>
      </c>
      <c r="R7120" t="s">
        <v>7868</v>
      </c>
      <c r="S7120" s="111">
        <v>16582</v>
      </c>
    </row>
    <row r="7121" spans="12:19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7624</v>
      </c>
      <c r="R7121" t="s">
        <v>7868</v>
      </c>
      <c r="S7121" s="111">
        <v>16583</v>
      </c>
    </row>
    <row r="7122" spans="12:19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7625</v>
      </c>
      <c r="R7122" t="s">
        <v>7868</v>
      </c>
      <c r="S7122" s="111">
        <v>103</v>
      </c>
    </row>
    <row r="7123" spans="12:19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7626</v>
      </c>
      <c r="R7123" t="s">
        <v>7868</v>
      </c>
      <c r="S7123" s="111">
        <v>16584</v>
      </c>
    </row>
    <row r="7124" spans="12:19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7627</v>
      </c>
      <c r="R7124" t="s">
        <v>7868</v>
      </c>
      <c r="S7124" s="111">
        <v>16590</v>
      </c>
    </row>
    <row r="7125" spans="12:19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7628</v>
      </c>
      <c r="R7125" t="s">
        <v>7868</v>
      </c>
      <c r="S7125" s="111">
        <v>16585</v>
      </c>
    </row>
    <row r="7126" spans="12:19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7629</v>
      </c>
      <c r="R7126" t="s">
        <v>7868</v>
      </c>
      <c r="S7126" s="111">
        <v>16586</v>
      </c>
    </row>
    <row r="7127" spans="12:19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7630</v>
      </c>
      <c r="R7127" t="s">
        <v>7868</v>
      </c>
      <c r="S7127" s="111">
        <v>19073</v>
      </c>
    </row>
    <row r="7128" spans="12:19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7631</v>
      </c>
      <c r="R7128" t="s">
        <v>7868</v>
      </c>
      <c r="S7128" s="111">
        <v>16589</v>
      </c>
    </row>
    <row r="7129" spans="12:19">
      <c r="P7129">
        <v>7125</v>
      </c>
      <c r="Q7129" t="s">
        <v>7632</v>
      </c>
      <c r="R7129" t="s">
        <v>7871</v>
      </c>
      <c r="S7129" s="111">
        <v>104</v>
      </c>
    </row>
    <row r="7130" spans="12:19">
      <c r="P7130">
        <v>7126</v>
      </c>
      <c r="Q7130" t="s">
        <v>7633</v>
      </c>
      <c r="S7130" s="111">
        <v>20144</v>
      </c>
    </row>
    <row r="7131" spans="12:19">
      <c r="P7131">
        <v>7127</v>
      </c>
      <c r="Q7131" t="s">
        <v>7634</v>
      </c>
      <c r="R7131" t="s">
        <v>7871</v>
      </c>
      <c r="S7131" s="111">
        <v>19085</v>
      </c>
    </row>
    <row r="7132" spans="12:19">
      <c r="P7132">
        <v>7128</v>
      </c>
      <c r="Q7132" t="s">
        <v>7635</v>
      </c>
      <c r="R7132" t="s">
        <v>7871</v>
      </c>
      <c r="S7132" s="111">
        <v>19256</v>
      </c>
    </row>
    <row r="7133" spans="12:19">
      <c r="P7133">
        <v>7129</v>
      </c>
      <c r="Q7133" t="s">
        <v>7636</v>
      </c>
      <c r="R7133" t="s">
        <v>7871</v>
      </c>
      <c r="S7133" s="111">
        <v>19086</v>
      </c>
    </row>
    <row r="7134" spans="12:19">
      <c r="P7134">
        <v>7130</v>
      </c>
      <c r="Q7134" t="s">
        <v>7637</v>
      </c>
      <c r="R7134" t="s">
        <v>7871</v>
      </c>
      <c r="S7134" s="111">
        <v>19257</v>
      </c>
    </row>
    <row r="7135" spans="12:19">
      <c r="P7135">
        <v>7131</v>
      </c>
      <c r="Q7135" t="s">
        <v>7638</v>
      </c>
      <c r="S7135" s="111">
        <v>105</v>
      </c>
    </row>
    <row r="7136" spans="12:19">
      <c r="P7136">
        <v>7132</v>
      </c>
      <c r="Q7136" t="s">
        <v>7639</v>
      </c>
      <c r="R7136" t="s">
        <v>7868</v>
      </c>
      <c r="S7136" s="111">
        <v>19096</v>
      </c>
    </row>
    <row r="7137" spans="16:19">
      <c r="P7137">
        <v>7133</v>
      </c>
      <c r="Q7137" t="s">
        <v>7640</v>
      </c>
      <c r="R7137" t="s">
        <v>7868</v>
      </c>
      <c r="S7137" s="111">
        <v>19097</v>
      </c>
    </row>
    <row r="7138" spans="16:19">
      <c r="P7138">
        <v>7134</v>
      </c>
      <c r="Q7138" t="s">
        <v>7641</v>
      </c>
      <c r="R7138" t="s">
        <v>7868</v>
      </c>
      <c r="S7138" s="111">
        <v>19098</v>
      </c>
    </row>
    <row r="7139" spans="16:19">
      <c r="P7139">
        <v>7135</v>
      </c>
      <c r="Q7139" t="s">
        <v>7642</v>
      </c>
      <c r="R7139" t="s">
        <v>7868</v>
      </c>
      <c r="S7139" s="111">
        <v>19099</v>
      </c>
    </row>
    <row r="7140" spans="16:19">
      <c r="P7140">
        <v>7136</v>
      </c>
      <c r="Q7140" t="s">
        <v>7643</v>
      </c>
      <c r="R7140" t="s">
        <v>7868</v>
      </c>
      <c r="S7140" s="111">
        <v>19087</v>
      </c>
    </row>
    <row r="7141" spans="16:19">
      <c r="P7141">
        <v>7137</v>
      </c>
      <c r="Q7141" t="s">
        <v>7644</v>
      </c>
      <c r="R7141" t="s">
        <v>7868</v>
      </c>
      <c r="S7141" s="111">
        <v>19088</v>
      </c>
    </row>
    <row r="7142" spans="16:19">
      <c r="P7142">
        <v>7138</v>
      </c>
      <c r="Q7142" t="s">
        <v>7645</v>
      </c>
      <c r="R7142" t="s">
        <v>7868</v>
      </c>
      <c r="S7142" s="111">
        <v>19089</v>
      </c>
    </row>
    <row r="7143" spans="16:19">
      <c r="P7143">
        <v>7139</v>
      </c>
      <c r="Q7143" t="s">
        <v>7646</v>
      </c>
      <c r="R7143" t="s">
        <v>7868</v>
      </c>
      <c r="S7143" s="111">
        <v>19090</v>
      </c>
    </row>
    <row r="7144" spans="16:19">
      <c r="P7144">
        <v>7140</v>
      </c>
      <c r="Q7144" t="s">
        <v>7647</v>
      </c>
      <c r="R7144" t="s">
        <v>7871</v>
      </c>
      <c r="S7144" s="111">
        <v>106</v>
      </c>
    </row>
    <row r="7145" spans="16:19">
      <c r="P7145">
        <v>7141</v>
      </c>
      <c r="Q7145" t="s">
        <v>7648</v>
      </c>
      <c r="R7145" t="s">
        <v>7913</v>
      </c>
      <c r="S7145" s="111">
        <v>182</v>
      </c>
    </row>
    <row r="7146" spans="16:19">
      <c r="P7146">
        <v>7142</v>
      </c>
      <c r="Q7146" t="s">
        <v>7649</v>
      </c>
      <c r="R7146" t="s">
        <v>7913</v>
      </c>
      <c r="S7146" s="111">
        <v>107</v>
      </c>
    </row>
    <row r="7147" spans="16:19">
      <c r="P7147">
        <v>7143</v>
      </c>
      <c r="Q7147" t="s">
        <v>7650</v>
      </c>
      <c r="R7147" t="s">
        <v>243</v>
      </c>
      <c r="S7147" s="111">
        <v>79</v>
      </c>
    </row>
    <row r="7148" spans="16:19">
      <c r="P7148">
        <v>7144</v>
      </c>
      <c r="Q7148" t="s">
        <v>7651</v>
      </c>
      <c r="R7148" t="s">
        <v>243</v>
      </c>
      <c r="S7148" s="111">
        <v>81</v>
      </c>
    </row>
    <row r="7149" spans="16:19">
      <c r="P7149">
        <v>7145</v>
      </c>
      <c r="Q7149" t="s">
        <v>7652</v>
      </c>
      <c r="R7149" t="s">
        <v>7872</v>
      </c>
      <c r="S7149" s="111">
        <v>19258</v>
      </c>
    </row>
    <row r="7150" spans="16:19">
      <c r="P7150">
        <v>7146</v>
      </c>
      <c r="Q7150" t="s">
        <v>7653</v>
      </c>
      <c r="R7150" t="s">
        <v>7872</v>
      </c>
      <c r="S7150" s="111">
        <v>19927</v>
      </c>
    </row>
    <row r="7151" spans="16:19">
      <c r="P7151">
        <v>7147</v>
      </c>
      <c r="Q7151" t="s">
        <v>7654</v>
      </c>
      <c r="R7151" t="s">
        <v>7872</v>
      </c>
      <c r="S7151" s="111">
        <v>19091</v>
      </c>
    </row>
    <row r="7152" spans="16:19">
      <c r="P7152">
        <v>7148</v>
      </c>
      <c r="Q7152" t="s">
        <v>7655</v>
      </c>
      <c r="R7152" t="s">
        <v>7872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/>
  <cols>
    <col min="1" max="1" width="4.42578125" style="87" bestFit="1" customWidth="1"/>
    <col min="2" max="2" width="13" style="87" bestFit="1" customWidth="1"/>
    <col min="3" max="3" width="15" style="87" customWidth="1"/>
    <col min="4" max="4" width="6.42578125" style="87" customWidth="1"/>
    <col min="5" max="5" width="7.7109375" style="87" customWidth="1"/>
    <col min="6" max="6" width="3.85546875" style="87" bestFit="1" customWidth="1"/>
    <col min="7" max="7" width="11" style="87" bestFit="1" customWidth="1"/>
    <col min="8" max="8" width="4.140625" style="87" bestFit="1" customWidth="1"/>
    <col min="9" max="9" width="7.7109375" style="87" bestFit="1" customWidth="1"/>
    <col min="10" max="12" width="11" style="87" bestFit="1" customWidth="1"/>
    <col min="13" max="13" width="28.140625" style="87" bestFit="1" customWidth="1"/>
    <col min="14" max="15" width="8.140625" style="87" bestFit="1" customWidth="1"/>
    <col min="16" max="16" width="10.85546875" style="87" customWidth="1"/>
    <col min="17" max="17" width="4" style="87" bestFit="1" customWidth="1"/>
    <col min="18" max="19" width="3.85546875" style="87" bestFit="1" customWidth="1"/>
    <col min="20" max="20" width="4.85546875" style="87" bestFit="1" customWidth="1"/>
    <col min="21" max="21" width="5.28515625" style="87" bestFit="1" customWidth="1"/>
    <col min="22" max="22" width="15" style="87" customWidth="1"/>
    <col min="23" max="23" width="4.85546875" style="87" bestFit="1" customWidth="1"/>
    <col min="24" max="24" width="3.85546875" style="87" bestFit="1" customWidth="1"/>
    <col min="25" max="25" width="4.140625" style="87" bestFit="1" customWidth="1"/>
    <col min="26" max="26" width="5.28515625" style="87" bestFit="1" customWidth="1"/>
    <col min="27" max="27" width="11.28515625" style="87" bestFit="1" customWidth="1"/>
    <col min="28" max="28" width="3.85546875" style="87" bestFit="1" customWidth="1"/>
    <col min="29" max="29" width="17.85546875" style="87" customWidth="1"/>
    <col min="30" max="30" width="12.42578125" style="87" customWidth="1"/>
    <col min="31" max="31" width="18" style="87" customWidth="1"/>
    <col min="32" max="32" width="4.28515625" style="87" bestFit="1" customWidth="1"/>
    <col min="33" max="33" width="16.85546875" style="87" bestFit="1" customWidth="1"/>
    <col min="34" max="34" width="5.28515625" style="87" bestFit="1" customWidth="1"/>
    <col min="35" max="35" width="4.140625" style="87" bestFit="1" customWidth="1"/>
    <col min="36" max="36" width="11.42578125" style="87" bestFit="1" customWidth="1"/>
    <col min="37" max="37" width="12.140625" style="87" bestFit="1" customWidth="1"/>
    <col min="38" max="38" width="8.140625" style="87" bestFit="1" customWidth="1"/>
    <col min="39" max="39" width="14.7109375" style="87" bestFit="1" customWidth="1"/>
    <col min="40" max="40" width="3.85546875" style="87" bestFit="1" customWidth="1"/>
    <col min="41" max="41" width="14.28515625" style="87" customWidth="1"/>
    <col min="42" max="42" width="10.42578125" style="87" bestFit="1" customWidth="1"/>
    <col min="43" max="43" width="15.42578125" style="87" bestFit="1" customWidth="1"/>
    <col min="44" max="44" width="13.28515625" style="87" bestFit="1" customWidth="1"/>
    <col min="45" max="45" width="3.85546875" style="87" bestFit="1" customWidth="1"/>
    <col min="46" max="46" width="10.140625" style="87" bestFit="1" customWidth="1"/>
    <col min="47" max="47" width="25.28515625" style="87" bestFit="1" customWidth="1"/>
    <col min="48" max="49" width="8.140625" style="87" bestFit="1" customWidth="1"/>
    <col min="50" max="50" width="3.85546875" style="87" bestFit="1" customWidth="1"/>
    <col min="51" max="51" width="11.140625" style="87" bestFit="1" customWidth="1"/>
    <col min="52" max="52" width="8.85546875" style="87" bestFit="1" customWidth="1"/>
    <col min="53" max="53" width="33" style="87" bestFit="1" customWidth="1"/>
    <col min="54" max="54" width="8.7109375" style="87" bestFit="1" customWidth="1"/>
    <col min="55" max="55" width="29.85546875" style="87" bestFit="1" customWidth="1"/>
    <col min="56" max="57" width="15.7109375" style="87" bestFit="1" customWidth="1"/>
    <col min="58" max="58" width="32.85546875" style="87" bestFit="1" customWidth="1"/>
    <col min="59" max="59" width="27.140625" style="87" bestFit="1" customWidth="1"/>
    <col min="60" max="60" width="19.28515625" style="87" bestFit="1" customWidth="1"/>
    <col min="61" max="62" width="8.140625" style="87" bestFit="1" customWidth="1"/>
    <col min="63" max="63" width="7.140625" style="87" bestFit="1" customWidth="1"/>
    <col min="64" max="64" width="5" style="87" bestFit="1" customWidth="1"/>
    <col min="65" max="65" width="18" style="87" bestFit="1" customWidth="1"/>
    <col min="66" max="66" width="5.140625" style="87" bestFit="1" customWidth="1"/>
    <col min="67" max="67" width="3.85546875" style="87" bestFit="1" customWidth="1"/>
    <col min="68" max="69" width="13.42578125" style="87" bestFit="1" customWidth="1"/>
    <col min="70" max="70" width="12.85546875" style="87" bestFit="1" customWidth="1"/>
    <col min="71" max="71" width="9.140625" style="87" bestFit="1" customWidth="1"/>
    <col min="72" max="72" width="12.85546875" style="87" bestFit="1" customWidth="1"/>
    <col min="73" max="73" width="9.140625" style="87" bestFit="1" customWidth="1"/>
    <col min="74" max="74" width="8.85546875" style="87" bestFit="1" customWidth="1"/>
    <col min="75" max="75" width="9" style="87" bestFit="1" customWidth="1"/>
    <col min="76" max="76" width="8.85546875" style="87" bestFit="1" customWidth="1"/>
    <col min="77" max="77" width="9" style="87" bestFit="1" customWidth="1"/>
    <col min="78" max="78" width="8.140625" style="87" bestFit="1" customWidth="1"/>
    <col min="79" max="79" width="11.28515625" style="87" bestFit="1" customWidth="1"/>
    <col min="80" max="80" width="42.140625" style="87" bestFit="1" customWidth="1"/>
    <col min="81" max="16384" width="16" style="87"/>
  </cols>
  <sheetData>
    <row r="2" spans="1:81" ht="15" customHeight="1">
      <c r="B2" s="21"/>
    </row>
    <row r="3" spans="1:81" ht="228" customHeight="1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.1" customHeight="1">
      <c r="A4" s="205"/>
      <c r="B4" s="107" t="s">
        <v>208</v>
      </c>
      <c r="C4" s="107" t="s">
        <v>167</v>
      </c>
      <c r="D4" s="107" t="s">
        <v>168</v>
      </c>
      <c r="E4" s="107" t="s">
        <v>169</v>
      </c>
      <c r="F4" s="107" t="s">
        <v>170</v>
      </c>
      <c r="G4" s="107" t="s">
        <v>171</v>
      </c>
      <c r="H4" s="107" t="s">
        <v>172</v>
      </c>
      <c r="I4" s="107" t="s">
        <v>173</v>
      </c>
      <c r="J4" s="107" t="s">
        <v>174</v>
      </c>
      <c r="K4" s="107" t="s">
        <v>175</v>
      </c>
      <c r="L4" s="107" t="s">
        <v>176</v>
      </c>
      <c r="M4" s="107" t="s">
        <v>177</v>
      </c>
      <c r="N4" s="107" t="s">
        <v>178</v>
      </c>
      <c r="O4" s="107" t="s">
        <v>179</v>
      </c>
      <c r="P4" s="107" t="s">
        <v>180</v>
      </c>
      <c r="Q4" s="107" t="s">
        <v>181</v>
      </c>
      <c r="R4" s="107" t="s">
        <v>182</v>
      </c>
      <c r="S4" s="107" t="s">
        <v>183</v>
      </c>
      <c r="T4" s="107" t="s">
        <v>184</v>
      </c>
      <c r="U4" s="107" t="s">
        <v>156</v>
      </c>
      <c r="V4" s="107" t="s">
        <v>185</v>
      </c>
      <c r="W4" s="107" t="s">
        <v>155</v>
      </c>
      <c r="X4" s="107" t="s">
        <v>186</v>
      </c>
      <c r="Y4" s="107" t="s">
        <v>157</v>
      </c>
      <c r="Z4" s="107" t="s">
        <v>158</v>
      </c>
      <c r="AA4" s="107" t="s">
        <v>187</v>
      </c>
      <c r="AB4" s="107" t="s">
        <v>188</v>
      </c>
      <c r="AC4" s="107" t="s">
        <v>189</v>
      </c>
      <c r="AD4" s="107" t="s">
        <v>190</v>
      </c>
      <c r="AE4" s="107" t="s">
        <v>191</v>
      </c>
      <c r="AF4" s="107" t="s">
        <v>192</v>
      </c>
      <c r="AG4" s="107" t="s">
        <v>193</v>
      </c>
      <c r="AH4" s="107" t="s">
        <v>194</v>
      </c>
      <c r="AI4" s="107" t="s">
        <v>195</v>
      </c>
      <c r="AJ4" s="107" t="s">
        <v>196</v>
      </c>
      <c r="AK4" s="107" t="s">
        <v>197</v>
      </c>
      <c r="AL4" s="107" t="s">
        <v>198</v>
      </c>
      <c r="AM4" s="107" t="s">
        <v>199</v>
      </c>
      <c r="AN4" s="107" t="s">
        <v>200</v>
      </c>
      <c r="AO4" s="107" t="s">
        <v>201</v>
      </c>
      <c r="AP4" s="107" t="s">
        <v>202</v>
      </c>
      <c r="AQ4" s="107" t="s">
        <v>8147</v>
      </c>
      <c r="AR4" s="107" t="s">
        <v>203</v>
      </c>
      <c r="AS4" s="107" t="s">
        <v>204</v>
      </c>
      <c r="AT4" s="107" t="s">
        <v>205</v>
      </c>
      <c r="AU4" s="107" t="s">
        <v>206</v>
      </c>
      <c r="AV4" s="107" t="s">
        <v>207</v>
      </c>
      <c r="AW4" s="107" t="s">
        <v>209</v>
      </c>
      <c r="AX4" s="107" t="s">
        <v>210</v>
      </c>
      <c r="AY4" s="107" t="s">
        <v>211</v>
      </c>
      <c r="AZ4" s="107" t="s">
        <v>212</v>
      </c>
      <c r="BA4" s="107" t="s">
        <v>213</v>
      </c>
      <c r="BB4" s="107" t="s">
        <v>214</v>
      </c>
      <c r="BC4" s="107" t="s">
        <v>215</v>
      </c>
      <c r="BD4" s="107" t="s">
        <v>216</v>
      </c>
      <c r="BE4" s="107" t="s">
        <v>217</v>
      </c>
      <c r="BF4" s="107" t="s">
        <v>218</v>
      </c>
      <c r="BG4" s="107" t="s">
        <v>219</v>
      </c>
      <c r="BH4" s="107" t="s">
        <v>220</v>
      </c>
      <c r="BI4" s="107" t="s">
        <v>221</v>
      </c>
      <c r="BJ4" s="107" t="s">
        <v>222</v>
      </c>
      <c r="BK4" s="107" t="s">
        <v>223</v>
      </c>
      <c r="BL4" s="107" t="s">
        <v>224</v>
      </c>
      <c r="BM4" s="107" t="s">
        <v>225</v>
      </c>
      <c r="BN4" s="107" t="s">
        <v>226</v>
      </c>
      <c r="BO4" s="107" t="s">
        <v>227</v>
      </c>
      <c r="BP4" s="107" t="s">
        <v>228</v>
      </c>
      <c r="BQ4" s="107" t="s">
        <v>229</v>
      </c>
      <c r="BR4" s="107" t="s">
        <v>230</v>
      </c>
      <c r="BS4" s="107" t="s">
        <v>231</v>
      </c>
      <c r="BT4" s="107" t="s">
        <v>232</v>
      </c>
      <c r="BU4" s="107" t="s">
        <v>233</v>
      </c>
      <c r="BV4" s="107" t="s">
        <v>234</v>
      </c>
      <c r="BW4" s="107" t="s">
        <v>235</v>
      </c>
      <c r="BX4" s="107" t="s">
        <v>236</v>
      </c>
      <c r="BY4" s="107" t="s">
        <v>237</v>
      </c>
      <c r="BZ4" s="107" t="s">
        <v>238</v>
      </c>
      <c r="CA4" s="107" t="s">
        <v>239</v>
      </c>
      <c r="CB4" s="107" t="s">
        <v>240</v>
      </c>
      <c r="CC4" s="87" t="s">
        <v>163</v>
      </c>
    </row>
    <row r="5" spans="1:81" ht="15" customHeight="1">
      <c r="A5" s="205">
        <v>0</v>
      </c>
      <c r="B5" s="87">
        <v>1145166</v>
      </c>
      <c r="C5" s="87" t="s">
        <v>241</v>
      </c>
      <c r="D5" s="87" t="s">
        <v>423</v>
      </c>
      <c r="E5" s="87" t="s">
        <v>306</v>
      </c>
      <c r="F5" s="87" t="s">
        <v>282</v>
      </c>
      <c r="G5" s="80">
        <v>42713</v>
      </c>
      <c r="H5" s="80"/>
      <c r="N5" s="80"/>
      <c r="O5" s="80"/>
      <c r="P5" s="80"/>
      <c r="Q5" s="87" t="s">
        <v>424</v>
      </c>
      <c r="R5" s="87" t="s">
        <v>478</v>
      </c>
      <c r="T5" s="87">
        <v>2</v>
      </c>
      <c r="U5" s="87" t="s">
        <v>38</v>
      </c>
      <c r="V5" s="87" t="s">
        <v>8056</v>
      </c>
      <c r="W5" s="87" t="s">
        <v>24</v>
      </c>
      <c r="X5" s="87">
        <v>6</v>
      </c>
      <c r="Y5" s="87">
        <v>624</v>
      </c>
      <c r="Z5" s="87" t="s">
        <v>51</v>
      </c>
      <c r="AA5" s="87" t="s">
        <v>480</v>
      </c>
      <c r="AC5" s="81" t="s">
        <v>8207</v>
      </c>
      <c r="AD5" s="87" t="s">
        <v>373</v>
      </c>
      <c r="AE5" s="87" t="s">
        <v>252</v>
      </c>
      <c r="AF5" s="87" t="b">
        <v>1</v>
      </c>
      <c r="AG5" s="88">
        <v>1602769950821</v>
      </c>
      <c r="AH5" s="114" t="s">
        <v>253</v>
      </c>
      <c r="AI5" s="87" t="s">
        <v>254</v>
      </c>
      <c r="AJ5" s="87" t="s">
        <v>481</v>
      </c>
      <c r="AK5" s="87" t="s">
        <v>482</v>
      </c>
      <c r="AL5" s="87">
        <v>1213507</v>
      </c>
      <c r="AM5" s="87" t="s">
        <v>315</v>
      </c>
      <c r="AN5" s="87" t="s">
        <v>282</v>
      </c>
      <c r="AO5" s="87" t="s">
        <v>8057</v>
      </c>
      <c r="AP5" s="87" t="s">
        <v>483</v>
      </c>
      <c r="AQ5" s="87" t="s">
        <v>8148</v>
      </c>
      <c r="AR5" s="87" t="s">
        <v>484</v>
      </c>
      <c r="AS5" s="87">
        <v>50</v>
      </c>
      <c r="AT5" s="87">
        <v>428362057</v>
      </c>
      <c r="AU5" s="87" t="s">
        <v>485</v>
      </c>
      <c r="AV5" s="87">
        <v>4075908</v>
      </c>
      <c r="AW5" s="87">
        <v>1145174</v>
      </c>
      <c r="AX5" s="87" t="s">
        <v>262</v>
      </c>
      <c r="AY5" s="87" t="s">
        <v>263</v>
      </c>
      <c r="AZ5" s="87" t="s">
        <v>264</v>
      </c>
      <c r="BA5" s="87" t="s">
        <v>479</v>
      </c>
      <c r="BB5" s="87">
        <v>24020</v>
      </c>
      <c r="BC5" s="87" t="s">
        <v>486</v>
      </c>
      <c r="BD5" s="87" t="s">
        <v>453</v>
      </c>
      <c r="BE5" s="87" t="s">
        <v>453</v>
      </c>
      <c r="BF5" s="87" t="s">
        <v>8056</v>
      </c>
      <c r="BG5" s="87" t="s">
        <v>8058</v>
      </c>
      <c r="BH5" s="80" t="s">
        <v>306</v>
      </c>
      <c r="BI5" s="80">
        <v>42713</v>
      </c>
      <c r="BJ5" s="80" t="s">
        <v>267</v>
      </c>
      <c r="BK5" s="87">
        <v>3252</v>
      </c>
      <c r="BL5" s="87" t="s">
        <v>441</v>
      </c>
      <c r="BM5" s="87" t="s">
        <v>269</v>
      </c>
      <c r="BN5" s="87">
        <v>2014</v>
      </c>
      <c r="BO5" s="87" t="s">
        <v>249</v>
      </c>
      <c r="BP5" s="87" t="s">
        <v>487</v>
      </c>
      <c r="BQ5" s="87" t="s">
        <v>488</v>
      </c>
      <c r="BR5" s="87" t="s">
        <v>276</v>
      </c>
      <c r="BS5" s="87" t="s">
        <v>489</v>
      </c>
      <c r="BT5" s="87" t="s">
        <v>273</v>
      </c>
      <c r="BU5" s="87" t="s">
        <v>490</v>
      </c>
      <c r="BV5" s="87" t="s">
        <v>276</v>
      </c>
      <c r="BW5" s="87" t="s">
        <v>491</v>
      </c>
      <c r="BX5" s="87" t="s">
        <v>273</v>
      </c>
      <c r="BY5" s="87" t="s">
        <v>492</v>
      </c>
      <c r="BZ5" s="87">
        <v>1145174</v>
      </c>
      <c r="CA5" s="87" t="s">
        <v>279</v>
      </c>
      <c r="CB5" s="87" t="s">
        <v>493</v>
      </c>
      <c r="CC5" s="87" t="s">
        <v>140</v>
      </c>
    </row>
    <row r="6" spans="1:81" ht="15" customHeight="1">
      <c r="A6" s="205">
        <v>1</v>
      </c>
      <c r="B6" s="87">
        <v>1175579</v>
      </c>
      <c r="C6" s="87" t="s">
        <v>241</v>
      </c>
      <c r="E6" s="87" t="s">
        <v>242</v>
      </c>
      <c r="F6" s="87" t="s">
        <v>243</v>
      </c>
      <c r="G6" s="80">
        <v>42604</v>
      </c>
      <c r="H6" s="80" t="s">
        <v>324</v>
      </c>
      <c r="I6" s="87">
        <v>119999</v>
      </c>
      <c r="J6" s="80">
        <v>48060</v>
      </c>
      <c r="K6" s="87">
        <v>0</v>
      </c>
      <c r="L6" s="80">
        <v>42583</v>
      </c>
      <c r="M6" s="87" t="s">
        <v>325</v>
      </c>
      <c r="N6" s="80"/>
      <c r="O6" s="80"/>
      <c r="P6" s="80"/>
      <c r="Q6" s="87" t="s">
        <v>245</v>
      </c>
      <c r="R6" s="87" t="s">
        <v>324</v>
      </c>
      <c r="S6" s="87" t="s">
        <v>324</v>
      </c>
      <c r="T6" s="87">
        <v>5</v>
      </c>
      <c r="U6" s="87" t="s">
        <v>36</v>
      </c>
      <c r="V6" s="87" t="s">
        <v>326</v>
      </c>
      <c r="W6" s="87" t="s">
        <v>26</v>
      </c>
      <c r="X6" s="87">
        <v>6</v>
      </c>
      <c r="Y6" s="87">
        <v>616</v>
      </c>
      <c r="Z6" s="87" t="s">
        <v>55</v>
      </c>
      <c r="AA6" s="87" t="s">
        <v>499</v>
      </c>
      <c r="AB6" s="87" t="s">
        <v>249</v>
      </c>
      <c r="AG6" s="88"/>
      <c r="AH6" s="114" t="s">
        <v>253</v>
      </c>
      <c r="AI6" s="87" t="s">
        <v>254</v>
      </c>
      <c r="AJ6" s="87" t="s">
        <v>447</v>
      </c>
      <c r="AK6" s="87" t="s">
        <v>500</v>
      </c>
      <c r="AL6" s="87">
        <v>1215590</v>
      </c>
      <c r="AM6" s="87" t="s">
        <v>315</v>
      </c>
      <c r="AN6" s="87" t="s">
        <v>243</v>
      </c>
      <c r="AO6" s="87" t="s">
        <v>142</v>
      </c>
      <c r="AP6" s="87" t="s">
        <v>254</v>
      </c>
      <c r="AQ6" s="87" t="s">
        <v>8149</v>
      </c>
      <c r="AR6" s="87" t="s">
        <v>334</v>
      </c>
      <c r="AS6" s="87">
        <v>50</v>
      </c>
      <c r="AU6" s="87" t="s">
        <v>501</v>
      </c>
      <c r="AV6" s="87">
        <v>4470170</v>
      </c>
      <c r="AW6" s="87">
        <v>1175578</v>
      </c>
      <c r="AX6" s="87" t="s">
        <v>262</v>
      </c>
      <c r="AY6" s="87" t="s">
        <v>263</v>
      </c>
      <c r="AZ6" s="87" t="s">
        <v>264</v>
      </c>
      <c r="BA6" s="87" t="s">
        <v>326</v>
      </c>
      <c r="BB6" s="87">
        <v>93055</v>
      </c>
      <c r="BC6" s="87" t="s">
        <v>502</v>
      </c>
      <c r="BD6" s="87" t="s">
        <v>337</v>
      </c>
      <c r="BE6" s="87" t="s">
        <v>337</v>
      </c>
      <c r="BF6" s="87" t="s">
        <v>326</v>
      </c>
      <c r="BG6" s="87" t="s">
        <v>503</v>
      </c>
      <c r="BH6" s="80" t="s">
        <v>242</v>
      </c>
      <c r="BI6" s="80">
        <v>42604</v>
      </c>
      <c r="BJ6" s="80" t="s">
        <v>267</v>
      </c>
      <c r="BK6" s="87">
        <v>5959</v>
      </c>
      <c r="BL6" s="87" t="s">
        <v>441</v>
      </c>
      <c r="BM6" s="87" t="s">
        <v>269</v>
      </c>
      <c r="BN6" s="87">
        <v>2015</v>
      </c>
      <c r="BO6" s="87" t="s">
        <v>270</v>
      </c>
      <c r="BP6" s="87" t="s">
        <v>338</v>
      </c>
      <c r="BQ6" s="87" t="s">
        <v>338</v>
      </c>
      <c r="BR6" s="87" t="s">
        <v>504</v>
      </c>
      <c r="BS6" s="87">
        <v>116815</v>
      </c>
      <c r="BT6" s="87" t="s">
        <v>505</v>
      </c>
      <c r="BU6" s="87">
        <v>116816</v>
      </c>
      <c r="BZ6" s="87">
        <v>1175578</v>
      </c>
      <c r="CA6" s="87" t="s">
        <v>279</v>
      </c>
      <c r="CB6" s="87" t="s">
        <v>506</v>
      </c>
      <c r="CC6" s="87" t="s">
        <v>142</v>
      </c>
    </row>
    <row r="7" spans="1:81" ht="15" customHeight="1">
      <c r="A7" s="205">
        <v>2</v>
      </c>
      <c r="B7" s="87">
        <v>1184199</v>
      </c>
      <c r="C7" s="87" t="s">
        <v>241</v>
      </c>
      <c r="D7" s="87" t="s">
        <v>423</v>
      </c>
      <c r="E7" s="87" t="s">
        <v>306</v>
      </c>
      <c r="F7" s="87" t="s">
        <v>282</v>
      </c>
      <c r="G7" s="80">
        <v>42726</v>
      </c>
      <c r="H7" s="80"/>
      <c r="N7" s="80"/>
      <c r="O7" s="80"/>
      <c r="P7" s="80"/>
      <c r="Q7" s="87" t="s">
        <v>245</v>
      </c>
      <c r="R7" s="87" t="s">
        <v>324</v>
      </c>
      <c r="T7" s="87">
        <v>1</v>
      </c>
      <c r="U7" s="87" t="s">
        <v>30</v>
      </c>
      <c r="V7" s="87" t="s">
        <v>511</v>
      </c>
      <c r="W7" s="87" t="s">
        <v>19</v>
      </c>
      <c r="X7" s="87">
        <v>6</v>
      </c>
      <c r="Y7" s="87">
        <v>624</v>
      </c>
      <c r="Z7" s="87" t="s">
        <v>53</v>
      </c>
      <c r="AA7" s="87" t="s">
        <v>512</v>
      </c>
      <c r="AB7" s="87" t="s">
        <v>249</v>
      </c>
      <c r="AC7" s="81" t="s">
        <v>513</v>
      </c>
      <c r="AD7" s="87" t="s">
        <v>286</v>
      </c>
      <c r="AE7" s="87" t="s">
        <v>252</v>
      </c>
      <c r="AF7" s="87" t="b">
        <v>1</v>
      </c>
      <c r="AG7" s="88">
        <v>1589439101080</v>
      </c>
      <c r="AH7" s="114" t="s">
        <v>253</v>
      </c>
      <c r="AI7" s="87" t="s">
        <v>254</v>
      </c>
      <c r="AJ7" s="87" t="s">
        <v>514</v>
      </c>
      <c r="AK7" s="87" t="s">
        <v>515</v>
      </c>
      <c r="AL7" s="87">
        <v>1222808</v>
      </c>
      <c r="AM7" s="87" t="s">
        <v>516</v>
      </c>
      <c r="AN7" s="87" t="s">
        <v>282</v>
      </c>
      <c r="AO7" s="87" t="s">
        <v>517</v>
      </c>
      <c r="AP7" s="87" t="s">
        <v>450</v>
      </c>
      <c r="AQ7" s="87" t="s">
        <v>8150</v>
      </c>
      <c r="AR7" s="87" t="s">
        <v>334</v>
      </c>
      <c r="AS7" s="87">
        <v>50</v>
      </c>
      <c r="AT7" s="87">
        <v>507298656</v>
      </c>
      <c r="AU7" s="87" t="s">
        <v>518</v>
      </c>
      <c r="AV7" s="87">
        <v>4531463</v>
      </c>
      <c r="AW7" s="87">
        <v>1184196</v>
      </c>
      <c r="AX7" s="87" t="s">
        <v>262</v>
      </c>
      <c r="AY7" s="87" t="s">
        <v>439</v>
      </c>
      <c r="AZ7" s="87" t="s">
        <v>264</v>
      </c>
      <c r="BA7" s="87" t="s">
        <v>519</v>
      </c>
      <c r="BB7" s="87">
        <v>82377</v>
      </c>
      <c r="BC7" s="87" t="s">
        <v>7</v>
      </c>
      <c r="BD7" s="87" t="s">
        <v>337</v>
      </c>
      <c r="BE7" s="87" t="s">
        <v>337</v>
      </c>
      <c r="BF7" s="87" t="s">
        <v>511</v>
      </c>
      <c r="BG7" s="87" t="s">
        <v>7</v>
      </c>
      <c r="BH7" s="80" t="s">
        <v>306</v>
      </c>
      <c r="BI7" s="80">
        <v>42726</v>
      </c>
      <c r="BJ7" s="80" t="s">
        <v>267</v>
      </c>
      <c r="BK7" s="87">
        <v>3802</v>
      </c>
      <c r="BL7" s="87" t="s">
        <v>441</v>
      </c>
      <c r="BM7" s="87" t="s">
        <v>269</v>
      </c>
      <c r="BN7" s="87">
        <v>2015</v>
      </c>
      <c r="BO7" s="87" t="s">
        <v>270</v>
      </c>
      <c r="BP7" s="87" t="s">
        <v>338</v>
      </c>
      <c r="BQ7" s="87" t="s">
        <v>338</v>
      </c>
      <c r="BR7" s="87" t="s">
        <v>276</v>
      </c>
      <c r="BS7" s="87" t="s">
        <v>520</v>
      </c>
      <c r="BT7" s="87" t="s">
        <v>276</v>
      </c>
      <c r="BU7" s="87" t="s">
        <v>521</v>
      </c>
      <c r="BV7" s="87" t="s">
        <v>273</v>
      </c>
      <c r="BW7" s="87" t="s">
        <v>522</v>
      </c>
      <c r="BX7" s="87" t="s">
        <v>273</v>
      </c>
      <c r="BY7" s="87" t="s">
        <v>523</v>
      </c>
      <c r="BZ7" s="87">
        <v>1184196</v>
      </c>
      <c r="CA7" s="87" t="s">
        <v>279</v>
      </c>
      <c r="CB7" s="87" t="s">
        <v>524</v>
      </c>
      <c r="CC7" s="87" t="s">
        <v>7</v>
      </c>
    </row>
    <row r="8" spans="1:81" ht="15" customHeight="1">
      <c r="A8" s="205">
        <v>3</v>
      </c>
      <c r="B8" s="87">
        <v>1198719</v>
      </c>
      <c r="C8" s="87" t="s">
        <v>241</v>
      </c>
      <c r="D8" s="87" t="s">
        <v>423</v>
      </c>
      <c r="E8" s="87" t="s">
        <v>306</v>
      </c>
      <c r="F8" s="87" t="s">
        <v>243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325</v>
      </c>
      <c r="N8" s="80"/>
      <c r="O8" s="80"/>
      <c r="P8" s="80"/>
      <c r="Q8" s="87" t="s">
        <v>245</v>
      </c>
      <c r="R8" s="87" t="s">
        <v>444</v>
      </c>
      <c r="S8" s="87" t="s">
        <v>445</v>
      </c>
      <c r="T8" s="87">
        <v>2</v>
      </c>
      <c r="U8" s="87" t="s">
        <v>39</v>
      </c>
      <c r="V8" s="87" t="s">
        <v>139</v>
      </c>
      <c r="W8" s="87" t="s">
        <v>24</v>
      </c>
      <c r="X8" s="87">
        <v>6</v>
      </c>
      <c r="Y8" s="87">
        <v>616</v>
      </c>
      <c r="Z8" s="87" t="s">
        <v>56</v>
      </c>
      <c r="AA8" s="87" t="s">
        <v>446</v>
      </c>
      <c r="AB8" s="87" t="s">
        <v>249</v>
      </c>
      <c r="AC8" s="81"/>
      <c r="AD8" s="81"/>
      <c r="AG8" s="88"/>
      <c r="AH8" s="114" t="s">
        <v>253</v>
      </c>
      <c r="AI8" s="87" t="s">
        <v>254</v>
      </c>
      <c r="AJ8" s="87" t="s">
        <v>447</v>
      </c>
      <c r="AK8" s="87" t="s">
        <v>448</v>
      </c>
      <c r="AL8" s="87">
        <v>1228964</v>
      </c>
      <c r="AM8" s="87" t="s">
        <v>315</v>
      </c>
      <c r="AN8" s="87" t="s">
        <v>243</v>
      </c>
      <c r="AO8" s="87" t="s">
        <v>449</v>
      </c>
      <c r="AP8" s="87" t="s">
        <v>450</v>
      </c>
      <c r="AQ8" s="87" t="s">
        <v>8151</v>
      </c>
      <c r="AR8" s="87" t="s">
        <v>260</v>
      </c>
      <c r="AS8" s="87">
        <v>50</v>
      </c>
      <c r="AU8" s="87" t="s">
        <v>451</v>
      </c>
      <c r="AV8" s="87">
        <v>4657658</v>
      </c>
      <c r="AW8" s="87">
        <v>1198718</v>
      </c>
      <c r="AX8" s="87" t="s">
        <v>262</v>
      </c>
      <c r="AY8" s="87" t="s">
        <v>439</v>
      </c>
      <c r="AZ8" s="87" t="s">
        <v>264</v>
      </c>
      <c r="BA8" s="87" t="s">
        <v>139</v>
      </c>
      <c r="BB8" s="87">
        <v>8560</v>
      </c>
      <c r="BC8" s="87" t="s">
        <v>452</v>
      </c>
      <c r="BD8" s="87" t="s">
        <v>453</v>
      </c>
      <c r="BE8" s="87" t="s">
        <v>453</v>
      </c>
      <c r="BF8" s="87" t="s">
        <v>139</v>
      </c>
      <c r="BG8" s="87" t="s">
        <v>454</v>
      </c>
      <c r="BH8" s="80" t="s">
        <v>306</v>
      </c>
      <c r="BI8" s="80">
        <v>42825</v>
      </c>
      <c r="BJ8" s="80" t="s">
        <v>267</v>
      </c>
      <c r="BK8" s="87">
        <v>88517</v>
      </c>
      <c r="BL8" s="87" t="s">
        <v>441</v>
      </c>
      <c r="BM8" s="87" t="s">
        <v>269</v>
      </c>
      <c r="BN8" s="87">
        <v>2016</v>
      </c>
      <c r="BO8" s="87" t="s">
        <v>270</v>
      </c>
      <c r="BP8" s="87" t="s">
        <v>455</v>
      </c>
      <c r="BQ8" s="87" t="s">
        <v>272</v>
      </c>
      <c r="BR8" s="87" t="s">
        <v>456</v>
      </c>
      <c r="BS8" s="87">
        <v>564721</v>
      </c>
      <c r="BT8" s="87" t="s">
        <v>456</v>
      </c>
      <c r="BU8" s="87">
        <v>564720</v>
      </c>
      <c r="BZ8" s="87">
        <v>1198718</v>
      </c>
      <c r="CA8" s="87" t="s">
        <v>279</v>
      </c>
      <c r="CB8" s="87" t="s">
        <v>457</v>
      </c>
      <c r="CC8" s="87" t="s">
        <v>139</v>
      </c>
    </row>
    <row r="9" spans="1:81" ht="15" customHeight="1">
      <c r="A9" s="205">
        <v>4</v>
      </c>
      <c r="B9" s="87">
        <v>1243360</v>
      </c>
      <c r="C9" s="87" t="s">
        <v>241</v>
      </c>
      <c r="E9" s="87" t="s">
        <v>281</v>
      </c>
      <c r="F9" s="87" t="s">
        <v>243</v>
      </c>
      <c r="G9" s="80">
        <v>40728</v>
      </c>
      <c r="H9" s="80" t="s">
        <v>324</v>
      </c>
      <c r="I9" s="87">
        <v>119999</v>
      </c>
      <c r="J9" s="80">
        <v>48060</v>
      </c>
      <c r="K9" s="80">
        <v>0</v>
      </c>
      <c r="L9" s="80">
        <v>40378</v>
      </c>
      <c r="M9" s="80" t="s">
        <v>325</v>
      </c>
      <c r="N9" s="80"/>
      <c r="O9" s="80"/>
      <c r="P9" s="80"/>
      <c r="Q9" s="87" t="s">
        <v>424</v>
      </c>
      <c r="R9" s="87" t="s">
        <v>324</v>
      </c>
      <c r="S9" s="87" t="s">
        <v>324</v>
      </c>
      <c r="T9" s="87">
        <v>3</v>
      </c>
      <c r="U9" s="87" t="s">
        <v>45</v>
      </c>
      <c r="V9" s="87" t="s">
        <v>326</v>
      </c>
      <c r="W9" s="87" t="s">
        <v>22</v>
      </c>
      <c r="X9" s="87">
        <v>6</v>
      </c>
      <c r="Y9" s="87">
        <v>616</v>
      </c>
      <c r="Z9" s="87" t="s">
        <v>7825</v>
      </c>
      <c r="AA9" s="87" t="s">
        <v>7826</v>
      </c>
      <c r="AB9" s="87" t="s">
        <v>249</v>
      </c>
      <c r="AC9" s="81"/>
      <c r="AD9" s="81"/>
      <c r="AG9" s="88"/>
      <c r="AH9" s="114" t="s">
        <v>253</v>
      </c>
      <c r="AI9" s="87" t="s">
        <v>254</v>
      </c>
      <c r="AJ9" s="87" t="s">
        <v>425</v>
      </c>
      <c r="AK9" s="87" t="s">
        <v>426</v>
      </c>
      <c r="AL9" s="87">
        <v>1203563</v>
      </c>
      <c r="AM9" s="87" t="s">
        <v>257</v>
      </c>
      <c r="AN9" s="87" t="s">
        <v>243</v>
      </c>
      <c r="AO9" s="87" t="s">
        <v>142</v>
      </c>
      <c r="AP9" s="87" t="s">
        <v>427</v>
      </c>
      <c r="AQ9" s="87" t="s">
        <v>8149</v>
      </c>
      <c r="AR9" s="87" t="s">
        <v>334</v>
      </c>
      <c r="AS9" s="87">
        <v>50</v>
      </c>
      <c r="AU9" s="87" t="s">
        <v>508</v>
      </c>
      <c r="AV9" s="87">
        <v>1247405</v>
      </c>
      <c r="AW9" s="87">
        <v>1014841</v>
      </c>
      <c r="AX9" s="87" t="s">
        <v>262</v>
      </c>
      <c r="AY9" s="87">
        <v>500</v>
      </c>
      <c r="AZ9" s="87" t="s">
        <v>264</v>
      </c>
      <c r="BA9" s="87" t="s">
        <v>326</v>
      </c>
      <c r="BB9" s="87">
        <v>93055</v>
      </c>
      <c r="BC9" s="87" t="s">
        <v>428</v>
      </c>
      <c r="BD9" s="87" t="s">
        <v>337</v>
      </c>
      <c r="BE9" s="87" t="s">
        <v>337</v>
      </c>
      <c r="BF9" s="87" t="s">
        <v>326</v>
      </c>
      <c r="BG9" s="87" t="s">
        <v>16</v>
      </c>
      <c r="BH9" s="80" t="s">
        <v>429</v>
      </c>
      <c r="BI9" s="80">
        <v>41210</v>
      </c>
      <c r="BJ9" s="80" t="s">
        <v>267</v>
      </c>
      <c r="BK9" s="87">
        <v>5959</v>
      </c>
      <c r="BM9" s="87" t="s">
        <v>269</v>
      </c>
      <c r="BO9" s="87" t="s">
        <v>270</v>
      </c>
      <c r="BP9" s="87" t="s">
        <v>338</v>
      </c>
      <c r="BQ9" s="87" t="s">
        <v>338</v>
      </c>
      <c r="BR9" s="87" t="s">
        <v>466</v>
      </c>
      <c r="BS9" s="87">
        <v>594624</v>
      </c>
      <c r="BT9" s="87" t="s">
        <v>466</v>
      </c>
      <c r="BU9" s="87">
        <v>594625</v>
      </c>
      <c r="BZ9" s="87">
        <v>1014841</v>
      </c>
      <c r="CA9" s="87" t="s">
        <v>279</v>
      </c>
      <c r="CB9" s="87" t="s">
        <v>430</v>
      </c>
      <c r="CC9" s="87" t="s">
        <v>16</v>
      </c>
    </row>
    <row r="10" spans="1:81" ht="15" customHeight="1">
      <c r="A10" s="205">
        <v>5</v>
      </c>
      <c r="B10" s="87">
        <v>1243362</v>
      </c>
      <c r="C10" s="87" t="s">
        <v>241</v>
      </c>
      <c r="E10" s="87" t="s">
        <v>281</v>
      </c>
      <c r="F10" s="87" t="s">
        <v>243</v>
      </c>
      <c r="G10" s="80"/>
      <c r="H10" s="80" t="s">
        <v>324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325</v>
      </c>
      <c r="N10" s="80"/>
      <c r="O10" s="80"/>
      <c r="P10" s="80"/>
      <c r="Q10" s="87" t="s">
        <v>424</v>
      </c>
      <c r="R10" s="87" t="s">
        <v>324</v>
      </c>
      <c r="S10" s="87" t="s">
        <v>324</v>
      </c>
      <c r="T10" s="87">
        <v>2</v>
      </c>
      <c r="U10" s="87" t="s">
        <v>45</v>
      </c>
      <c r="V10" s="87" t="s">
        <v>326</v>
      </c>
      <c r="W10" s="87" t="s">
        <v>24</v>
      </c>
      <c r="X10" s="87">
        <v>6</v>
      </c>
      <c r="Y10" s="87">
        <v>616</v>
      </c>
      <c r="Z10" s="87" t="s">
        <v>7825</v>
      </c>
      <c r="AA10" s="87" t="s">
        <v>7827</v>
      </c>
      <c r="AB10" s="87" t="s">
        <v>249</v>
      </c>
      <c r="AC10" s="81"/>
      <c r="AD10" s="81"/>
      <c r="AG10" s="88"/>
      <c r="AH10" s="114" t="s">
        <v>253</v>
      </c>
      <c r="AI10" s="87" t="s">
        <v>254</v>
      </c>
      <c r="AJ10" s="87" t="s">
        <v>425</v>
      </c>
      <c r="AK10" s="87" t="s">
        <v>507</v>
      </c>
      <c r="AL10" s="87">
        <v>1203563</v>
      </c>
      <c r="AM10" s="87" t="s">
        <v>257</v>
      </c>
      <c r="AN10" s="87" t="s">
        <v>243</v>
      </c>
      <c r="AO10" s="87" t="s">
        <v>142</v>
      </c>
      <c r="AP10" s="87" t="s">
        <v>427</v>
      </c>
      <c r="AQ10" s="87" t="s">
        <v>8149</v>
      </c>
      <c r="AR10" s="87" t="s">
        <v>334</v>
      </c>
      <c r="AS10" s="87">
        <v>50</v>
      </c>
      <c r="AU10" s="87" t="s">
        <v>508</v>
      </c>
      <c r="AV10" s="87">
        <v>1235405</v>
      </c>
      <c r="AW10" s="87">
        <v>1014851</v>
      </c>
      <c r="AX10" s="87" t="s">
        <v>262</v>
      </c>
      <c r="AY10" s="87">
        <v>500</v>
      </c>
      <c r="AZ10" s="87" t="s">
        <v>264</v>
      </c>
      <c r="BA10" s="87" t="s">
        <v>326</v>
      </c>
      <c r="BB10" s="87">
        <v>93055</v>
      </c>
      <c r="BC10" s="87" t="s">
        <v>428</v>
      </c>
      <c r="BD10" s="87" t="s">
        <v>337</v>
      </c>
      <c r="BE10" s="87" t="s">
        <v>337</v>
      </c>
      <c r="BF10" s="87" t="s">
        <v>326</v>
      </c>
      <c r="BG10" s="87" t="s">
        <v>509</v>
      </c>
      <c r="BH10" s="80" t="s">
        <v>429</v>
      </c>
      <c r="BI10" s="80">
        <v>40728</v>
      </c>
      <c r="BJ10" s="80" t="s">
        <v>267</v>
      </c>
      <c r="BK10" s="87">
        <v>5959</v>
      </c>
      <c r="BM10" s="87" t="s">
        <v>269</v>
      </c>
      <c r="BO10" s="87" t="s">
        <v>249</v>
      </c>
      <c r="BP10" s="87" t="s">
        <v>338</v>
      </c>
      <c r="BQ10" s="87" t="s">
        <v>338</v>
      </c>
      <c r="BR10" s="87" t="s">
        <v>466</v>
      </c>
      <c r="BS10" s="87" t="s">
        <v>7828</v>
      </c>
      <c r="BT10" s="87" t="s">
        <v>466</v>
      </c>
      <c r="BU10" s="87" t="s">
        <v>7828</v>
      </c>
      <c r="BZ10" s="87">
        <v>1014851</v>
      </c>
      <c r="CA10" s="87" t="s">
        <v>279</v>
      </c>
      <c r="CB10" s="87" t="s">
        <v>510</v>
      </c>
      <c r="CC10" s="87" t="s">
        <v>142</v>
      </c>
    </row>
    <row r="11" spans="1:81" ht="15" customHeight="1">
      <c r="A11" s="205">
        <v>6</v>
      </c>
      <c r="B11" s="87">
        <v>1250575</v>
      </c>
      <c r="C11" s="87" t="s">
        <v>241</v>
      </c>
      <c r="E11" s="87" t="s">
        <v>281</v>
      </c>
      <c r="F11" s="87" t="s">
        <v>282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244</v>
      </c>
      <c r="Q11" s="87" t="s">
        <v>245</v>
      </c>
      <c r="R11" s="87" t="s">
        <v>283</v>
      </c>
      <c r="T11" s="87" t="s">
        <v>24</v>
      </c>
      <c r="U11" s="87" t="s">
        <v>34</v>
      </c>
      <c r="V11" s="87" t="s">
        <v>247</v>
      </c>
      <c r="W11" s="87" t="s">
        <v>19</v>
      </c>
      <c r="X11" s="87">
        <v>6</v>
      </c>
      <c r="Y11" s="87">
        <v>624</v>
      </c>
      <c r="Z11" s="87" t="s">
        <v>54</v>
      </c>
      <c r="AA11" s="87" t="s">
        <v>284</v>
      </c>
      <c r="AB11" s="87" t="s">
        <v>249</v>
      </c>
      <c r="AC11" s="87" t="s">
        <v>285</v>
      </c>
      <c r="AD11" s="87" t="s">
        <v>286</v>
      </c>
      <c r="AE11" s="87" t="s">
        <v>252</v>
      </c>
      <c r="AF11" s="87" t="b">
        <v>1</v>
      </c>
      <c r="AG11" s="88">
        <v>1593248148528</v>
      </c>
      <c r="AH11" s="114" t="s">
        <v>253</v>
      </c>
      <c r="AI11" s="87" t="s">
        <v>254</v>
      </c>
      <c r="AJ11" s="87" t="s">
        <v>255</v>
      </c>
      <c r="AK11" s="87" t="s">
        <v>287</v>
      </c>
      <c r="AL11" s="87">
        <v>1080000</v>
      </c>
      <c r="AM11" s="87" t="s">
        <v>257</v>
      </c>
      <c r="AN11" s="87" t="s">
        <v>282</v>
      </c>
      <c r="AO11" s="87" t="s">
        <v>258</v>
      </c>
      <c r="AP11" s="87" t="s">
        <v>259</v>
      </c>
      <c r="AQ11" s="87" t="s">
        <v>8152</v>
      </c>
      <c r="AR11" s="87" t="s">
        <v>260</v>
      </c>
      <c r="AS11" s="87">
        <v>50</v>
      </c>
      <c r="AT11" s="87">
        <v>565559379</v>
      </c>
      <c r="AU11" s="87" t="s">
        <v>288</v>
      </c>
      <c r="AV11" s="87">
        <v>5526323</v>
      </c>
      <c r="AW11" s="87">
        <v>1386029</v>
      </c>
      <c r="AX11" s="87" t="s">
        <v>262</v>
      </c>
      <c r="AY11" s="87" t="s">
        <v>263</v>
      </c>
      <c r="AZ11" s="87" t="s">
        <v>264</v>
      </c>
      <c r="BA11" s="87" t="s">
        <v>247</v>
      </c>
      <c r="BB11" s="87">
        <v>354000</v>
      </c>
      <c r="BC11" s="87" t="s">
        <v>289</v>
      </c>
      <c r="BD11" s="87" t="s">
        <v>266</v>
      </c>
      <c r="BE11" s="87" t="s">
        <v>266</v>
      </c>
      <c r="BF11" s="87" t="s">
        <v>247</v>
      </c>
      <c r="BG11" s="87" t="s">
        <v>4</v>
      </c>
      <c r="BH11" s="80" t="s">
        <v>242</v>
      </c>
      <c r="BI11" s="80">
        <v>43711</v>
      </c>
      <c r="BJ11" s="80" t="s">
        <v>267</v>
      </c>
      <c r="BK11" s="87">
        <v>6243</v>
      </c>
      <c r="BM11" s="87" t="s">
        <v>269</v>
      </c>
      <c r="BO11" s="87" t="s">
        <v>249</v>
      </c>
      <c r="BP11" s="87" t="s">
        <v>271</v>
      </c>
      <c r="BQ11" s="87" t="s">
        <v>272</v>
      </c>
      <c r="BR11" s="87" t="s">
        <v>273</v>
      </c>
      <c r="BS11" s="87" t="s">
        <v>290</v>
      </c>
      <c r="BT11" s="87" t="s">
        <v>273</v>
      </c>
      <c r="BU11" s="87" t="s">
        <v>291</v>
      </c>
      <c r="BV11" s="87" t="s">
        <v>276</v>
      </c>
      <c r="BW11" s="87" t="s">
        <v>292</v>
      </c>
      <c r="BX11" s="87" t="s">
        <v>276</v>
      </c>
      <c r="BY11" s="87" t="s">
        <v>293</v>
      </c>
      <c r="BZ11" s="87">
        <v>1386029</v>
      </c>
      <c r="CA11" s="87" t="s">
        <v>279</v>
      </c>
      <c r="CB11" s="87" t="s">
        <v>294</v>
      </c>
      <c r="CC11" s="87" t="s">
        <v>4</v>
      </c>
    </row>
    <row r="12" spans="1:81" ht="15" customHeight="1">
      <c r="A12" s="205">
        <v>7</v>
      </c>
      <c r="B12" s="87">
        <v>1250578</v>
      </c>
      <c r="C12" s="87" t="s">
        <v>241</v>
      </c>
      <c r="E12" s="87" t="s">
        <v>242</v>
      </c>
      <c r="F12" s="87" t="s">
        <v>282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8219</v>
      </c>
      <c r="Q12" s="87" t="s">
        <v>245</v>
      </c>
      <c r="R12" s="87" t="s">
        <v>307</v>
      </c>
      <c r="T12" s="87">
        <v>1</v>
      </c>
      <c r="U12" s="87" t="s">
        <v>44</v>
      </c>
      <c r="V12" s="87" t="s">
        <v>494</v>
      </c>
      <c r="W12" s="87" t="s">
        <v>19</v>
      </c>
      <c r="X12" s="87">
        <v>6</v>
      </c>
      <c r="Y12" s="87">
        <v>624</v>
      </c>
      <c r="Z12" s="87" t="s">
        <v>7863</v>
      </c>
      <c r="AA12" s="87" t="s">
        <v>7864</v>
      </c>
      <c r="AB12" s="87" t="s">
        <v>249</v>
      </c>
      <c r="AG12" s="88"/>
      <c r="AH12" s="114" t="s">
        <v>253</v>
      </c>
      <c r="AI12" s="87" t="s">
        <v>254</v>
      </c>
      <c r="AJ12" s="87" t="s">
        <v>481</v>
      </c>
      <c r="AK12" s="87" t="s">
        <v>495</v>
      </c>
      <c r="AL12" s="87">
        <v>1221961</v>
      </c>
      <c r="AM12" s="87" t="s">
        <v>315</v>
      </c>
      <c r="AN12" s="87" t="s">
        <v>282</v>
      </c>
      <c r="AO12" s="87" t="s">
        <v>496</v>
      </c>
      <c r="AP12" s="87" t="s">
        <v>333</v>
      </c>
      <c r="AQ12" s="87" t="s">
        <v>8153</v>
      </c>
      <c r="AR12" s="87" t="s">
        <v>260</v>
      </c>
      <c r="AS12" s="87">
        <v>50</v>
      </c>
      <c r="AT12" s="87">
        <v>645478397</v>
      </c>
      <c r="AU12" s="87" t="s">
        <v>288</v>
      </c>
      <c r="AV12" s="87">
        <v>5241121</v>
      </c>
      <c r="AW12" s="87">
        <v>1351409</v>
      </c>
      <c r="AX12" s="87" t="s">
        <v>262</v>
      </c>
      <c r="AY12" s="87" t="s">
        <v>263</v>
      </c>
      <c r="AZ12" s="87" t="s">
        <v>264</v>
      </c>
      <c r="BA12" s="87" t="s">
        <v>318</v>
      </c>
      <c r="BB12" s="87">
        <v>54660</v>
      </c>
      <c r="BC12" s="87" t="s">
        <v>497</v>
      </c>
      <c r="BD12" s="87" t="s">
        <v>320</v>
      </c>
      <c r="BE12" s="87" t="s">
        <v>320</v>
      </c>
      <c r="BF12" s="87" t="s">
        <v>494</v>
      </c>
      <c r="BG12" s="87" t="s">
        <v>494</v>
      </c>
      <c r="BH12" s="80" t="s">
        <v>306</v>
      </c>
      <c r="BI12" s="80">
        <v>43388</v>
      </c>
      <c r="BJ12" s="80" t="s">
        <v>267</v>
      </c>
      <c r="BK12" s="87">
        <v>3929</v>
      </c>
      <c r="BM12" s="87" t="s">
        <v>269</v>
      </c>
      <c r="BO12" s="87" t="s">
        <v>270</v>
      </c>
      <c r="BP12" s="87" t="s">
        <v>271</v>
      </c>
      <c r="BQ12" s="87" t="s">
        <v>272</v>
      </c>
      <c r="BR12" s="87" t="s">
        <v>273</v>
      </c>
      <c r="BS12" s="87" t="s">
        <v>8030</v>
      </c>
      <c r="BT12" s="87" t="s">
        <v>273</v>
      </c>
      <c r="BU12" s="87" t="s">
        <v>8031</v>
      </c>
      <c r="BV12" s="87" t="s">
        <v>276</v>
      </c>
      <c r="BW12" s="87" t="s">
        <v>8032</v>
      </c>
      <c r="BX12" s="87" t="s">
        <v>276</v>
      </c>
      <c r="BY12" s="87" t="s">
        <v>8033</v>
      </c>
      <c r="BZ12" s="87">
        <v>1351409</v>
      </c>
      <c r="CA12" s="87" t="s">
        <v>279</v>
      </c>
      <c r="CB12" s="87" t="s">
        <v>498</v>
      </c>
      <c r="CC12" s="87" t="s">
        <v>141</v>
      </c>
    </row>
    <row r="13" spans="1:81" ht="15" customHeight="1">
      <c r="A13" s="205">
        <v>8</v>
      </c>
      <c r="B13" s="87">
        <v>1310773</v>
      </c>
      <c r="C13" s="87" t="s">
        <v>241</v>
      </c>
      <c r="D13" s="87" t="s">
        <v>423</v>
      </c>
      <c r="E13" s="87" t="s">
        <v>306</v>
      </c>
      <c r="F13" s="87" t="s">
        <v>282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325</v>
      </c>
      <c r="Q13" s="87" t="s">
        <v>245</v>
      </c>
      <c r="R13" s="87" t="s">
        <v>549</v>
      </c>
      <c r="S13" s="87" t="s">
        <v>550</v>
      </c>
      <c r="T13" s="87">
        <v>1</v>
      </c>
      <c r="U13" s="87" t="s">
        <v>40</v>
      </c>
      <c r="V13" s="87" t="s">
        <v>551</v>
      </c>
      <c r="W13" s="87" t="s">
        <v>19</v>
      </c>
      <c r="X13" s="87">
        <v>6</v>
      </c>
      <c r="Y13" s="87">
        <v>616</v>
      </c>
      <c r="Z13" s="87" t="s">
        <v>57</v>
      </c>
      <c r="AA13" s="87" t="s">
        <v>552</v>
      </c>
      <c r="AB13" s="87" t="s">
        <v>249</v>
      </c>
      <c r="AG13" s="88"/>
      <c r="AH13" s="114" t="s">
        <v>253</v>
      </c>
      <c r="AI13" s="87" t="s">
        <v>254</v>
      </c>
      <c r="AJ13" s="87" t="s">
        <v>461</v>
      </c>
      <c r="AK13" s="87" t="s">
        <v>553</v>
      </c>
      <c r="AL13" s="87">
        <v>1237545</v>
      </c>
      <c r="AM13" s="87" t="s">
        <v>315</v>
      </c>
      <c r="AN13" s="87" t="s">
        <v>282</v>
      </c>
      <c r="AO13" s="87" t="s">
        <v>554</v>
      </c>
      <c r="AP13" s="87" t="s">
        <v>450</v>
      </c>
      <c r="AQ13" s="87" t="s">
        <v>8215</v>
      </c>
      <c r="AR13" s="87" t="s">
        <v>334</v>
      </c>
      <c r="AS13" s="87">
        <v>50</v>
      </c>
      <c r="AT13" s="87">
        <v>336079640</v>
      </c>
      <c r="AU13" s="87" t="s">
        <v>555</v>
      </c>
      <c r="AV13" s="87">
        <v>4664831</v>
      </c>
      <c r="AW13" s="87">
        <v>1310786</v>
      </c>
      <c r="AX13" s="87" t="s">
        <v>262</v>
      </c>
      <c r="AY13" s="87" t="s">
        <v>263</v>
      </c>
      <c r="AZ13" s="87" t="s">
        <v>264</v>
      </c>
      <c r="BA13" s="87" t="s">
        <v>551</v>
      </c>
      <c r="BB13" s="87" t="s">
        <v>556</v>
      </c>
      <c r="BC13" s="87" t="s">
        <v>11</v>
      </c>
      <c r="BD13" s="87" t="s">
        <v>440</v>
      </c>
      <c r="BE13" s="87" t="s">
        <v>440</v>
      </c>
      <c r="BF13" s="87" t="s">
        <v>551</v>
      </c>
      <c r="BG13" s="87" t="s">
        <v>11</v>
      </c>
      <c r="BH13" s="80" t="s">
        <v>306</v>
      </c>
      <c r="BI13" s="80">
        <v>42837</v>
      </c>
      <c r="BJ13" s="80" t="s">
        <v>267</v>
      </c>
      <c r="BK13" s="87">
        <v>6940</v>
      </c>
      <c r="BL13" s="87" t="s">
        <v>441</v>
      </c>
      <c r="BM13" s="87" t="s">
        <v>269</v>
      </c>
      <c r="BN13" s="87">
        <v>2016</v>
      </c>
      <c r="BO13" s="87" t="s">
        <v>270</v>
      </c>
      <c r="BP13" s="87" t="s">
        <v>557</v>
      </c>
      <c r="BQ13" s="87" t="s">
        <v>558</v>
      </c>
      <c r="BR13" s="87" t="s">
        <v>456</v>
      </c>
      <c r="BS13" s="87">
        <v>564149</v>
      </c>
      <c r="BT13" s="87" t="s">
        <v>456</v>
      </c>
      <c r="BU13" s="87">
        <v>564150</v>
      </c>
      <c r="BZ13" s="87">
        <v>1310786</v>
      </c>
      <c r="CA13" s="87" t="s">
        <v>279</v>
      </c>
      <c r="CB13" s="87" t="s">
        <v>559</v>
      </c>
      <c r="CC13" s="87" t="s">
        <v>11</v>
      </c>
    </row>
    <row r="14" spans="1:81" ht="15" customHeight="1">
      <c r="A14" s="205">
        <v>9</v>
      </c>
      <c r="B14" s="87">
        <v>1319133</v>
      </c>
      <c r="C14" s="87" t="s">
        <v>323</v>
      </c>
      <c r="E14" s="87" t="s">
        <v>242</v>
      </c>
      <c r="F14" s="87" t="s">
        <v>282</v>
      </c>
      <c r="G14" s="80">
        <v>44068</v>
      </c>
      <c r="H14" s="80" t="s">
        <v>324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325</v>
      </c>
      <c r="Q14" s="87" t="s">
        <v>245</v>
      </c>
      <c r="R14" s="87" t="s">
        <v>324</v>
      </c>
      <c r="S14" s="87" t="s">
        <v>324</v>
      </c>
      <c r="T14" s="87">
        <v>4</v>
      </c>
      <c r="U14" s="87" t="s">
        <v>35</v>
      </c>
      <c r="V14" s="87" t="s">
        <v>326</v>
      </c>
      <c r="W14" s="87" t="s">
        <v>20</v>
      </c>
      <c r="X14" s="87">
        <v>6</v>
      </c>
      <c r="Y14" s="87">
        <v>620</v>
      </c>
      <c r="Z14" s="87" t="s">
        <v>55</v>
      </c>
      <c r="AA14" s="87" t="s">
        <v>419</v>
      </c>
      <c r="AB14" s="87" t="s">
        <v>249</v>
      </c>
      <c r="AC14" s="81"/>
      <c r="AD14" s="81"/>
      <c r="AG14" s="88"/>
      <c r="AH14" s="114" t="s">
        <v>253</v>
      </c>
      <c r="AI14" s="87" t="s">
        <v>254</v>
      </c>
      <c r="AJ14" s="87" t="s">
        <v>313</v>
      </c>
      <c r="AK14" s="87" t="s">
        <v>420</v>
      </c>
      <c r="AL14" s="87">
        <v>1238444</v>
      </c>
      <c r="AM14" s="87" t="s">
        <v>315</v>
      </c>
      <c r="AN14" s="87" t="s">
        <v>282</v>
      </c>
      <c r="AO14" s="87" t="s">
        <v>421</v>
      </c>
      <c r="AP14" s="87" t="s">
        <v>333</v>
      </c>
      <c r="AQ14" s="87" t="s">
        <v>8149</v>
      </c>
      <c r="AR14" s="87" t="s">
        <v>334</v>
      </c>
      <c r="AS14" s="87">
        <v>50</v>
      </c>
      <c r="AU14" s="87" t="s">
        <v>395</v>
      </c>
      <c r="AV14" s="87">
        <v>5296190</v>
      </c>
      <c r="AW14" s="87">
        <v>1319132</v>
      </c>
      <c r="AX14" s="87" t="s">
        <v>262</v>
      </c>
      <c r="AY14" s="87">
        <v>500</v>
      </c>
      <c r="AZ14" s="87" t="s">
        <v>264</v>
      </c>
      <c r="BA14" s="87" t="s">
        <v>326</v>
      </c>
      <c r="BB14" s="87">
        <v>80935</v>
      </c>
      <c r="BC14" s="87" t="s">
        <v>396</v>
      </c>
      <c r="BD14" s="87" t="s">
        <v>337</v>
      </c>
      <c r="BE14" s="87" t="s">
        <v>337</v>
      </c>
      <c r="BF14" s="87" t="s">
        <v>326</v>
      </c>
      <c r="BG14" s="87" t="s">
        <v>9</v>
      </c>
      <c r="BH14" s="80" t="s">
        <v>242</v>
      </c>
      <c r="BI14" s="80">
        <v>44068</v>
      </c>
      <c r="BJ14" s="80" t="s">
        <v>267</v>
      </c>
      <c r="BK14" s="87">
        <v>5959</v>
      </c>
      <c r="BL14" s="87" t="s">
        <v>268</v>
      </c>
      <c r="BM14" s="87" t="s">
        <v>269</v>
      </c>
      <c r="BN14" s="87">
        <v>2016</v>
      </c>
      <c r="BO14" s="87" t="s">
        <v>270</v>
      </c>
      <c r="BP14" s="87" t="s">
        <v>338</v>
      </c>
      <c r="BQ14" s="87" t="s">
        <v>338</v>
      </c>
      <c r="BR14" s="87" t="s">
        <v>397</v>
      </c>
      <c r="BS14" s="87">
        <v>575524</v>
      </c>
      <c r="BT14" s="87" t="s">
        <v>397</v>
      </c>
      <c r="BU14" s="87">
        <v>575521</v>
      </c>
      <c r="BZ14" s="87">
        <v>1319132</v>
      </c>
      <c r="CA14" s="87" t="s">
        <v>279</v>
      </c>
      <c r="CB14" s="87" t="s">
        <v>422</v>
      </c>
      <c r="CC14" s="87" t="s">
        <v>9</v>
      </c>
    </row>
    <row r="15" spans="1:81" ht="15" customHeight="1">
      <c r="A15" s="205">
        <v>10</v>
      </c>
      <c r="B15" s="87">
        <v>1319138</v>
      </c>
      <c r="C15" s="87" t="s">
        <v>323</v>
      </c>
      <c r="E15" s="87" t="s">
        <v>242</v>
      </c>
      <c r="F15" s="87" t="s">
        <v>282</v>
      </c>
      <c r="G15" s="80">
        <v>43831</v>
      </c>
      <c r="H15" s="80" t="s">
        <v>324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325</v>
      </c>
      <c r="N15" s="80"/>
      <c r="O15" s="80"/>
      <c r="P15" s="80"/>
      <c r="Q15" s="87" t="s">
        <v>245</v>
      </c>
      <c r="R15" s="87" t="s">
        <v>324</v>
      </c>
      <c r="S15" s="87" t="s">
        <v>324</v>
      </c>
      <c r="T15" s="87">
        <v>2</v>
      </c>
      <c r="U15" s="87" t="s">
        <v>35</v>
      </c>
      <c r="V15" s="87" t="s">
        <v>326</v>
      </c>
      <c r="W15" s="87" t="s">
        <v>24</v>
      </c>
      <c r="X15" s="87">
        <v>6</v>
      </c>
      <c r="Y15" s="87">
        <v>620</v>
      </c>
      <c r="Z15" s="87" t="s">
        <v>55</v>
      </c>
      <c r="AA15" s="87" t="s">
        <v>413</v>
      </c>
      <c r="AB15" s="87" t="s">
        <v>249</v>
      </c>
      <c r="AG15" s="88"/>
      <c r="AH15" s="114" t="s">
        <v>253</v>
      </c>
      <c r="AI15" s="87" t="s">
        <v>254</v>
      </c>
      <c r="AJ15" s="87" t="s">
        <v>313</v>
      </c>
      <c r="AK15" s="87" t="s">
        <v>414</v>
      </c>
      <c r="AL15" s="87">
        <v>1238444</v>
      </c>
      <c r="AM15" s="87" t="s">
        <v>315</v>
      </c>
      <c r="AN15" s="87" t="s">
        <v>282</v>
      </c>
      <c r="AO15" s="87" t="s">
        <v>383</v>
      </c>
      <c r="AP15" s="87" t="s">
        <v>333</v>
      </c>
      <c r="AQ15" s="87" t="s">
        <v>8149</v>
      </c>
      <c r="AR15" s="87" t="s">
        <v>334</v>
      </c>
      <c r="AS15" s="87">
        <v>50</v>
      </c>
      <c r="AU15" s="87" t="s">
        <v>395</v>
      </c>
      <c r="AV15" s="87">
        <v>5291138</v>
      </c>
      <c r="AW15" s="87">
        <v>1319137</v>
      </c>
      <c r="AX15" s="87" t="s">
        <v>262</v>
      </c>
      <c r="AY15" s="87">
        <v>500</v>
      </c>
      <c r="AZ15" s="87" t="s">
        <v>264</v>
      </c>
      <c r="BA15" s="87" t="s">
        <v>326</v>
      </c>
      <c r="BB15" s="87">
        <v>80788</v>
      </c>
      <c r="BC15" s="87" t="s">
        <v>396</v>
      </c>
      <c r="BD15" s="87" t="s">
        <v>337</v>
      </c>
      <c r="BE15" s="87" t="s">
        <v>337</v>
      </c>
      <c r="BF15" s="87" t="s">
        <v>326</v>
      </c>
      <c r="BG15" s="87" t="s">
        <v>9</v>
      </c>
      <c r="BH15" s="80" t="s">
        <v>242</v>
      </c>
      <c r="BI15" s="80">
        <v>43831</v>
      </c>
      <c r="BJ15" s="80" t="s">
        <v>267</v>
      </c>
      <c r="BK15" s="87">
        <v>5959</v>
      </c>
      <c r="BL15" s="87" t="s">
        <v>268</v>
      </c>
      <c r="BM15" s="87" t="s">
        <v>269</v>
      </c>
      <c r="BN15" s="87">
        <v>2016</v>
      </c>
      <c r="BO15" s="87" t="s">
        <v>270</v>
      </c>
      <c r="BP15" s="87" t="s">
        <v>338</v>
      </c>
      <c r="BQ15" s="87" t="s">
        <v>338</v>
      </c>
      <c r="BR15" s="87" t="s">
        <v>397</v>
      </c>
      <c r="BS15" s="87">
        <v>575518</v>
      </c>
      <c r="BT15" s="87" t="s">
        <v>397</v>
      </c>
      <c r="BU15" s="87">
        <v>575523</v>
      </c>
      <c r="BZ15" s="87">
        <v>1319137</v>
      </c>
      <c r="CA15" s="87" t="s">
        <v>279</v>
      </c>
      <c r="CB15" s="87" t="s">
        <v>415</v>
      </c>
      <c r="CC15" s="87" t="s">
        <v>9</v>
      </c>
    </row>
    <row r="16" spans="1:81" ht="15" customHeight="1">
      <c r="A16" s="205">
        <v>11</v>
      </c>
      <c r="B16" s="87">
        <v>1319151</v>
      </c>
      <c r="C16" s="87" t="s">
        <v>323</v>
      </c>
      <c r="E16" s="87" t="s">
        <v>242</v>
      </c>
      <c r="F16" s="87" t="s">
        <v>282</v>
      </c>
      <c r="G16" s="80">
        <v>44068</v>
      </c>
      <c r="H16" s="80" t="s">
        <v>324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325</v>
      </c>
      <c r="N16" s="80">
        <v>44257</v>
      </c>
      <c r="O16" s="80">
        <v>43832</v>
      </c>
      <c r="P16" s="87" t="s">
        <v>244</v>
      </c>
      <c r="Q16" s="87" t="s">
        <v>245</v>
      </c>
      <c r="R16" s="87" t="s">
        <v>324</v>
      </c>
      <c r="S16" s="87" t="s">
        <v>324</v>
      </c>
      <c r="T16" s="87">
        <v>1</v>
      </c>
      <c r="U16" s="87" t="s">
        <v>35</v>
      </c>
      <c r="V16" s="87" t="s">
        <v>326</v>
      </c>
      <c r="W16" s="87" t="s">
        <v>19</v>
      </c>
      <c r="X16" s="87">
        <v>6</v>
      </c>
      <c r="Y16" s="87">
        <v>620</v>
      </c>
      <c r="Z16" s="87" t="s">
        <v>55</v>
      </c>
      <c r="AA16" s="87" t="s">
        <v>393</v>
      </c>
      <c r="AB16" s="87" t="s">
        <v>249</v>
      </c>
      <c r="AG16" s="88"/>
      <c r="AH16" s="114" t="s">
        <v>253</v>
      </c>
      <c r="AI16" s="87" t="s">
        <v>254</v>
      </c>
      <c r="AJ16" s="87" t="s">
        <v>313</v>
      </c>
      <c r="AK16" s="87" t="s">
        <v>394</v>
      </c>
      <c r="AL16" s="87">
        <v>1241303</v>
      </c>
      <c r="AM16" s="87" t="s">
        <v>315</v>
      </c>
      <c r="AN16" s="87" t="s">
        <v>282</v>
      </c>
      <c r="AO16" s="87" t="s">
        <v>383</v>
      </c>
      <c r="AP16" s="87" t="s">
        <v>333</v>
      </c>
      <c r="AQ16" s="87" t="s">
        <v>8149</v>
      </c>
      <c r="AR16" s="87" t="s">
        <v>334</v>
      </c>
      <c r="AS16" s="87">
        <v>50</v>
      </c>
      <c r="AU16" s="87" t="s">
        <v>395</v>
      </c>
      <c r="AV16" s="87">
        <v>5293132</v>
      </c>
      <c r="AW16" s="87">
        <v>1319126</v>
      </c>
      <c r="AX16" s="87" t="s">
        <v>262</v>
      </c>
      <c r="AY16" s="87">
        <v>500</v>
      </c>
      <c r="AZ16" s="87" t="s">
        <v>264</v>
      </c>
      <c r="BA16" s="87" t="s">
        <v>326</v>
      </c>
      <c r="BB16" s="87">
        <v>80788</v>
      </c>
      <c r="BC16" s="87" t="s">
        <v>396</v>
      </c>
      <c r="BD16" s="87" t="s">
        <v>337</v>
      </c>
      <c r="BE16" s="87" t="s">
        <v>337</v>
      </c>
      <c r="BF16" s="87" t="s">
        <v>326</v>
      </c>
      <c r="BG16" s="87" t="s">
        <v>9</v>
      </c>
      <c r="BH16" s="80" t="s">
        <v>242</v>
      </c>
      <c r="BI16" s="80">
        <v>44068</v>
      </c>
      <c r="BJ16" s="80" t="s">
        <v>267</v>
      </c>
      <c r="BK16" s="87">
        <v>5959</v>
      </c>
      <c r="BL16" s="87" t="s">
        <v>268</v>
      </c>
      <c r="BM16" s="87" t="s">
        <v>269</v>
      </c>
      <c r="BN16" s="87">
        <v>2016</v>
      </c>
      <c r="BO16" s="87" t="s">
        <v>270</v>
      </c>
      <c r="BP16" s="87" t="s">
        <v>338</v>
      </c>
      <c r="BQ16" s="87" t="s">
        <v>338</v>
      </c>
      <c r="BR16" s="87" t="s">
        <v>397</v>
      </c>
      <c r="BS16" s="87">
        <v>571247</v>
      </c>
      <c r="BT16" s="87" t="s">
        <v>397</v>
      </c>
      <c r="BU16" s="87">
        <v>571246</v>
      </c>
      <c r="BZ16" s="87">
        <v>1319126</v>
      </c>
      <c r="CA16" s="87" t="s">
        <v>279</v>
      </c>
      <c r="CB16" s="87" t="s">
        <v>398</v>
      </c>
      <c r="CC16" s="87" t="s">
        <v>9</v>
      </c>
    </row>
    <row r="17" spans="1:81" ht="15" customHeight="1">
      <c r="A17" s="205">
        <v>12</v>
      </c>
      <c r="B17" s="87">
        <v>1319157</v>
      </c>
      <c r="C17" s="87" t="s">
        <v>323</v>
      </c>
      <c r="E17" s="87" t="s">
        <v>242</v>
      </c>
      <c r="F17" s="87" t="s">
        <v>282</v>
      </c>
      <c r="G17" s="80">
        <v>43831</v>
      </c>
      <c r="H17" s="80" t="s">
        <v>324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325</v>
      </c>
      <c r="Q17" s="87" t="s">
        <v>245</v>
      </c>
      <c r="R17" s="87" t="s">
        <v>324</v>
      </c>
      <c r="S17" s="87" t="s">
        <v>324</v>
      </c>
      <c r="T17" s="87">
        <v>3</v>
      </c>
      <c r="U17" s="87" t="s">
        <v>35</v>
      </c>
      <c r="V17" s="87" t="s">
        <v>326</v>
      </c>
      <c r="W17" s="87" t="s">
        <v>22</v>
      </c>
      <c r="X17" s="87">
        <v>6</v>
      </c>
      <c r="Y17" s="87">
        <v>620</v>
      </c>
      <c r="Z17" s="87" t="s">
        <v>55</v>
      </c>
      <c r="AA17" s="87" t="s">
        <v>416</v>
      </c>
      <c r="AB17" s="87" t="s">
        <v>249</v>
      </c>
      <c r="AG17" s="88"/>
      <c r="AH17" s="114" t="s">
        <v>253</v>
      </c>
      <c r="AI17" s="87" t="s">
        <v>254</v>
      </c>
      <c r="AJ17" s="87" t="s">
        <v>313</v>
      </c>
      <c r="AK17" s="87" t="s">
        <v>417</v>
      </c>
      <c r="AL17" s="87">
        <v>1241303</v>
      </c>
      <c r="AM17" s="87" t="s">
        <v>315</v>
      </c>
      <c r="AN17" s="87" t="s">
        <v>282</v>
      </c>
      <c r="AO17" s="87" t="s">
        <v>383</v>
      </c>
      <c r="AP17" s="87" t="s">
        <v>333</v>
      </c>
      <c r="AQ17" s="87" t="s">
        <v>8149</v>
      </c>
      <c r="AR17" s="87" t="s">
        <v>334</v>
      </c>
      <c r="AS17" s="87">
        <v>50</v>
      </c>
      <c r="AU17" s="87" t="s">
        <v>395</v>
      </c>
      <c r="AV17" s="87">
        <v>5292148</v>
      </c>
      <c r="AW17" s="87">
        <v>1319156</v>
      </c>
      <c r="AX17" s="87" t="s">
        <v>262</v>
      </c>
      <c r="AY17" s="87">
        <v>500</v>
      </c>
      <c r="AZ17" s="87" t="s">
        <v>264</v>
      </c>
      <c r="BA17" s="87" t="s">
        <v>326</v>
      </c>
      <c r="BB17" s="87">
        <v>80788</v>
      </c>
      <c r="BC17" s="87" t="s">
        <v>396</v>
      </c>
      <c r="BD17" s="87" t="s">
        <v>337</v>
      </c>
      <c r="BE17" s="87" t="s">
        <v>337</v>
      </c>
      <c r="BF17" s="87" t="s">
        <v>326</v>
      </c>
      <c r="BG17" s="87" t="s">
        <v>9</v>
      </c>
      <c r="BH17" s="80" t="s">
        <v>242</v>
      </c>
      <c r="BI17" s="80">
        <v>43831</v>
      </c>
      <c r="BJ17" s="80" t="s">
        <v>267</v>
      </c>
      <c r="BK17" s="87">
        <v>5959</v>
      </c>
      <c r="BL17" s="87" t="s">
        <v>268</v>
      </c>
      <c r="BM17" s="87" t="s">
        <v>269</v>
      </c>
      <c r="BN17" s="87">
        <v>2016</v>
      </c>
      <c r="BO17" s="87" t="s">
        <v>249</v>
      </c>
      <c r="BP17" s="87" t="s">
        <v>338</v>
      </c>
      <c r="BQ17" s="87" t="s">
        <v>338</v>
      </c>
      <c r="BR17" s="87" t="s">
        <v>397</v>
      </c>
      <c r="BS17" s="87">
        <v>575525</v>
      </c>
      <c r="BT17" s="87" t="s">
        <v>397</v>
      </c>
      <c r="BU17" s="87">
        <v>575522</v>
      </c>
      <c r="BZ17" s="87">
        <v>1319156</v>
      </c>
      <c r="CA17" s="87" t="s">
        <v>279</v>
      </c>
      <c r="CB17" s="87" t="s">
        <v>418</v>
      </c>
      <c r="CC17" s="87" t="s">
        <v>9</v>
      </c>
    </row>
    <row r="18" spans="1:81" ht="15" customHeight="1">
      <c r="A18" s="205">
        <v>13</v>
      </c>
      <c r="B18" s="87">
        <v>1319997</v>
      </c>
      <c r="C18" s="87" t="s">
        <v>323</v>
      </c>
      <c r="E18" s="87" t="s">
        <v>242</v>
      </c>
      <c r="F18" s="87" t="s">
        <v>243</v>
      </c>
      <c r="G18" s="80">
        <v>43724</v>
      </c>
      <c r="H18" s="80" t="s">
        <v>324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325</v>
      </c>
      <c r="Q18" s="87" t="s">
        <v>245</v>
      </c>
      <c r="R18" s="87" t="s">
        <v>324</v>
      </c>
      <c r="S18" s="87" t="s">
        <v>324</v>
      </c>
      <c r="T18" s="87">
        <v>2</v>
      </c>
      <c r="U18" s="87" t="s">
        <v>32</v>
      </c>
      <c r="V18" s="87" t="s">
        <v>326</v>
      </c>
      <c r="W18" s="87" t="s">
        <v>24</v>
      </c>
      <c r="X18" s="87">
        <v>6</v>
      </c>
      <c r="Y18" s="87">
        <v>624</v>
      </c>
      <c r="Z18" s="87" t="s">
        <v>51</v>
      </c>
      <c r="AA18" s="87" t="s">
        <v>399</v>
      </c>
      <c r="AB18" s="87" t="s">
        <v>249</v>
      </c>
      <c r="AG18" s="88"/>
      <c r="AH18" s="114" t="s">
        <v>253</v>
      </c>
      <c r="AI18" s="87" t="s">
        <v>254</v>
      </c>
      <c r="AJ18" s="87" t="s">
        <v>330</v>
      </c>
      <c r="AK18" s="87" t="s">
        <v>400</v>
      </c>
      <c r="AL18" s="87">
        <v>1237506</v>
      </c>
      <c r="AM18" s="87" t="s">
        <v>315</v>
      </c>
      <c r="AN18" s="87" t="s">
        <v>243</v>
      </c>
      <c r="AO18" s="87" t="s">
        <v>383</v>
      </c>
      <c r="AP18" s="87" t="s">
        <v>333</v>
      </c>
      <c r="AQ18" s="87" t="s">
        <v>8149</v>
      </c>
      <c r="AR18" s="87" t="s">
        <v>334</v>
      </c>
      <c r="AS18" s="87">
        <v>50</v>
      </c>
      <c r="AU18" s="87" t="s">
        <v>384</v>
      </c>
      <c r="AV18" s="87">
        <v>5232103</v>
      </c>
      <c r="AW18" s="87">
        <v>1319996</v>
      </c>
      <c r="AX18" s="87" t="s">
        <v>262</v>
      </c>
      <c r="AY18" s="87">
        <v>500</v>
      </c>
      <c r="AZ18" s="87" t="s">
        <v>264</v>
      </c>
      <c r="BA18" s="87" t="s">
        <v>326</v>
      </c>
      <c r="BB18" s="87">
        <v>80809</v>
      </c>
      <c r="BC18" s="87" t="s">
        <v>385</v>
      </c>
      <c r="BD18" s="87" t="s">
        <v>337</v>
      </c>
      <c r="BE18" s="87" t="s">
        <v>337</v>
      </c>
      <c r="BF18" s="87" t="s">
        <v>326</v>
      </c>
      <c r="BG18" s="87" t="s">
        <v>9</v>
      </c>
      <c r="BH18" s="80" t="s">
        <v>242</v>
      </c>
      <c r="BI18" s="80">
        <v>43724</v>
      </c>
      <c r="BJ18" s="80" t="s">
        <v>267</v>
      </c>
      <c r="BK18" s="87">
        <v>5959</v>
      </c>
      <c r="BL18" s="87" t="s">
        <v>268</v>
      </c>
      <c r="BM18" s="87" t="s">
        <v>269</v>
      </c>
      <c r="BN18" s="87">
        <v>2016</v>
      </c>
      <c r="BO18" s="87" t="s">
        <v>249</v>
      </c>
      <c r="BP18" s="87" t="s">
        <v>338</v>
      </c>
      <c r="BQ18" s="87" t="s">
        <v>338</v>
      </c>
      <c r="BR18" s="87" t="s">
        <v>386</v>
      </c>
      <c r="BS18" s="87" t="s">
        <v>401</v>
      </c>
      <c r="BT18" s="87" t="s">
        <v>386</v>
      </c>
      <c r="BU18" s="87" t="s">
        <v>402</v>
      </c>
      <c r="BV18" s="87" t="s">
        <v>389</v>
      </c>
      <c r="BW18" s="87" t="s">
        <v>403</v>
      </c>
      <c r="BX18" s="87" t="s">
        <v>389</v>
      </c>
      <c r="BY18" s="87" t="s">
        <v>404</v>
      </c>
      <c r="BZ18" s="87">
        <v>1319996</v>
      </c>
      <c r="CA18" s="87" t="s">
        <v>279</v>
      </c>
      <c r="CB18" s="87" t="s">
        <v>405</v>
      </c>
      <c r="CC18" s="87" t="s">
        <v>9</v>
      </c>
    </row>
    <row r="19" spans="1:81" ht="15" customHeight="1">
      <c r="A19" s="205">
        <v>14</v>
      </c>
      <c r="B19" s="87">
        <v>1320022</v>
      </c>
      <c r="C19" s="87" t="s">
        <v>323</v>
      </c>
      <c r="E19" s="87" t="s">
        <v>242</v>
      </c>
      <c r="F19" s="87" t="s">
        <v>243</v>
      </c>
      <c r="G19" s="80">
        <v>43724</v>
      </c>
      <c r="H19" s="80" t="s">
        <v>324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325</v>
      </c>
      <c r="Q19" s="87" t="s">
        <v>245</v>
      </c>
      <c r="R19" s="87" t="s">
        <v>324</v>
      </c>
      <c r="S19" s="87" t="s">
        <v>324</v>
      </c>
      <c r="T19" s="87">
        <v>1</v>
      </c>
      <c r="U19" s="87" t="s">
        <v>32</v>
      </c>
      <c r="V19" s="87" t="s">
        <v>326</v>
      </c>
      <c r="W19" s="87" t="s">
        <v>19</v>
      </c>
      <c r="X19" s="87">
        <v>6</v>
      </c>
      <c r="Y19" s="87">
        <v>624</v>
      </c>
      <c r="Z19" s="87" t="s">
        <v>51</v>
      </c>
      <c r="AA19" s="87" t="s">
        <v>380</v>
      </c>
      <c r="AB19" s="87" t="s">
        <v>249</v>
      </c>
      <c r="AC19" s="81" t="s">
        <v>381</v>
      </c>
      <c r="AD19" s="87" t="s">
        <v>311</v>
      </c>
      <c r="AE19" s="87" t="s">
        <v>346</v>
      </c>
      <c r="AF19" s="87" t="b">
        <v>1</v>
      </c>
      <c r="AG19" s="88">
        <v>1589760000000</v>
      </c>
      <c r="AH19" s="114" t="s">
        <v>253</v>
      </c>
      <c r="AI19" s="87" t="s">
        <v>254</v>
      </c>
      <c r="AJ19" s="87" t="s">
        <v>330</v>
      </c>
      <c r="AK19" s="87" t="s">
        <v>382</v>
      </c>
      <c r="AL19" s="87">
        <v>1237506</v>
      </c>
      <c r="AM19" s="87" t="s">
        <v>315</v>
      </c>
      <c r="AN19" s="87" t="s">
        <v>243</v>
      </c>
      <c r="AO19" s="87" t="s">
        <v>383</v>
      </c>
      <c r="AP19" s="87" t="s">
        <v>333</v>
      </c>
      <c r="AQ19" s="87" t="s">
        <v>8149</v>
      </c>
      <c r="AR19" s="87" t="s">
        <v>334</v>
      </c>
      <c r="AS19" s="87">
        <v>50</v>
      </c>
      <c r="AU19" s="87" t="s">
        <v>384</v>
      </c>
      <c r="AV19" s="87">
        <v>5223101</v>
      </c>
      <c r="AW19" s="87">
        <v>1320019</v>
      </c>
      <c r="AX19" s="87" t="s">
        <v>262</v>
      </c>
      <c r="AY19" s="87">
        <v>500</v>
      </c>
      <c r="AZ19" s="87" t="s">
        <v>264</v>
      </c>
      <c r="BA19" s="87" t="s">
        <v>326</v>
      </c>
      <c r="BB19" s="87">
        <v>80809</v>
      </c>
      <c r="BC19" s="87" t="s">
        <v>385</v>
      </c>
      <c r="BD19" s="87" t="s">
        <v>337</v>
      </c>
      <c r="BE19" s="87" t="s">
        <v>337</v>
      </c>
      <c r="BF19" s="87" t="s">
        <v>326</v>
      </c>
      <c r="BG19" s="87" t="s">
        <v>9</v>
      </c>
      <c r="BH19" s="80" t="s">
        <v>242</v>
      </c>
      <c r="BI19" s="80">
        <v>43724</v>
      </c>
      <c r="BJ19" s="80" t="s">
        <v>267</v>
      </c>
      <c r="BK19" s="87">
        <v>5959</v>
      </c>
      <c r="BL19" s="87" t="s">
        <v>268</v>
      </c>
      <c r="BM19" s="87" t="s">
        <v>269</v>
      </c>
      <c r="BN19" s="87">
        <v>2016</v>
      </c>
      <c r="BO19" s="87" t="s">
        <v>249</v>
      </c>
      <c r="BP19" s="87" t="s">
        <v>338</v>
      </c>
      <c r="BQ19" s="87" t="s">
        <v>338</v>
      </c>
      <c r="BR19" s="87" t="s">
        <v>386</v>
      </c>
      <c r="BS19" s="87" t="s">
        <v>387</v>
      </c>
      <c r="BT19" s="87" t="s">
        <v>386</v>
      </c>
      <c r="BU19" s="87" t="s">
        <v>388</v>
      </c>
      <c r="BV19" s="87" t="s">
        <v>389</v>
      </c>
      <c r="BW19" s="87" t="s">
        <v>390</v>
      </c>
      <c r="BX19" s="87" t="s">
        <v>389</v>
      </c>
      <c r="BY19" s="87" t="s">
        <v>391</v>
      </c>
      <c r="BZ19" s="87">
        <v>1320019</v>
      </c>
      <c r="CA19" s="87" t="s">
        <v>279</v>
      </c>
      <c r="CB19" s="87" t="s">
        <v>392</v>
      </c>
      <c r="CC19" s="87" t="s">
        <v>9</v>
      </c>
    </row>
    <row r="20" spans="1:81" ht="15" customHeight="1">
      <c r="A20" s="205">
        <v>15</v>
      </c>
      <c r="B20" s="87">
        <v>1320030</v>
      </c>
      <c r="C20" s="87" t="s">
        <v>323</v>
      </c>
      <c r="E20" s="87" t="s">
        <v>242</v>
      </c>
      <c r="F20" s="87" t="s">
        <v>243</v>
      </c>
      <c r="G20" s="80">
        <v>43724</v>
      </c>
      <c r="H20" s="80" t="s">
        <v>324</v>
      </c>
      <c r="I20" s="87">
        <v>119999</v>
      </c>
      <c r="J20" s="80">
        <v>48060</v>
      </c>
      <c r="K20" s="80">
        <v>1000</v>
      </c>
      <c r="L20" s="80">
        <v>42583</v>
      </c>
      <c r="M20" s="80" t="s">
        <v>325</v>
      </c>
      <c r="Q20" s="87" t="s">
        <v>245</v>
      </c>
      <c r="R20" s="87" t="s">
        <v>324</v>
      </c>
      <c r="S20" s="87" t="s">
        <v>324</v>
      </c>
      <c r="T20" s="87">
        <v>3</v>
      </c>
      <c r="U20" s="87" t="s">
        <v>32</v>
      </c>
      <c r="V20" s="87" t="s">
        <v>326</v>
      </c>
      <c r="W20" s="87" t="s">
        <v>22</v>
      </c>
      <c r="X20" s="87">
        <v>6</v>
      </c>
      <c r="Y20" s="87">
        <v>624</v>
      </c>
      <c r="Z20" s="87" t="s">
        <v>51</v>
      </c>
      <c r="AA20" s="87" t="s">
        <v>406</v>
      </c>
      <c r="AB20" s="87" t="s">
        <v>249</v>
      </c>
      <c r="AG20" s="88"/>
      <c r="AH20" s="114" t="s">
        <v>253</v>
      </c>
      <c r="AI20" s="87" t="s">
        <v>254</v>
      </c>
      <c r="AJ20" s="87" t="s">
        <v>330</v>
      </c>
      <c r="AK20" s="87" t="s">
        <v>407</v>
      </c>
      <c r="AL20" s="87">
        <v>1237506</v>
      </c>
      <c r="AM20" s="87" t="s">
        <v>315</v>
      </c>
      <c r="AN20" s="87" t="s">
        <v>243</v>
      </c>
      <c r="AO20" s="87" t="s">
        <v>383</v>
      </c>
      <c r="AP20" s="87" t="s">
        <v>333</v>
      </c>
      <c r="AQ20" s="87" t="s">
        <v>8149</v>
      </c>
      <c r="AR20" s="87" t="s">
        <v>334</v>
      </c>
      <c r="AS20" s="87">
        <v>50</v>
      </c>
      <c r="AU20" s="87" t="s">
        <v>384</v>
      </c>
      <c r="AV20" s="87">
        <v>5233096</v>
      </c>
      <c r="AW20" s="87">
        <v>1320027</v>
      </c>
      <c r="AX20" s="87" t="s">
        <v>262</v>
      </c>
      <c r="AY20" s="87">
        <v>500</v>
      </c>
      <c r="AZ20" s="87" t="s">
        <v>264</v>
      </c>
      <c r="BA20" s="87" t="s">
        <v>326</v>
      </c>
      <c r="BB20" s="87">
        <v>80809</v>
      </c>
      <c r="BC20" s="87" t="s">
        <v>385</v>
      </c>
      <c r="BD20" s="87" t="s">
        <v>337</v>
      </c>
      <c r="BE20" s="87" t="s">
        <v>337</v>
      </c>
      <c r="BF20" s="87" t="s">
        <v>326</v>
      </c>
      <c r="BG20" s="87" t="s">
        <v>9</v>
      </c>
      <c r="BH20" s="80" t="s">
        <v>242</v>
      </c>
      <c r="BI20" s="80">
        <v>43724</v>
      </c>
      <c r="BJ20" s="80" t="s">
        <v>267</v>
      </c>
      <c r="BK20" s="87">
        <v>5959</v>
      </c>
      <c r="BL20" s="87" t="s">
        <v>268</v>
      </c>
      <c r="BM20" s="87" t="s">
        <v>269</v>
      </c>
      <c r="BN20" s="87">
        <v>2016</v>
      </c>
      <c r="BO20" s="87" t="s">
        <v>249</v>
      </c>
      <c r="BP20" s="87" t="s">
        <v>338</v>
      </c>
      <c r="BQ20" s="87" t="s">
        <v>338</v>
      </c>
      <c r="BR20" s="87" t="s">
        <v>386</v>
      </c>
      <c r="BS20" s="87" t="s">
        <v>408</v>
      </c>
      <c r="BT20" s="87" t="s">
        <v>386</v>
      </c>
      <c r="BU20" s="87" t="s">
        <v>409</v>
      </c>
      <c r="BV20" s="87" t="s">
        <v>389</v>
      </c>
      <c r="BW20" s="87" t="s">
        <v>410</v>
      </c>
      <c r="BX20" s="87" t="s">
        <v>389</v>
      </c>
      <c r="BY20" s="87" t="s">
        <v>411</v>
      </c>
      <c r="BZ20" s="87">
        <v>1320027</v>
      </c>
      <c r="CA20" s="87" t="s">
        <v>279</v>
      </c>
      <c r="CB20" s="87" t="s">
        <v>412</v>
      </c>
      <c r="CC20" s="87" t="s">
        <v>9</v>
      </c>
    </row>
    <row r="21" spans="1:81" ht="15" customHeight="1">
      <c r="A21" s="205">
        <v>16</v>
      </c>
      <c r="B21" s="87">
        <v>1320072</v>
      </c>
      <c r="C21" s="87" t="s">
        <v>323</v>
      </c>
      <c r="E21" s="87" t="s">
        <v>242</v>
      </c>
      <c r="F21" s="87" t="s">
        <v>243</v>
      </c>
      <c r="G21" s="80">
        <v>43474</v>
      </c>
      <c r="H21" s="80" t="s">
        <v>324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325</v>
      </c>
      <c r="Q21" s="87" t="s">
        <v>245</v>
      </c>
      <c r="R21" s="87" t="s">
        <v>324</v>
      </c>
      <c r="S21" s="87" t="s">
        <v>324</v>
      </c>
      <c r="T21" s="87">
        <v>4</v>
      </c>
      <c r="U21" s="87" t="s">
        <v>29</v>
      </c>
      <c r="V21" s="87" t="s">
        <v>326</v>
      </c>
      <c r="W21" s="87" t="s">
        <v>20</v>
      </c>
      <c r="X21" s="87">
        <v>6</v>
      </c>
      <c r="Y21" s="87">
        <v>624</v>
      </c>
      <c r="Z21" s="87" t="s">
        <v>51</v>
      </c>
      <c r="AA21" s="87" t="s">
        <v>353</v>
      </c>
      <c r="AB21" s="87" t="s">
        <v>249</v>
      </c>
      <c r="AC21" s="87" t="s">
        <v>354</v>
      </c>
      <c r="AD21" s="87" t="s">
        <v>297</v>
      </c>
      <c r="AE21" s="87" t="s">
        <v>355</v>
      </c>
      <c r="AF21" s="87" t="b">
        <v>1</v>
      </c>
      <c r="AG21" s="88">
        <v>1581056760000</v>
      </c>
      <c r="AH21" s="114" t="s">
        <v>253</v>
      </c>
      <c r="AI21" s="87" t="s">
        <v>254</v>
      </c>
      <c r="AJ21" s="87" t="s">
        <v>330</v>
      </c>
      <c r="AK21" s="87" t="s">
        <v>356</v>
      </c>
      <c r="AL21" s="87">
        <v>1237506</v>
      </c>
      <c r="AM21" s="87" t="s">
        <v>315</v>
      </c>
      <c r="AN21" s="87" t="s">
        <v>243</v>
      </c>
      <c r="AO21" s="87" t="s">
        <v>357</v>
      </c>
      <c r="AP21" s="87" t="s">
        <v>333</v>
      </c>
      <c r="AQ21" s="87" t="s">
        <v>8149</v>
      </c>
      <c r="AR21" s="87" t="s">
        <v>334</v>
      </c>
      <c r="AS21" s="87">
        <v>50</v>
      </c>
      <c r="AU21" s="87" t="s">
        <v>358</v>
      </c>
      <c r="AV21" s="87">
        <v>5172340</v>
      </c>
      <c r="AW21" s="87">
        <v>1320069</v>
      </c>
      <c r="AX21" s="87" t="s">
        <v>262</v>
      </c>
      <c r="AY21" s="87">
        <v>500</v>
      </c>
      <c r="AZ21" s="87" t="s">
        <v>264</v>
      </c>
      <c r="BA21" s="87" t="s">
        <v>326</v>
      </c>
      <c r="BB21" s="87">
        <v>84030</v>
      </c>
      <c r="BC21" s="87" t="s">
        <v>6</v>
      </c>
      <c r="BD21" s="87" t="s">
        <v>337</v>
      </c>
      <c r="BE21" s="87" t="s">
        <v>337</v>
      </c>
      <c r="BF21" s="87" t="s">
        <v>326</v>
      </c>
      <c r="BG21" s="87" t="s">
        <v>6</v>
      </c>
      <c r="BH21" s="80" t="s">
        <v>242</v>
      </c>
      <c r="BI21" s="80">
        <v>43474</v>
      </c>
      <c r="BJ21" s="80" t="s">
        <v>267</v>
      </c>
      <c r="BK21" s="87">
        <v>5959</v>
      </c>
      <c r="BL21" s="87" t="s">
        <v>268</v>
      </c>
      <c r="BM21" s="87" t="s">
        <v>269</v>
      </c>
      <c r="BN21" s="87">
        <v>2016</v>
      </c>
      <c r="BO21" s="87" t="s">
        <v>270</v>
      </c>
      <c r="BP21" s="87" t="s">
        <v>338</v>
      </c>
      <c r="BQ21" s="87" t="s">
        <v>338</v>
      </c>
      <c r="BR21" s="87" t="s">
        <v>276</v>
      </c>
      <c r="BS21" s="87" t="s">
        <v>359</v>
      </c>
      <c r="BT21" s="87" t="s">
        <v>276</v>
      </c>
      <c r="BU21" s="87" t="s">
        <v>360</v>
      </c>
      <c r="BV21" s="87" t="s">
        <v>273</v>
      </c>
      <c r="BW21" s="87" t="s">
        <v>361</v>
      </c>
      <c r="BX21" s="87" t="s">
        <v>273</v>
      </c>
      <c r="BY21" s="87" t="s">
        <v>362</v>
      </c>
      <c r="BZ21" s="87">
        <v>1320069</v>
      </c>
      <c r="CA21" s="87" t="s">
        <v>279</v>
      </c>
      <c r="CB21" s="87" t="s">
        <v>363</v>
      </c>
      <c r="CC21" s="87" t="s">
        <v>6</v>
      </c>
    </row>
    <row r="22" spans="1:81" ht="15" customHeight="1">
      <c r="A22" s="205">
        <v>17</v>
      </c>
      <c r="B22" s="87">
        <v>1320090</v>
      </c>
      <c r="C22" s="87" t="s">
        <v>323</v>
      </c>
      <c r="E22" s="87" t="s">
        <v>242</v>
      </c>
      <c r="F22" s="87" t="s">
        <v>243</v>
      </c>
      <c r="G22" s="80">
        <v>43472</v>
      </c>
      <c r="H22" s="80" t="s">
        <v>324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325</v>
      </c>
      <c r="Q22" s="87" t="s">
        <v>245</v>
      </c>
      <c r="R22" s="87" t="s">
        <v>324</v>
      </c>
      <c r="S22" s="87" t="s">
        <v>324</v>
      </c>
      <c r="T22" s="87">
        <v>1</v>
      </c>
      <c r="U22" s="87" t="s">
        <v>29</v>
      </c>
      <c r="V22" s="87" t="s">
        <v>326</v>
      </c>
      <c r="W22" s="87" t="s">
        <v>19</v>
      </c>
      <c r="X22" s="87">
        <v>6</v>
      </c>
      <c r="Y22" s="87">
        <v>624</v>
      </c>
      <c r="Z22" s="87" t="s">
        <v>51</v>
      </c>
      <c r="AA22" s="87" t="s">
        <v>372</v>
      </c>
      <c r="AB22" s="87" t="s">
        <v>249</v>
      </c>
      <c r="AC22" s="81" t="s">
        <v>8157</v>
      </c>
      <c r="AD22" s="87" t="s">
        <v>373</v>
      </c>
      <c r="AE22" s="87" t="s">
        <v>8158</v>
      </c>
      <c r="AF22" s="87" t="b">
        <v>1</v>
      </c>
      <c r="AG22" s="88">
        <v>1602849324946</v>
      </c>
      <c r="AH22" s="114" t="s">
        <v>253</v>
      </c>
      <c r="AI22" s="87" t="s">
        <v>254</v>
      </c>
      <c r="AJ22" s="87" t="s">
        <v>330</v>
      </c>
      <c r="AK22" s="87" t="s">
        <v>374</v>
      </c>
      <c r="AL22" s="87">
        <v>1237506</v>
      </c>
      <c r="AM22" s="87" t="s">
        <v>315</v>
      </c>
      <c r="AN22" s="87" t="s">
        <v>243</v>
      </c>
      <c r="AO22" s="87" t="s">
        <v>357</v>
      </c>
      <c r="AP22" s="87" t="s">
        <v>333</v>
      </c>
      <c r="AQ22" s="87" t="s">
        <v>8149</v>
      </c>
      <c r="AR22" s="87" t="s">
        <v>334</v>
      </c>
      <c r="AS22" s="87">
        <v>50</v>
      </c>
      <c r="AU22" s="87" t="s">
        <v>358</v>
      </c>
      <c r="AV22" s="87">
        <v>5172128</v>
      </c>
      <c r="AW22" s="87">
        <v>1320088</v>
      </c>
      <c r="AX22" s="87" t="s">
        <v>262</v>
      </c>
      <c r="AY22" s="87">
        <v>500</v>
      </c>
      <c r="AZ22" s="87" t="s">
        <v>264</v>
      </c>
      <c r="BA22" s="87" t="s">
        <v>326</v>
      </c>
      <c r="BB22" s="87">
        <v>84030</v>
      </c>
      <c r="BC22" s="87" t="s">
        <v>6</v>
      </c>
      <c r="BD22" s="87" t="s">
        <v>337</v>
      </c>
      <c r="BE22" s="87" t="s">
        <v>337</v>
      </c>
      <c r="BF22" s="87" t="s">
        <v>326</v>
      </c>
      <c r="BG22" s="87" t="s">
        <v>6</v>
      </c>
      <c r="BH22" s="80" t="s">
        <v>242</v>
      </c>
      <c r="BI22" s="80">
        <v>43472</v>
      </c>
      <c r="BJ22" s="80" t="s">
        <v>267</v>
      </c>
      <c r="BK22" s="87">
        <v>5959</v>
      </c>
      <c r="BL22" s="87" t="s">
        <v>268</v>
      </c>
      <c r="BM22" s="87" t="s">
        <v>269</v>
      </c>
      <c r="BN22" s="87">
        <v>2016</v>
      </c>
      <c r="BO22" s="87" t="s">
        <v>270</v>
      </c>
      <c r="BP22" s="87" t="s">
        <v>338</v>
      </c>
      <c r="BQ22" s="87" t="s">
        <v>338</v>
      </c>
      <c r="BR22" s="87" t="s">
        <v>273</v>
      </c>
      <c r="BS22" s="87" t="s">
        <v>375</v>
      </c>
      <c r="BT22" s="87" t="s">
        <v>273</v>
      </c>
      <c r="BU22" s="87" t="s">
        <v>376</v>
      </c>
      <c r="BV22" s="87" t="s">
        <v>276</v>
      </c>
      <c r="BW22" s="87" t="s">
        <v>377</v>
      </c>
      <c r="BX22" s="87" t="s">
        <v>276</v>
      </c>
      <c r="BY22" s="87" t="s">
        <v>378</v>
      </c>
      <c r="BZ22" s="87">
        <v>1320088</v>
      </c>
      <c r="CA22" s="87" t="s">
        <v>279</v>
      </c>
      <c r="CB22" s="87" t="s">
        <v>379</v>
      </c>
      <c r="CC22" s="87" t="s">
        <v>138</v>
      </c>
    </row>
    <row r="23" spans="1:81" ht="15" customHeight="1">
      <c r="A23" s="205">
        <v>18</v>
      </c>
      <c r="B23" s="87">
        <v>1320114</v>
      </c>
      <c r="C23" s="87" t="s">
        <v>323</v>
      </c>
      <c r="E23" s="87" t="s">
        <v>242</v>
      </c>
      <c r="F23" s="87" t="s">
        <v>243</v>
      </c>
      <c r="G23" s="80">
        <v>43474</v>
      </c>
      <c r="H23" s="80" t="s">
        <v>324</v>
      </c>
      <c r="I23" s="87">
        <v>119999</v>
      </c>
      <c r="J23" s="80">
        <v>48060</v>
      </c>
      <c r="K23" s="80">
        <v>0</v>
      </c>
      <c r="L23" s="80">
        <v>42583</v>
      </c>
      <c r="M23" s="80" t="s">
        <v>325</v>
      </c>
      <c r="Q23" s="87" t="s">
        <v>245</v>
      </c>
      <c r="R23" s="87" t="s">
        <v>324</v>
      </c>
      <c r="S23" s="87" t="s">
        <v>324</v>
      </c>
      <c r="T23" s="87">
        <v>3</v>
      </c>
      <c r="U23" s="87" t="s">
        <v>29</v>
      </c>
      <c r="V23" s="87" t="s">
        <v>326</v>
      </c>
      <c r="W23" s="87" t="s">
        <v>22</v>
      </c>
      <c r="X23" s="87">
        <v>6</v>
      </c>
      <c r="Y23" s="87">
        <v>624</v>
      </c>
      <c r="Z23" s="87" t="s">
        <v>51</v>
      </c>
      <c r="AA23" s="87" t="s">
        <v>364</v>
      </c>
      <c r="AB23" s="87" t="s">
        <v>249</v>
      </c>
      <c r="AC23" s="87" t="s">
        <v>365</v>
      </c>
      <c r="AD23" s="87" t="s">
        <v>297</v>
      </c>
      <c r="AE23" s="87" t="s">
        <v>355</v>
      </c>
      <c r="AF23" s="87" t="b">
        <v>1</v>
      </c>
      <c r="AG23" s="88"/>
      <c r="AH23" s="114" t="s">
        <v>253</v>
      </c>
      <c r="AI23" s="87" t="s">
        <v>254</v>
      </c>
      <c r="AJ23" s="87" t="s">
        <v>330</v>
      </c>
      <c r="AK23" s="87" t="s">
        <v>366</v>
      </c>
      <c r="AL23" s="87">
        <v>1237506</v>
      </c>
      <c r="AM23" s="87" t="s">
        <v>315</v>
      </c>
      <c r="AN23" s="87" t="s">
        <v>243</v>
      </c>
      <c r="AO23" s="87" t="s">
        <v>357</v>
      </c>
      <c r="AP23" s="87" t="s">
        <v>333</v>
      </c>
      <c r="AQ23" s="87" t="s">
        <v>8149</v>
      </c>
      <c r="AR23" s="87" t="s">
        <v>334</v>
      </c>
      <c r="AS23" s="87">
        <v>50</v>
      </c>
      <c r="AU23" s="87" t="s">
        <v>358</v>
      </c>
      <c r="AV23" s="87">
        <v>5172154</v>
      </c>
      <c r="AW23" s="87">
        <v>1320113</v>
      </c>
      <c r="AX23" s="87" t="s">
        <v>262</v>
      </c>
      <c r="AY23" s="87">
        <v>500</v>
      </c>
      <c r="AZ23" s="87" t="s">
        <v>264</v>
      </c>
      <c r="BA23" s="87" t="s">
        <v>326</v>
      </c>
      <c r="BB23" s="87">
        <v>84030</v>
      </c>
      <c r="BC23" s="87" t="s">
        <v>6</v>
      </c>
      <c r="BD23" s="87" t="s">
        <v>337</v>
      </c>
      <c r="BE23" s="87" t="s">
        <v>337</v>
      </c>
      <c r="BF23" s="87" t="s">
        <v>326</v>
      </c>
      <c r="BG23" s="87" t="s">
        <v>6</v>
      </c>
      <c r="BH23" s="80" t="s">
        <v>242</v>
      </c>
      <c r="BI23" s="80">
        <v>43474</v>
      </c>
      <c r="BJ23" s="80" t="s">
        <v>267</v>
      </c>
      <c r="BK23" s="87">
        <v>5959</v>
      </c>
      <c r="BL23" s="87" t="s">
        <v>268</v>
      </c>
      <c r="BM23" s="87" t="s">
        <v>269</v>
      </c>
      <c r="BN23" s="87">
        <v>2016</v>
      </c>
      <c r="BO23" s="87" t="s">
        <v>270</v>
      </c>
      <c r="BP23" s="87" t="s">
        <v>338</v>
      </c>
      <c r="BQ23" s="87" t="s">
        <v>338</v>
      </c>
      <c r="BR23" s="87" t="s">
        <v>273</v>
      </c>
      <c r="BS23" s="87" t="s">
        <v>367</v>
      </c>
      <c r="BT23" s="87" t="s">
        <v>273</v>
      </c>
      <c r="BU23" s="87" t="s">
        <v>368</v>
      </c>
      <c r="BV23" s="87" t="s">
        <v>276</v>
      </c>
      <c r="BW23" s="87" t="s">
        <v>369</v>
      </c>
      <c r="BX23" s="87" t="s">
        <v>276</v>
      </c>
      <c r="BY23" s="87" t="s">
        <v>370</v>
      </c>
      <c r="BZ23" s="87">
        <v>1320113</v>
      </c>
      <c r="CA23" s="87" t="s">
        <v>279</v>
      </c>
      <c r="CB23" s="87" t="s">
        <v>371</v>
      </c>
      <c r="CC23" s="87" t="s">
        <v>6</v>
      </c>
    </row>
    <row r="24" spans="1:81" ht="15" customHeight="1">
      <c r="A24" s="205">
        <v>19</v>
      </c>
      <c r="B24" s="87">
        <v>1325927</v>
      </c>
      <c r="C24" s="87" t="s">
        <v>323</v>
      </c>
      <c r="E24" s="87" t="s">
        <v>242</v>
      </c>
      <c r="F24" s="87" t="s">
        <v>282</v>
      </c>
      <c r="G24" s="80">
        <v>43041</v>
      </c>
      <c r="H24" s="80"/>
      <c r="Q24" s="87" t="s">
        <v>245</v>
      </c>
      <c r="R24" s="87" t="s">
        <v>431</v>
      </c>
      <c r="T24" s="87">
        <v>1</v>
      </c>
      <c r="U24" s="87" t="s">
        <v>43</v>
      </c>
      <c r="V24" s="87" t="s">
        <v>432</v>
      </c>
      <c r="W24" s="87" t="s">
        <v>19</v>
      </c>
      <c r="X24" s="87">
        <v>6</v>
      </c>
      <c r="Y24" s="87">
        <v>624</v>
      </c>
      <c r="Z24" s="87" t="s">
        <v>59</v>
      </c>
      <c r="AA24" s="87" t="s">
        <v>468</v>
      </c>
      <c r="AB24" s="87" t="s">
        <v>249</v>
      </c>
      <c r="AG24" s="88"/>
      <c r="AH24" s="114" t="s">
        <v>253</v>
      </c>
      <c r="AI24" s="87" t="s">
        <v>254</v>
      </c>
      <c r="AJ24" s="87" t="s">
        <v>330</v>
      </c>
      <c r="AK24" s="87" t="s">
        <v>469</v>
      </c>
      <c r="AL24" s="87">
        <v>1232305</v>
      </c>
      <c r="AM24" s="87" t="s">
        <v>470</v>
      </c>
      <c r="AN24" s="87" t="s">
        <v>282</v>
      </c>
      <c r="AO24" s="87" t="s">
        <v>437</v>
      </c>
      <c r="AP24" s="87" t="s">
        <v>333</v>
      </c>
      <c r="AQ24" s="87" t="s">
        <v>8154</v>
      </c>
      <c r="AR24" s="87" t="s">
        <v>260</v>
      </c>
      <c r="AS24" s="87">
        <v>50</v>
      </c>
      <c r="AT24" s="87">
        <v>572828007</v>
      </c>
      <c r="AU24" s="87" t="s">
        <v>471</v>
      </c>
      <c r="AV24" s="87">
        <v>5006590</v>
      </c>
      <c r="AW24" s="87">
        <v>1325933</v>
      </c>
      <c r="AX24" s="87" t="s">
        <v>262</v>
      </c>
      <c r="AY24" s="87" t="s">
        <v>439</v>
      </c>
      <c r="AZ24" s="87" t="s">
        <v>264</v>
      </c>
      <c r="BA24" s="87" t="s">
        <v>432</v>
      </c>
      <c r="BB24" s="87">
        <v>13320</v>
      </c>
      <c r="BC24" s="87" t="s">
        <v>472</v>
      </c>
      <c r="BD24" s="87" t="s">
        <v>440</v>
      </c>
      <c r="BE24" s="87" t="s">
        <v>440</v>
      </c>
      <c r="BF24" s="87" t="s">
        <v>432</v>
      </c>
      <c r="BG24" s="87" t="s">
        <v>15</v>
      </c>
      <c r="BH24" s="80" t="s">
        <v>242</v>
      </c>
      <c r="BI24" s="80">
        <v>43041</v>
      </c>
      <c r="BJ24" s="80" t="s">
        <v>267</v>
      </c>
      <c r="BK24" s="87">
        <v>5566</v>
      </c>
      <c r="BL24" s="87" t="s">
        <v>268</v>
      </c>
      <c r="BM24" s="87" t="s">
        <v>269</v>
      </c>
      <c r="BN24" s="87">
        <v>2016</v>
      </c>
      <c r="BO24" s="87" t="s">
        <v>270</v>
      </c>
      <c r="BP24" s="87" t="s">
        <v>271</v>
      </c>
      <c r="BQ24" s="87" t="s">
        <v>272</v>
      </c>
      <c r="BR24" s="87" t="s">
        <v>273</v>
      </c>
      <c r="BS24" s="87" t="s">
        <v>473</v>
      </c>
      <c r="BT24" s="87" t="s">
        <v>273</v>
      </c>
      <c r="BU24" s="87" t="s">
        <v>474</v>
      </c>
      <c r="BV24" s="87" t="s">
        <v>276</v>
      </c>
      <c r="BW24" s="87" t="s">
        <v>475</v>
      </c>
      <c r="BX24" s="87" t="s">
        <v>276</v>
      </c>
      <c r="BY24" s="87" t="s">
        <v>476</v>
      </c>
      <c r="BZ24" s="87">
        <v>1325933</v>
      </c>
      <c r="CA24" s="87" t="s">
        <v>279</v>
      </c>
      <c r="CB24" s="87" t="s">
        <v>477</v>
      </c>
      <c r="CC24" s="87" t="s">
        <v>15</v>
      </c>
    </row>
    <row r="25" spans="1:81" ht="15" customHeight="1">
      <c r="A25" s="205">
        <v>20</v>
      </c>
      <c r="B25" s="87">
        <v>1339812</v>
      </c>
      <c r="C25" s="87" t="s">
        <v>323</v>
      </c>
      <c r="E25" s="87" t="s">
        <v>242</v>
      </c>
      <c r="F25" s="87" t="s">
        <v>282</v>
      </c>
      <c r="G25" s="80">
        <v>43427</v>
      </c>
      <c r="H25" s="80"/>
      <c r="Q25" s="87" t="s">
        <v>245</v>
      </c>
      <c r="R25" s="87" t="s">
        <v>431</v>
      </c>
      <c r="T25" s="87">
        <v>1</v>
      </c>
      <c r="U25" s="87" t="s">
        <v>46</v>
      </c>
      <c r="V25" s="87" t="s">
        <v>432</v>
      </c>
      <c r="W25" s="87" t="s">
        <v>19</v>
      </c>
      <c r="X25" s="87">
        <v>6</v>
      </c>
      <c r="Y25" s="87">
        <v>612</v>
      </c>
      <c r="Z25" s="87" t="s">
        <v>58</v>
      </c>
      <c r="AA25" s="87" t="s">
        <v>433</v>
      </c>
      <c r="AB25" s="87" t="s">
        <v>249</v>
      </c>
      <c r="AG25" s="88"/>
      <c r="AH25" s="114" t="s">
        <v>253</v>
      </c>
      <c r="AI25" s="87" t="s">
        <v>254</v>
      </c>
      <c r="AJ25" s="87" t="s">
        <v>434</v>
      </c>
      <c r="AK25" s="87" t="s">
        <v>435</v>
      </c>
      <c r="AL25" s="87">
        <v>1239406</v>
      </c>
      <c r="AM25" s="87" t="s">
        <v>436</v>
      </c>
      <c r="AN25" s="87" t="s">
        <v>282</v>
      </c>
      <c r="AO25" s="87" t="s">
        <v>437</v>
      </c>
      <c r="AP25" s="87" t="s">
        <v>333</v>
      </c>
      <c r="AQ25" s="87" t="s">
        <v>8154</v>
      </c>
      <c r="AR25" s="87" t="s">
        <v>260</v>
      </c>
      <c r="AS25" s="87">
        <v>50</v>
      </c>
      <c r="AT25" s="87">
        <v>572828007</v>
      </c>
      <c r="AU25" s="87" t="s">
        <v>438</v>
      </c>
      <c r="AV25" s="87">
        <v>5096059</v>
      </c>
      <c r="AW25" s="87">
        <v>1339818</v>
      </c>
      <c r="AX25" s="87" t="s">
        <v>262</v>
      </c>
      <c r="AY25" s="87" t="s">
        <v>439</v>
      </c>
      <c r="AZ25" s="87" t="s">
        <v>264</v>
      </c>
      <c r="BA25" s="87" t="s">
        <v>432</v>
      </c>
      <c r="BB25" s="87">
        <v>13320</v>
      </c>
      <c r="BC25" s="87" t="s">
        <v>17</v>
      </c>
      <c r="BD25" s="87" t="s">
        <v>440</v>
      </c>
      <c r="BE25" s="87" t="s">
        <v>440</v>
      </c>
      <c r="BF25" s="87" t="s">
        <v>432</v>
      </c>
      <c r="BG25" s="87" t="s">
        <v>17</v>
      </c>
      <c r="BH25" s="80" t="s">
        <v>242</v>
      </c>
      <c r="BI25" s="80">
        <v>43427</v>
      </c>
      <c r="BJ25" s="80" t="s">
        <v>267</v>
      </c>
      <c r="BK25" s="87">
        <v>5566</v>
      </c>
      <c r="BL25" s="87" t="s">
        <v>441</v>
      </c>
      <c r="BM25" s="87" t="s">
        <v>269</v>
      </c>
      <c r="BN25" s="87">
        <v>2017</v>
      </c>
      <c r="BO25" s="87" t="s">
        <v>249</v>
      </c>
      <c r="BP25" s="87" t="s">
        <v>271</v>
      </c>
      <c r="BQ25" s="87" t="s">
        <v>272</v>
      </c>
      <c r="BR25" s="87" t="s">
        <v>442</v>
      </c>
      <c r="BS25" s="87">
        <v>571870</v>
      </c>
      <c r="BT25" s="87" t="s">
        <v>442</v>
      </c>
      <c r="BU25" s="87">
        <v>571869</v>
      </c>
      <c r="BZ25" s="87">
        <v>1339818</v>
      </c>
      <c r="CA25" s="87" t="s">
        <v>279</v>
      </c>
      <c r="CB25" s="87" t="s">
        <v>443</v>
      </c>
      <c r="CC25" s="87" t="s">
        <v>17</v>
      </c>
    </row>
    <row r="26" spans="1:81" ht="15" customHeight="1">
      <c r="A26" s="205">
        <v>21</v>
      </c>
      <c r="B26" s="87">
        <v>1345851</v>
      </c>
      <c r="C26" s="87" t="s">
        <v>458</v>
      </c>
      <c r="E26" s="87" t="s">
        <v>242</v>
      </c>
      <c r="F26" s="87" t="s">
        <v>282</v>
      </c>
      <c r="G26" s="80">
        <v>43404</v>
      </c>
      <c r="H26" s="80"/>
      <c r="Q26" s="87" t="s">
        <v>245</v>
      </c>
      <c r="R26" s="87" t="s">
        <v>431</v>
      </c>
      <c r="T26" s="87">
        <v>3</v>
      </c>
      <c r="U26" s="87" t="s">
        <v>41</v>
      </c>
      <c r="V26" s="87" t="s">
        <v>432</v>
      </c>
      <c r="W26" s="87" t="s">
        <v>22</v>
      </c>
      <c r="X26" s="87">
        <v>6</v>
      </c>
      <c r="Y26" s="87">
        <v>616</v>
      </c>
      <c r="Z26" s="87" t="s">
        <v>58</v>
      </c>
      <c r="AA26" s="87" t="s">
        <v>459</v>
      </c>
      <c r="AB26" s="87" t="s">
        <v>249</v>
      </c>
      <c r="AG26" s="88"/>
      <c r="AH26" s="114" t="s">
        <v>460</v>
      </c>
      <c r="AI26" s="87" t="s">
        <v>254</v>
      </c>
      <c r="AJ26" s="87" t="s">
        <v>461</v>
      </c>
      <c r="AK26" s="87" t="s">
        <v>462</v>
      </c>
      <c r="AL26" s="87">
        <v>1240661</v>
      </c>
      <c r="AM26" s="87" t="s">
        <v>315</v>
      </c>
      <c r="AN26" s="87" t="s">
        <v>282</v>
      </c>
      <c r="AO26" s="87" t="s">
        <v>437</v>
      </c>
      <c r="AP26" s="87" t="s">
        <v>333</v>
      </c>
      <c r="AQ26" s="87" t="s">
        <v>8154</v>
      </c>
      <c r="AR26" s="87" t="s">
        <v>260</v>
      </c>
      <c r="AS26" s="87">
        <v>50</v>
      </c>
      <c r="AT26" s="87">
        <v>572828007</v>
      </c>
      <c r="AU26" s="87" t="s">
        <v>463</v>
      </c>
      <c r="AV26" s="87">
        <v>5172066</v>
      </c>
      <c r="AW26" s="87">
        <v>1345853</v>
      </c>
      <c r="AX26" s="87" t="s">
        <v>262</v>
      </c>
      <c r="AY26" s="87" t="s">
        <v>439</v>
      </c>
      <c r="AZ26" s="87" t="s">
        <v>264</v>
      </c>
      <c r="BA26" s="87" t="s">
        <v>432</v>
      </c>
      <c r="BB26" s="87">
        <v>13320</v>
      </c>
      <c r="BC26" s="87" t="s">
        <v>464</v>
      </c>
      <c r="BD26" s="87" t="s">
        <v>440</v>
      </c>
      <c r="BE26" s="87" t="s">
        <v>440</v>
      </c>
      <c r="BF26" s="87" t="s">
        <v>432</v>
      </c>
      <c r="BG26" s="87" t="s">
        <v>12</v>
      </c>
      <c r="BH26" s="80" t="s">
        <v>242</v>
      </c>
      <c r="BI26" s="80">
        <v>43404</v>
      </c>
      <c r="BJ26" s="80" t="s">
        <v>267</v>
      </c>
      <c r="BK26" s="87">
        <v>5566</v>
      </c>
      <c r="BL26" s="87" t="s">
        <v>268</v>
      </c>
      <c r="BM26" s="87" t="s">
        <v>465</v>
      </c>
      <c r="BN26" s="87">
        <v>2017</v>
      </c>
      <c r="BO26" s="87" t="s">
        <v>249</v>
      </c>
      <c r="BP26" s="87" t="s">
        <v>271</v>
      </c>
      <c r="BQ26" s="87" t="s">
        <v>272</v>
      </c>
      <c r="BR26" s="87" t="s">
        <v>466</v>
      </c>
      <c r="BS26" s="87">
        <v>573214</v>
      </c>
      <c r="BT26" s="87" t="s">
        <v>466</v>
      </c>
      <c r="BU26" s="87">
        <v>573213</v>
      </c>
      <c r="BZ26" s="87">
        <v>1345853</v>
      </c>
      <c r="CA26" s="87" t="s">
        <v>279</v>
      </c>
      <c r="CB26" s="87" t="s">
        <v>467</v>
      </c>
      <c r="CC26" s="87" t="s">
        <v>12</v>
      </c>
    </row>
    <row r="27" spans="1:81" ht="15" customHeight="1">
      <c r="A27" s="205">
        <v>22</v>
      </c>
      <c r="B27" s="87">
        <v>1352268</v>
      </c>
      <c r="C27" s="87" t="s">
        <v>323</v>
      </c>
      <c r="E27" s="87" t="s">
        <v>242</v>
      </c>
      <c r="F27" s="87" t="s">
        <v>243</v>
      </c>
      <c r="G27" s="80">
        <v>43749</v>
      </c>
      <c r="H27" s="80" t="s">
        <v>324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325</v>
      </c>
      <c r="N27" s="80">
        <v>44275</v>
      </c>
      <c r="O27" s="80">
        <v>43749</v>
      </c>
      <c r="P27" s="87" t="s">
        <v>244</v>
      </c>
      <c r="Q27" s="87" t="s">
        <v>245</v>
      </c>
      <c r="R27" s="87" t="s">
        <v>324</v>
      </c>
      <c r="S27" s="87" t="s">
        <v>324</v>
      </c>
      <c r="T27" s="87">
        <v>6</v>
      </c>
      <c r="U27" s="87" t="s">
        <v>31</v>
      </c>
      <c r="V27" s="87" t="s">
        <v>326</v>
      </c>
      <c r="W27" s="87" t="s">
        <v>21</v>
      </c>
      <c r="X27" s="87">
        <v>6</v>
      </c>
      <c r="Y27" s="87">
        <v>624</v>
      </c>
      <c r="Z27" s="87" t="s">
        <v>51</v>
      </c>
      <c r="AA27" s="87" t="s">
        <v>327</v>
      </c>
      <c r="AB27" s="87" t="s">
        <v>249</v>
      </c>
      <c r="AC27" s="81" t="s">
        <v>328</v>
      </c>
      <c r="AD27" s="87" t="s">
        <v>311</v>
      </c>
      <c r="AE27" s="87" t="s">
        <v>329</v>
      </c>
      <c r="AF27" s="87" t="b">
        <v>1</v>
      </c>
      <c r="AG27" s="88">
        <v>1589932800000</v>
      </c>
      <c r="AH27" s="114" t="s">
        <v>253</v>
      </c>
      <c r="AI27" s="87" t="s">
        <v>254</v>
      </c>
      <c r="AJ27" s="87" t="s">
        <v>330</v>
      </c>
      <c r="AK27" s="87" t="s">
        <v>331</v>
      </c>
      <c r="AL27" s="87">
        <v>1242185</v>
      </c>
      <c r="AM27" s="87" t="s">
        <v>315</v>
      </c>
      <c r="AN27" s="87" t="s">
        <v>243</v>
      </c>
      <c r="AO27" s="87" t="s">
        <v>332</v>
      </c>
      <c r="AP27" s="87" t="s">
        <v>333</v>
      </c>
      <c r="AQ27" s="87" t="s">
        <v>8149</v>
      </c>
      <c r="AR27" s="87" t="s">
        <v>334</v>
      </c>
      <c r="AS27" s="87">
        <v>50</v>
      </c>
      <c r="AU27" s="87" t="s">
        <v>335</v>
      </c>
      <c r="AV27" s="87">
        <v>5414278</v>
      </c>
      <c r="AW27" s="87">
        <v>1352336</v>
      </c>
      <c r="AX27" s="87" t="s">
        <v>262</v>
      </c>
      <c r="AY27" s="87">
        <v>500</v>
      </c>
      <c r="AZ27" s="87" t="s">
        <v>264</v>
      </c>
      <c r="BA27" s="87" t="s">
        <v>326</v>
      </c>
      <c r="BB27" s="87">
        <v>84130</v>
      </c>
      <c r="BC27" s="87" t="s">
        <v>336</v>
      </c>
      <c r="BD27" s="87" t="s">
        <v>337</v>
      </c>
      <c r="BE27" s="87" t="s">
        <v>337</v>
      </c>
      <c r="BF27" s="87" t="s">
        <v>326</v>
      </c>
      <c r="BG27" s="87" t="s">
        <v>8</v>
      </c>
      <c r="BH27" s="80" t="s">
        <v>242</v>
      </c>
      <c r="BI27" s="80">
        <v>43749</v>
      </c>
      <c r="BJ27" s="80" t="s">
        <v>267</v>
      </c>
      <c r="BK27" s="87">
        <v>5959</v>
      </c>
      <c r="BL27" s="87" t="s">
        <v>268</v>
      </c>
      <c r="BM27" s="87" t="s">
        <v>269</v>
      </c>
      <c r="BN27" s="87">
        <v>2017</v>
      </c>
      <c r="BO27" s="87" t="s">
        <v>249</v>
      </c>
      <c r="BP27" s="87" t="s">
        <v>338</v>
      </c>
      <c r="BQ27" s="87" t="s">
        <v>338</v>
      </c>
      <c r="BR27" s="87" t="s">
        <v>273</v>
      </c>
      <c r="BS27" s="87" t="s">
        <v>339</v>
      </c>
      <c r="BT27" s="87" t="s">
        <v>273</v>
      </c>
      <c r="BU27" s="87" t="s">
        <v>340</v>
      </c>
      <c r="BV27" s="87" t="s">
        <v>276</v>
      </c>
      <c r="BW27" s="87" t="s">
        <v>341</v>
      </c>
      <c r="BX27" s="87" t="s">
        <v>276</v>
      </c>
      <c r="BY27" s="87" t="s">
        <v>342</v>
      </c>
      <c r="BZ27" s="87">
        <v>1352336</v>
      </c>
      <c r="CA27" s="87" t="s">
        <v>279</v>
      </c>
      <c r="CB27" s="87" t="s">
        <v>343</v>
      </c>
      <c r="CC27" s="87" t="s">
        <v>8</v>
      </c>
    </row>
    <row r="28" spans="1:81" ht="15" customHeight="1">
      <c r="A28" s="205">
        <v>23</v>
      </c>
      <c r="B28" s="87">
        <v>1352323</v>
      </c>
      <c r="C28" s="87" t="s">
        <v>323</v>
      </c>
      <c r="E28" s="87" t="s">
        <v>242</v>
      </c>
      <c r="F28" s="87" t="s">
        <v>243</v>
      </c>
      <c r="G28" s="80">
        <v>43748</v>
      </c>
      <c r="H28" s="80" t="s">
        <v>324</v>
      </c>
      <c r="I28" s="87">
        <v>119999</v>
      </c>
      <c r="J28" s="80">
        <v>48060</v>
      </c>
      <c r="K28" s="80">
        <v>0</v>
      </c>
      <c r="L28" s="80">
        <v>42583</v>
      </c>
      <c r="M28" s="80" t="s">
        <v>325</v>
      </c>
      <c r="N28" s="80">
        <v>44240</v>
      </c>
      <c r="O28" s="80">
        <v>43749</v>
      </c>
      <c r="P28" s="87" t="s">
        <v>244</v>
      </c>
      <c r="Q28" s="87" t="s">
        <v>245</v>
      </c>
      <c r="R28" s="87" t="s">
        <v>324</v>
      </c>
      <c r="S28" s="87" t="s">
        <v>324</v>
      </c>
      <c r="T28" s="87">
        <v>7</v>
      </c>
      <c r="U28" s="87" t="s">
        <v>31</v>
      </c>
      <c r="V28" s="87" t="s">
        <v>326</v>
      </c>
      <c r="W28" s="87" t="s">
        <v>25</v>
      </c>
      <c r="X28" s="87">
        <v>6</v>
      </c>
      <c r="Y28" s="87">
        <v>624</v>
      </c>
      <c r="Z28" s="87" t="s">
        <v>51</v>
      </c>
      <c r="AA28" s="87" t="s">
        <v>344</v>
      </c>
      <c r="AB28" s="87" t="s">
        <v>249</v>
      </c>
      <c r="AC28" s="81" t="s">
        <v>345</v>
      </c>
      <c r="AD28" s="87" t="s">
        <v>311</v>
      </c>
      <c r="AE28" s="87" t="s">
        <v>346</v>
      </c>
      <c r="AF28" s="87" t="b">
        <v>1</v>
      </c>
      <c r="AG28" s="88">
        <v>1593648000000</v>
      </c>
      <c r="AH28" s="114" t="s">
        <v>253</v>
      </c>
      <c r="AI28" s="87" t="s">
        <v>254</v>
      </c>
      <c r="AJ28" s="87" t="s">
        <v>330</v>
      </c>
      <c r="AK28" s="87" t="s">
        <v>347</v>
      </c>
      <c r="AL28" s="87">
        <v>1242185</v>
      </c>
      <c r="AM28" s="87" t="s">
        <v>315</v>
      </c>
      <c r="AN28" s="87" t="s">
        <v>243</v>
      </c>
      <c r="AO28" s="87" t="s">
        <v>332</v>
      </c>
      <c r="AP28" s="87" t="s">
        <v>333</v>
      </c>
      <c r="AQ28" s="87" t="s">
        <v>8149</v>
      </c>
      <c r="AR28" s="87" t="s">
        <v>334</v>
      </c>
      <c r="AS28" s="87">
        <v>50</v>
      </c>
      <c r="AU28" s="87" t="s">
        <v>335</v>
      </c>
      <c r="AV28" s="87">
        <v>5410292</v>
      </c>
      <c r="AW28" s="87">
        <v>1352333</v>
      </c>
      <c r="AX28" s="87" t="s">
        <v>262</v>
      </c>
      <c r="AY28" s="87">
        <v>500</v>
      </c>
      <c r="AZ28" s="87" t="s">
        <v>264</v>
      </c>
      <c r="BA28" s="87" t="s">
        <v>326</v>
      </c>
      <c r="BB28" s="87">
        <v>84130</v>
      </c>
      <c r="BC28" s="87" t="s">
        <v>336</v>
      </c>
      <c r="BD28" s="87" t="s">
        <v>337</v>
      </c>
      <c r="BE28" s="87" t="s">
        <v>337</v>
      </c>
      <c r="BF28" s="87" t="s">
        <v>326</v>
      </c>
      <c r="BG28" s="87" t="s">
        <v>8</v>
      </c>
      <c r="BH28" s="80" t="s">
        <v>242</v>
      </c>
      <c r="BI28" s="80">
        <v>43748</v>
      </c>
      <c r="BJ28" s="80" t="s">
        <v>267</v>
      </c>
      <c r="BK28" s="87">
        <v>5959</v>
      </c>
      <c r="BL28" s="87" t="s">
        <v>268</v>
      </c>
      <c r="BM28" s="87" t="s">
        <v>269</v>
      </c>
      <c r="BN28" s="87">
        <v>2017</v>
      </c>
      <c r="BO28" s="87" t="s">
        <v>249</v>
      </c>
      <c r="BP28" s="87" t="s">
        <v>338</v>
      </c>
      <c r="BQ28" s="87" t="s">
        <v>338</v>
      </c>
      <c r="BR28" s="87" t="s">
        <v>273</v>
      </c>
      <c r="BS28" s="87" t="s">
        <v>348</v>
      </c>
      <c r="BT28" s="87" t="s">
        <v>273</v>
      </c>
      <c r="BU28" s="87" t="s">
        <v>349</v>
      </c>
      <c r="BV28" s="87" t="s">
        <v>276</v>
      </c>
      <c r="BW28" s="87" t="s">
        <v>350</v>
      </c>
      <c r="BX28" s="87" t="s">
        <v>276</v>
      </c>
      <c r="BY28" s="87" t="s">
        <v>351</v>
      </c>
      <c r="BZ28" s="87">
        <v>1352333</v>
      </c>
      <c r="CA28" s="87" t="s">
        <v>279</v>
      </c>
      <c r="CB28" s="87" t="s">
        <v>352</v>
      </c>
      <c r="CC28" s="87" t="s">
        <v>8</v>
      </c>
    </row>
    <row r="29" spans="1:81" ht="15" customHeight="1">
      <c r="A29" s="205">
        <v>24</v>
      </c>
      <c r="B29" s="87">
        <v>1361965</v>
      </c>
      <c r="C29" s="87" t="s">
        <v>565</v>
      </c>
      <c r="E29" s="87" t="s">
        <v>242</v>
      </c>
      <c r="F29" s="87" t="s">
        <v>282</v>
      </c>
      <c r="G29" s="80">
        <v>43665</v>
      </c>
      <c r="I29" s="87">
        <v>59999</v>
      </c>
      <c r="J29" s="80">
        <v>47833</v>
      </c>
      <c r="K29" s="80">
        <v>100</v>
      </c>
      <c r="L29" s="80">
        <v>43451</v>
      </c>
      <c r="M29" s="80" t="s">
        <v>325</v>
      </c>
      <c r="N29" s="80"/>
      <c r="O29" s="80"/>
      <c r="Q29" s="87" t="s">
        <v>245</v>
      </c>
      <c r="R29" s="87" t="s">
        <v>478</v>
      </c>
      <c r="S29" s="87" t="s">
        <v>478</v>
      </c>
      <c r="T29" s="87">
        <v>1</v>
      </c>
      <c r="U29" s="87" t="s">
        <v>83</v>
      </c>
      <c r="V29" s="87" t="s">
        <v>566</v>
      </c>
      <c r="W29" s="87" t="s">
        <v>19</v>
      </c>
      <c r="X29" s="87">
        <v>6</v>
      </c>
      <c r="Y29" s="87">
        <v>616</v>
      </c>
      <c r="Z29" s="87" t="s">
        <v>84</v>
      </c>
      <c r="AA29" s="87" t="s">
        <v>567</v>
      </c>
      <c r="AB29" s="87" t="s">
        <v>249</v>
      </c>
      <c r="AG29" s="88"/>
      <c r="AH29" s="114" t="s">
        <v>253</v>
      </c>
      <c r="AI29" s="87" t="s">
        <v>254</v>
      </c>
      <c r="AJ29" s="87" t="s">
        <v>425</v>
      </c>
      <c r="AK29" s="87" t="s">
        <v>568</v>
      </c>
      <c r="AL29" s="87">
        <v>1221105</v>
      </c>
      <c r="AM29" s="87" t="s">
        <v>257</v>
      </c>
      <c r="AN29" s="87" t="s">
        <v>282</v>
      </c>
      <c r="AO29" s="87" t="s">
        <v>569</v>
      </c>
      <c r="AP29" s="87" t="s">
        <v>333</v>
      </c>
      <c r="AQ29" s="87" t="s">
        <v>8155</v>
      </c>
      <c r="AR29" s="87" t="s">
        <v>334</v>
      </c>
      <c r="AS29" s="87">
        <v>50</v>
      </c>
      <c r="AU29" s="87" t="s">
        <v>570</v>
      </c>
      <c r="AV29" s="87">
        <v>5316214</v>
      </c>
      <c r="AW29" s="87">
        <v>1362087</v>
      </c>
      <c r="AX29" s="87" t="s">
        <v>262</v>
      </c>
      <c r="AY29" s="87" t="s">
        <v>263</v>
      </c>
      <c r="AZ29" s="87" t="s">
        <v>264</v>
      </c>
      <c r="BA29" s="87" t="s">
        <v>566</v>
      </c>
      <c r="BB29" s="87">
        <v>80133</v>
      </c>
      <c r="BC29" s="87" t="s">
        <v>82</v>
      </c>
      <c r="BD29" s="87" t="s">
        <v>453</v>
      </c>
      <c r="BE29" s="87" t="s">
        <v>453</v>
      </c>
      <c r="BF29" s="87" t="s">
        <v>566</v>
      </c>
      <c r="BG29" s="87" t="s">
        <v>82</v>
      </c>
      <c r="BH29" s="80" t="s">
        <v>242</v>
      </c>
      <c r="BI29" s="80">
        <v>43665</v>
      </c>
      <c r="BJ29" s="80" t="s">
        <v>267</v>
      </c>
      <c r="BK29" s="87">
        <v>7359</v>
      </c>
      <c r="BL29" s="87" t="s">
        <v>441</v>
      </c>
      <c r="BM29" s="87" t="s">
        <v>269</v>
      </c>
      <c r="BN29" s="87">
        <v>2017</v>
      </c>
      <c r="BO29" s="87" t="s">
        <v>249</v>
      </c>
      <c r="BP29" s="87" t="s">
        <v>571</v>
      </c>
      <c r="BQ29" s="87" t="s">
        <v>571</v>
      </c>
      <c r="BR29" s="87" t="s">
        <v>456</v>
      </c>
      <c r="BS29" s="87">
        <v>576453</v>
      </c>
      <c r="BT29" s="87" t="s">
        <v>456</v>
      </c>
      <c r="BU29" s="87">
        <v>576452</v>
      </c>
      <c r="BZ29" s="87">
        <v>1362087</v>
      </c>
      <c r="CA29" s="87" t="s">
        <v>279</v>
      </c>
      <c r="CB29" s="87" t="s">
        <v>572</v>
      </c>
      <c r="CC29" s="87" t="s">
        <v>82</v>
      </c>
    </row>
    <row r="30" spans="1:81" ht="15" customHeight="1">
      <c r="A30" s="205">
        <v>25</v>
      </c>
      <c r="B30" s="87">
        <v>1364066</v>
      </c>
      <c r="C30" s="87" t="s">
        <v>323</v>
      </c>
      <c r="E30" s="87" t="s">
        <v>281</v>
      </c>
      <c r="F30" s="87" t="s">
        <v>282</v>
      </c>
      <c r="G30" s="80"/>
      <c r="H30" s="80"/>
      <c r="Q30" s="87" t="s">
        <v>245</v>
      </c>
      <c r="R30" s="87" t="s">
        <v>431</v>
      </c>
      <c r="T30" s="87">
        <v>1</v>
      </c>
      <c r="U30" s="87" t="s">
        <v>42</v>
      </c>
      <c r="V30" s="87" t="s">
        <v>432</v>
      </c>
      <c r="W30" s="87" t="s">
        <v>19</v>
      </c>
      <c r="X30" s="87">
        <v>6</v>
      </c>
      <c r="Y30" s="87">
        <v>620</v>
      </c>
      <c r="Z30" s="87" t="s">
        <v>58</v>
      </c>
      <c r="AA30" s="87" t="s">
        <v>560</v>
      </c>
      <c r="AB30" s="87" t="s">
        <v>249</v>
      </c>
      <c r="AC30" s="81"/>
      <c r="AD30" s="81"/>
      <c r="AG30" s="88"/>
      <c r="AH30" s="114" t="s">
        <v>253</v>
      </c>
      <c r="AI30" s="87" t="s">
        <v>254</v>
      </c>
      <c r="AJ30" s="87" t="s">
        <v>313</v>
      </c>
      <c r="AK30" s="87" t="s">
        <v>561</v>
      </c>
      <c r="AL30" s="87">
        <v>1215079</v>
      </c>
      <c r="AM30" s="87" t="s">
        <v>315</v>
      </c>
      <c r="AN30" s="87" t="s">
        <v>282</v>
      </c>
      <c r="AO30" s="87" t="s">
        <v>437</v>
      </c>
      <c r="AP30" s="87" t="s">
        <v>333</v>
      </c>
      <c r="AQ30" s="87" t="s">
        <v>8154</v>
      </c>
      <c r="AR30" s="87" t="s">
        <v>260</v>
      </c>
      <c r="AS30" s="87">
        <v>50</v>
      </c>
      <c r="AT30" s="87">
        <v>572828007</v>
      </c>
      <c r="AU30" s="87" t="s">
        <v>562</v>
      </c>
      <c r="AV30" s="87">
        <v>5347212</v>
      </c>
      <c r="AW30" s="87">
        <v>1364065</v>
      </c>
      <c r="AX30" s="87" t="s">
        <v>262</v>
      </c>
      <c r="AY30" s="87" t="s">
        <v>439</v>
      </c>
      <c r="AZ30" s="87" t="s">
        <v>264</v>
      </c>
      <c r="BA30" s="87" t="s">
        <v>432</v>
      </c>
      <c r="BB30" s="87">
        <v>13320</v>
      </c>
      <c r="BC30" s="87" t="s">
        <v>563</v>
      </c>
      <c r="BD30" s="87" t="s">
        <v>440</v>
      </c>
      <c r="BE30" s="87" t="s">
        <v>440</v>
      </c>
      <c r="BF30" s="87" t="s">
        <v>432</v>
      </c>
      <c r="BG30" s="87" t="s">
        <v>14</v>
      </c>
      <c r="BH30" s="80" t="s">
        <v>281</v>
      </c>
      <c r="BI30" s="80"/>
      <c r="BJ30" s="80" t="s">
        <v>267</v>
      </c>
      <c r="BK30" s="87">
        <v>5566</v>
      </c>
      <c r="BL30" s="87" t="s">
        <v>441</v>
      </c>
      <c r="BM30" s="87" t="s">
        <v>269</v>
      </c>
      <c r="BN30" s="87">
        <v>2017</v>
      </c>
      <c r="BO30" s="87" t="s">
        <v>249</v>
      </c>
      <c r="BP30" s="87" t="s">
        <v>271</v>
      </c>
      <c r="BQ30" s="87" t="s">
        <v>272</v>
      </c>
      <c r="BR30" s="87" t="s">
        <v>321</v>
      </c>
      <c r="BS30" s="87">
        <v>576570</v>
      </c>
      <c r="BT30" s="87" t="s">
        <v>321</v>
      </c>
      <c r="BU30" s="87">
        <v>576567</v>
      </c>
      <c r="BZ30" s="87">
        <v>1364065</v>
      </c>
      <c r="CA30" s="87" t="s">
        <v>279</v>
      </c>
      <c r="CB30" s="87" t="s">
        <v>564</v>
      </c>
      <c r="CC30" s="87" t="s">
        <v>14</v>
      </c>
    </row>
    <row r="31" spans="1:81" ht="15" customHeight="1">
      <c r="A31" s="205">
        <v>26</v>
      </c>
      <c r="B31" s="87">
        <v>1386147</v>
      </c>
      <c r="C31" s="87" t="s">
        <v>241</v>
      </c>
      <c r="E31" s="87" t="s">
        <v>242</v>
      </c>
      <c r="F31" s="87" t="s">
        <v>243</v>
      </c>
      <c r="G31" s="80">
        <v>43711</v>
      </c>
      <c r="H31" s="80"/>
      <c r="J31" s="80"/>
      <c r="K31" s="80"/>
      <c r="L31" s="80"/>
      <c r="M31" s="80"/>
      <c r="N31" s="80">
        <v>44359</v>
      </c>
      <c r="O31" s="80">
        <v>43711</v>
      </c>
      <c r="P31" s="87" t="s">
        <v>244</v>
      </c>
      <c r="Q31" s="87" t="s">
        <v>245</v>
      </c>
      <c r="R31" s="87" t="s">
        <v>283</v>
      </c>
      <c r="T31" s="87" t="s">
        <v>21</v>
      </c>
      <c r="U31" s="87" t="s">
        <v>8132</v>
      </c>
      <c r="V31" s="87" t="s">
        <v>247</v>
      </c>
      <c r="W31" s="87" t="s">
        <v>21</v>
      </c>
      <c r="X31" s="87">
        <v>6</v>
      </c>
      <c r="Y31" s="87">
        <v>624</v>
      </c>
      <c r="Z31" s="87" t="s">
        <v>51</v>
      </c>
      <c r="AA31" s="87" t="s">
        <v>8133</v>
      </c>
      <c r="AB31" s="87" t="s">
        <v>249</v>
      </c>
      <c r="AG31" s="88"/>
      <c r="AH31" s="114" t="s">
        <v>253</v>
      </c>
      <c r="AI31" s="87" t="s">
        <v>254</v>
      </c>
      <c r="AJ31" s="87" t="s">
        <v>255</v>
      </c>
      <c r="AK31" s="87" t="s">
        <v>8134</v>
      </c>
      <c r="AL31" s="87">
        <v>1080000</v>
      </c>
      <c r="AM31" s="87" t="s">
        <v>257</v>
      </c>
      <c r="AN31" s="87" t="s">
        <v>243</v>
      </c>
      <c r="AO31" s="87" t="s">
        <v>258</v>
      </c>
      <c r="AP31" s="87" t="s">
        <v>259</v>
      </c>
      <c r="AQ31" s="87" t="s">
        <v>8152</v>
      </c>
      <c r="AR31" s="87" t="s">
        <v>260</v>
      </c>
      <c r="AS31" s="87">
        <v>50</v>
      </c>
      <c r="AT31" s="87">
        <v>565559379</v>
      </c>
      <c r="AU31" s="87" t="s">
        <v>8135</v>
      </c>
      <c r="AV31" s="87">
        <v>5564325</v>
      </c>
      <c r="AW31" s="87">
        <v>1386133</v>
      </c>
      <c r="AX31" s="87" t="s">
        <v>262</v>
      </c>
      <c r="AY31" s="87" t="s">
        <v>263</v>
      </c>
      <c r="AZ31" s="87" t="s">
        <v>264</v>
      </c>
      <c r="BA31" s="87" t="s">
        <v>247</v>
      </c>
      <c r="BB31" s="87">
        <v>354000</v>
      </c>
      <c r="BC31" s="87" t="s">
        <v>8136</v>
      </c>
      <c r="BD31" s="87" t="s">
        <v>266</v>
      </c>
      <c r="BE31" s="87" t="s">
        <v>266</v>
      </c>
      <c r="BF31" s="87" t="s">
        <v>247</v>
      </c>
      <c r="BG31" s="87" t="s">
        <v>4</v>
      </c>
      <c r="BH31" s="80" t="s">
        <v>242</v>
      </c>
      <c r="BI31" s="80">
        <v>43711</v>
      </c>
      <c r="BJ31" s="80" t="s">
        <v>267</v>
      </c>
      <c r="BK31" s="87">
        <v>6243</v>
      </c>
      <c r="BL31" s="87" t="s">
        <v>268</v>
      </c>
      <c r="BM31" s="87" t="s">
        <v>269</v>
      </c>
      <c r="BN31" s="87">
        <v>2018</v>
      </c>
      <c r="BO31" s="87" t="s">
        <v>249</v>
      </c>
      <c r="BP31" s="87" t="s">
        <v>271</v>
      </c>
      <c r="BQ31" s="87" t="s">
        <v>272</v>
      </c>
      <c r="BR31" s="87" t="s">
        <v>273</v>
      </c>
      <c r="BS31" s="87" t="s">
        <v>8137</v>
      </c>
      <c r="BT31" s="87" t="s">
        <v>273</v>
      </c>
      <c r="BU31" s="87" t="s">
        <v>8138</v>
      </c>
      <c r="BV31" s="87" t="s">
        <v>276</v>
      </c>
      <c r="BW31" s="87" t="s">
        <v>8139</v>
      </c>
      <c r="BX31" s="87" t="s">
        <v>276</v>
      </c>
      <c r="BY31" s="87" t="s">
        <v>8140</v>
      </c>
      <c r="BZ31" s="87">
        <v>1386133</v>
      </c>
      <c r="CA31" s="87" t="s">
        <v>279</v>
      </c>
      <c r="CB31" s="87" t="s">
        <v>8141</v>
      </c>
      <c r="CC31" s="87" t="s">
        <v>4</v>
      </c>
    </row>
    <row r="32" spans="1:81" ht="15" customHeight="1">
      <c r="A32" s="205">
        <v>27</v>
      </c>
      <c r="B32" s="87">
        <v>1386177</v>
      </c>
      <c r="C32" s="87" t="s">
        <v>241</v>
      </c>
      <c r="E32" s="87" t="s">
        <v>242</v>
      </c>
      <c r="F32" s="87" t="s">
        <v>243</v>
      </c>
      <c r="G32" s="80">
        <v>43711</v>
      </c>
      <c r="H32" s="80"/>
      <c r="J32" s="80"/>
      <c r="K32" s="80"/>
      <c r="L32" s="80"/>
      <c r="M32" s="80"/>
      <c r="N32" s="80">
        <v>44386</v>
      </c>
      <c r="O32" s="80">
        <v>43711</v>
      </c>
      <c r="P32" s="87" t="s">
        <v>244</v>
      </c>
      <c r="Q32" s="87" t="s">
        <v>245</v>
      </c>
      <c r="R32" s="87" t="s">
        <v>246</v>
      </c>
      <c r="T32" s="87" t="s">
        <v>18</v>
      </c>
      <c r="U32" s="87" t="s">
        <v>27</v>
      </c>
      <c r="V32" s="87" t="s">
        <v>247</v>
      </c>
      <c r="W32" s="87" t="s">
        <v>18</v>
      </c>
      <c r="X32" s="87">
        <v>6</v>
      </c>
      <c r="Y32" s="87">
        <v>624</v>
      </c>
      <c r="Z32" s="87" t="s">
        <v>51</v>
      </c>
      <c r="AA32" s="87" t="s">
        <v>248</v>
      </c>
      <c r="AB32" s="87" t="s">
        <v>249</v>
      </c>
      <c r="AC32" s="81" t="s">
        <v>250</v>
      </c>
      <c r="AD32" s="81" t="s">
        <v>251</v>
      </c>
      <c r="AE32" s="87" t="s">
        <v>252</v>
      </c>
      <c r="AF32" s="87" t="b">
        <v>1</v>
      </c>
      <c r="AG32" s="88">
        <v>1584103440000</v>
      </c>
      <c r="AH32" s="114" t="s">
        <v>253</v>
      </c>
      <c r="AI32" s="87" t="s">
        <v>254</v>
      </c>
      <c r="AJ32" s="87" t="s">
        <v>255</v>
      </c>
      <c r="AK32" s="87" t="s">
        <v>256</v>
      </c>
      <c r="AL32" s="87">
        <v>1080000</v>
      </c>
      <c r="AM32" s="87" t="s">
        <v>257</v>
      </c>
      <c r="AN32" s="87" t="s">
        <v>243</v>
      </c>
      <c r="AO32" s="87" t="s">
        <v>258</v>
      </c>
      <c r="AP32" s="87" t="s">
        <v>259</v>
      </c>
      <c r="AQ32" s="87" t="s">
        <v>8152</v>
      </c>
      <c r="AR32" s="87" t="s">
        <v>260</v>
      </c>
      <c r="AS32" s="87">
        <v>50</v>
      </c>
      <c r="AT32" s="87">
        <v>565559379</v>
      </c>
      <c r="AU32" s="87" t="s">
        <v>261</v>
      </c>
      <c r="AV32" s="87">
        <v>5615326</v>
      </c>
      <c r="AW32" s="87">
        <v>1386198</v>
      </c>
      <c r="AX32" s="87" t="s">
        <v>262</v>
      </c>
      <c r="AY32" s="87" t="s">
        <v>263</v>
      </c>
      <c r="AZ32" s="87" t="s">
        <v>264</v>
      </c>
      <c r="BA32" s="87" t="s">
        <v>247</v>
      </c>
      <c r="BB32" s="87">
        <v>354000</v>
      </c>
      <c r="BC32" s="87" t="s">
        <v>265</v>
      </c>
      <c r="BD32" s="87" t="s">
        <v>266</v>
      </c>
      <c r="BE32" s="87" t="s">
        <v>266</v>
      </c>
      <c r="BF32" s="87" t="s">
        <v>247</v>
      </c>
      <c r="BG32" s="87" t="s">
        <v>4</v>
      </c>
      <c r="BH32" s="80" t="s">
        <v>242</v>
      </c>
      <c r="BI32" s="80">
        <v>43711</v>
      </c>
      <c r="BJ32" s="80" t="s">
        <v>267</v>
      </c>
      <c r="BK32" s="87">
        <v>6243</v>
      </c>
      <c r="BL32" s="87" t="s">
        <v>268</v>
      </c>
      <c r="BM32" s="87" t="s">
        <v>269</v>
      </c>
      <c r="BN32" s="87">
        <v>2018</v>
      </c>
      <c r="BO32" s="87" t="s">
        <v>270</v>
      </c>
      <c r="BP32" s="87" t="s">
        <v>271</v>
      </c>
      <c r="BQ32" s="87" t="s">
        <v>272</v>
      </c>
      <c r="BR32" s="87" t="s">
        <v>273</v>
      </c>
      <c r="BS32" s="87" t="s">
        <v>274</v>
      </c>
      <c r="BT32" s="87" t="s">
        <v>273</v>
      </c>
      <c r="BU32" s="87" t="s">
        <v>275</v>
      </c>
      <c r="BV32" s="87" t="s">
        <v>276</v>
      </c>
      <c r="BW32" s="87" t="s">
        <v>277</v>
      </c>
      <c r="BX32" s="87" t="s">
        <v>276</v>
      </c>
      <c r="BY32" s="87" t="s">
        <v>278</v>
      </c>
      <c r="BZ32" s="87">
        <v>1386198</v>
      </c>
      <c r="CA32" s="87" t="s">
        <v>279</v>
      </c>
      <c r="CB32" s="87" t="s">
        <v>280</v>
      </c>
      <c r="CC32" s="87" t="s">
        <v>4</v>
      </c>
    </row>
    <row r="33" spans="1:81" ht="15" customHeight="1">
      <c r="A33" s="205">
        <v>28</v>
      </c>
      <c r="B33" s="87">
        <v>1386260</v>
      </c>
      <c r="C33" s="87" t="s">
        <v>241</v>
      </c>
      <c r="E33" s="87" t="s">
        <v>242</v>
      </c>
      <c r="F33" s="87" t="s">
        <v>243</v>
      </c>
      <c r="G33" s="80">
        <v>43711</v>
      </c>
      <c r="H33" s="80"/>
      <c r="J33" s="80"/>
      <c r="K33" s="80"/>
      <c r="L33" s="80"/>
      <c r="M33" s="80"/>
      <c r="N33" s="80">
        <v>44392</v>
      </c>
      <c r="O33" s="80">
        <v>43711</v>
      </c>
      <c r="P33" s="87" t="s">
        <v>244</v>
      </c>
      <c r="Q33" s="87" t="s">
        <v>245</v>
      </c>
      <c r="R33" s="87" t="s">
        <v>246</v>
      </c>
      <c r="T33" s="87" t="s">
        <v>23</v>
      </c>
      <c r="U33" s="87" t="s">
        <v>33</v>
      </c>
      <c r="V33" s="87" t="s">
        <v>247</v>
      </c>
      <c r="W33" s="87" t="s">
        <v>23</v>
      </c>
      <c r="X33" s="87">
        <v>6</v>
      </c>
      <c r="Y33" s="87">
        <v>624</v>
      </c>
      <c r="Z33" s="87" t="s">
        <v>51</v>
      </c>
      <c r="AA33" s="87" t="s">
        <v>295</v>
      </c>
      <c r="AB33" s="87" t="s">
        <v>249</v>
      </c>
      <c r="AC33" s="87" t="s">
        <v>296</v>
      </c>
      <c r="AD33" s="87" t="s">
        <v>297</v>
      </c>
      <c r="AE33" s="87" t="s">
        <v>252</v>
      </c>
      <c r="AF33" s="87" t="b">
        <v>1</v>
      </c>
      <c r="AG33" s="88">
        <v>1596621507769</v>
      </c>
      <c r="AH33" s="114" t="s">
        <v>253</v>
      </c>
      <c r="AI33" s="87" t="s">
        <v>254</v>
      </c>
      <c r="AJ33" s="87" t="s">
        <v>255</v>
      </c>
      <c r="AK33" s="87" t="s">
        <v>298</v>
      </c>
      <c r="AL33" s="87">
        <v>1080000</v>
      </c>
      <c r="AM33" s="87" t="s">
        <v>257</v>
      </c>
      <c r="AN33" s="87" t="s">
        <v>243</v>
      </c>
      <c r="AO33" s="87" t="s">
        <v>258</v>
      </c>
      <c r="AP33" s="87" t="s">
        <v>259</v>
      </c>
      <c r="AQ33" s="87" t="s">
        <v>8152</v>
      </c>
      <c r="AR33" s="87" t="s">
        <v>260</v>
      </c>
      <c r="AS33" s="87">
        <v>50</v>
      </c>
      <c r="AT33" s="87">
        <v>565559379</v>
      </c>
      <c r="AU33" s="87" t="s">
        <v>299</v>
      </c>
      <c r="AV33" s="87">
        <v>5619338</v>
      </c>
      <c r="AW33" s="87">
        <v>1386252</v>
      </c>
      <c r="AX33" s="87" t="s">
        <v>262</v>
      </c>
      <c r="AY33" s="87" t="s">
        <v>263</v>
      </c>
      <c r="AZ33" s="87" t="s">
        <v>264</v>
      </c>
      <c r="BA33" s="87" t="s">
        <v>247</v>
      </c>
      <c r="BB33" s="87">
        <v>354000</v>
      </c>
      <c r="BC33" s="87" t="s">
        <v>300</v>
      </c>
      <c r="BD33" s="87" t="s">
        <v>266</v>
      </c>
      <c r="BE33" s="87" t="s">
        <v>266</v>
      </c>
      <c r="BF33" s="87" t="s">
        <v>247</v>
      </c>
      <c r="BG33" s="87" t="s">
        <v>4</v>
      </c>
      <c r="BH33" s="80" t="s">
        <v>242</v>
      </c>
      <c r="BI33" s="80">
        <v>43711</v>
      </c>
      <c r="BJ33" s="80" t="s">
        <v>267</v>
      </c>
      <c r="BK33" s="87">
        <v>6243</v>
      </c>
      <c r="BL33" s="87" t="s">
        <v>268</v>
      </c>
      <c r="BM33" s="87" t="s">
        <v>269</v>
      </c>
      <c r="BN33" s="87">
        <v>2018</v>
      </c>
      <c r="BO33" s="87" t="s">
        <v>270</v>
      </c>
      <c r="BP33" s="87" t="s">
        <v>271</v>
      </c>
      <c r="BQ33" s="87" t="s">
        <v>272</v>
      </c>
      <c r="BR33" s="87" t="s">
        <v>273</v>
      </c>
      <c r="BS33" s="87" t="s">
        <v>301</v>
      </c>
      <c r="BT33" s="87" t="s">
        <v>273</v>
      </c>
      <c r="BU33" s="87" t="s">
        <v>302</v>
      </c>
      <c r="BV33" s="87" t="s">
        <v>276</v>
      </c>
      <c r="BW33" s="87" t="s">
        <v>303</v>
      </c>
      <c r="BX33" s="87" t="s">
        <v>276</v>
      </c>
      <c r="BY33" s="87" t="s">
        <v>304</v>
      </c>
      <c r="BZ33" s="87">
        <v>1386252</v>
      </c>
      <c r="CA33" s="87" t="s">
        <v>279</v>
      </c>
      <c r="CB33" s="87" t="s">
        <v>305</v>
      </c>
      <c r="CC33" s="87" t="s">
        <v>4</v>
      </c>
    </row>
    <row r="34" spans="1:81" ht="15" customHeight="1">
      <c r="A34" s="205">
        <v>29</v>
      </c>
      <c r="B34" s="87">
        <v>1393153</v>
      </c>
      <c r="C34" s="87" t="s">
        <v>241</v>
      </c>
      <c r="E34" s="87" t="s">
        <v>306</v>
      </c>
      <c r="F34" s="87" t="s">
        <v>282</v>
      </c>
      <c r="G34" s="80">
        <v>43563</v>
      </c>
      <c r="N34" s="80">
        <v>44293</v>
      </c>
      <c r="O34" s="80">
        <v>43563</v>
      </c>
      <c r="P34" s="87" t="s">
        <v>244</v>
      </c>
      <c r="Q34" s="87" t="s">
        <v>245</v>
      </c>
      <c r="R34" s="87" t="s">
        <v>307</v>
      </c>
      <c r="T34" s="87">
        <v>1</v>
      </c>
      <c r="U34" s="87" t="s">
        <v>28</v>
      </c>
      <c r="V34" s="87" t="s">
        <v>308</v>
      </c>
      <c r="W34" s="87" t="s">
        <v>19</v>
      </c>
      <c r="X34" s="87">
        <v>6</v>
      </c>
      <c r="Y34" s="87">
        <v>620</v>
      </c>
      <c r="Z34" s="87" t="s">
        <v>52</v>
      </c>
      <c r="AA34" s="87" t="s">
        <v>309</v>
      </c>
      <c r="AB34" s="87" t="s">
        <v>249</v>
      </c>
      <c r="AC34" s="81" t="s">
        <v>310</v>
      </c>
      <c r="AD34" s="87" t="s">
        <v>311</v>
      </c>
      <c r="AE34" s="87" t="s">
        <v>312</v>
      </c>
      <c r="AF34" s="87" t="b">
        <v>1</v>
      </c>
      <c r="AG34" s="88">
        <v>1585038697567</v>
      </c>
      <c r="AH34" s="114" t="s">
        <v>253</v>
      </c>
      <c r="AI34" s="87" t="s">
        <v>254</v>
      </c>
      <c r="AJ34" s="87" t="s">
        <v>313</v>
      </c>
      <c r="AK34" s="87" t="s">
        <v>314</v>
      </c>
      <c r="AL34" s="87">
        <v>1215079</v>
      </c>
      <c r="AM34" s="87" t="s">
        <v>315</v>
      </c>
      <c r="AN34" s="87" t="s">
        <v>282</v>
      </c>
      <c r="AO34" s="87" t="s">
        <v>316</v>
      </c>
      <c r="AP34" s="87" t="s">
        <v>259</v>
      </c>
      <c r="AQ34" s="87" t="s">
        <v>8153</v>
      </c>
      <c r="AR34" s="87" t="s">
        <v>260</v>
      </c>
      <c r="AS34" s="87">
        <v>50</v>
      </c>
      <c r="AT34" s="87">
        <v>645478397</v>
      </c>
      <c r="AU34" s="87" t="s">
        <v>317</v>
      </c>
      <c r="AV34" s="87">
        <v>5596333</v>
      </c>
      <c r="AW34" s="87">
        <v>1393154</v>
      </c>
      <c r="AX34" s="87" t="s">
        <v>262</v>
      </c>
      <c r="AY34" s="87" t="s">
        <v>263</v>
      </c>
      <c r="AZ34" s="87" t="s">
        <v>264</v>
      </c>
      <c r="BA34" s="87" t="s">
        <v>318</v>
      </c>
      <c r="BB34" s="87">
        <v>74900</v>
      </c>
      <c r="BC34" s="87" t="s">
        <v>319</v>
      </c>
      <c r="BD34" s="87" t="s">
        <v>320</v>
      </c>
      <c r="BE34" s="87" t="s">
        <v>320</v>
      </c>
      <c r="BF34" s="87" t="s">
        <v>308</v>
      </c>
      <c r="BG34" s="87" t="s">
        <v>5</v>
      </c>
      <c r="BH34" s="80" t="s">
        <v>306</v>
      </c>
      <c r="BI34" s="80">
        <v>43563</v>
      </c>
      <c r="BJ34" s="87" t="s">
        <v>267</v>
      </c>
      <c r="BK34" s="87">
        <v>3929</v>
      </c>
      <c r="BL34" s="87" t="s">
        <v>268</v>
      </c>
      <c r="BM34" s="87" t="s">
        <v>269</v>
      </c>
      <c r="BN34" s="87">
        <v>2018</v>
      </c>
      <c r="BO34" s="87" t="s">
        <v>249</v>
      </c>
      <c r="BP34" s="87" t="s">
        <v>271</v>
      </c>
      <c r="BQ34" s="87" t="s">
        <v>272</v>
      </c>
      <c r="BR34" s="87" t="s">
        <v>321</v>
      </c>
      <c r="BS34" s="87">
        <v>582737</v>
      </c>
      <c r="BT34" s="87" t="s">
        <v>321</v>
      </c>
      <c r="BU34" s="87">
        <v>582738</v>
      </c>
      <c r="BZ34" s="87">
        <v>1393154</v>
      </c>
      <c r="CA34" s="87" t="s">
        <v>279</v>
      </c>
      <c r="CB34" s="87" t="s">
        <v>322</v>
      </c>
      <c r="CC34" s="87" t="s">
        <v>5</v>
      </c>
    </row>
    <row r="35" spans="1:81" ht="15" customHeight="1">
      <c r="A35" s="205">
        <v>30</v>
      </c>
      <c r="B35" s="87">
        <v>1415409</v>
      </c>
      <c r="C35" s="87" t="s">
        <v>525</v>
      </c>
      <c r="E35" s="87" t="s">
        <v>242</v>
      </c>
      <c r="F35" s="87" t="s">
        <v>282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325</v>
      </c>
      <c r="N35" s="80"/>
      <c r="O35" s="80"/>
      <c r="P35" s="80"/>
      <c r="Q35" s="87" t="s">
        <v>245</v>
      </c>
      <c r="R35" s="87" t="s">
        <v>444</v>
      </c>
      <c r="S35" s="87" t="s">
        <v>445</v>
      </c>
      <c r="T35" s="87">
        <v>1</v>
      </c>
      <c r="U35" s="87" t="s">
        <v>37</v>
      </c>
      <c r="V35" s="87" t="s">
        <v>526</v>
      </c>
      <c r="W35" s="87" t="s">
        <v>19</v>
      </c>
      <c r="X35" s="87">
        <v>6</v>
      </c>
      <c r="Y35" s="87">
        <v>624</v>
      </c>
      <c r="Z35" s="87" t="s">
        <v>54</v>
      </c>
      <c r="AA35" s="87" t="s">
        <v>527</v>
      </c>
      <c r="AB35" s="87" t="s">
        <v>249</v>
      </c>
      <c r="AE35" s="87" t="s">
        <v>528</v>
      </c>
      <c r="AF35" s="87" t="b">
        <v>1</v>
      </c>
      <c r="AG35" s="88"/>
      <c r="AH35" s="114" t="s">
        <v>253</v>
      </c>
      <c r="AI35" s="87" t="s">
        <v>254</v>
      </c>
      <c r="AJ35" s="87" t="s">
        <v>514</v>
      </c>
      <c r="AK35" s="87" t="s">
        <v>529</v>
      </c>
      <c r="AL35" s="87">
        <v>1222808</v>
      </c>
      <c r="AM35" s="87" t="s">
        <v>516</v>
      </c>
      <c r="AN35" s="87" t="s">
        <v>282</v>
      </c>
      <c r="AO35" s="87" t="s">
        <v>530</v>
      </c>
      <c r="AP35" s="87" t="s">
        <v>531</v>
      </c>
      <c r="AQ35" s="87" t="s">
        <v>8156</v>
      </c>
      <c r="AR35" s="87" t="s">
        <v>334</v>
      </c>
      <c r="AS35" s="87">
        <v>50</v>
      </c>
      <c r="AU35" s="87" t="s">
        <v>532</v>
      </c>
      <c r="AV35" s="87">
        <v>5777326</v>
      </c>
      <c r="AW35" s="87">
        <v>1415365</v>
      </c>
      <c r="AX35" s="87" t="s">
        <v>262</v>
      </c>
      <c r="AY35" s="87" t="s">
        <v>263</v>
      </c>
      <c r="AZ35" s="87" t="s">
        <v>264</v>
      </c>
      <c r="BA35" s="87" t="s">
        <v>533</v>
      </c>
      <c r="BB35" s="87">
        <v>2330</v>
      </c>
      <c r="BC35" s="87" t="s">
        <v>534</v>
      </c>
      <c r="BD35" s="87" t="s">
        <v>453</v>
      </c>
      <c r="BE35" s="87" t="s">
        <v>453</v>
      </c>
      <c r="BF35" s="87" t="s">
        <v>526</v>
      </c>
      <c r="BG35" s="87" t="s">
        <v>13</v>
      </c>
      <c r="BH35" s="80" t="s">
        <v>242</v>
      </c>
      <c r="BI35" s="80">
        <v>43723</v>
      </c>
      <c r="BJ35" s="80" t="s">
        <v>267</v>
      </c>
      <c r="BK35" s="87">
        <v>362924</v>
      </c>
      <c r="BL35" s="87" t="s">
        <v>268</v>
      </c>
      <c r="BM35" s="87" t="s">
        <v>269</v>
      </c>
      <c r="BN35" s="87">
        <v>2018</v>
      </c>
      <c r="BO35" s="87" t="s">
        <v>249</v>
      </c>
      <c r="BP35" s="87" t="s">
        <v>455</v>
      </c>
      <c r="BQ35" s="87" t="s">
        <v>272</v>
      </c>
      <c r="BR35" s="87" t="s">
        <v>273</v>
      </c>
      <c r="BS35" s="87" t="s">
        <v>535</v>
      </c>
      <c r="BT35" s="87" t="s">
        <v>273</v>
      </c>
      <c r="BU35" s="87" t="s">
        <v>536</v>
      </c>
      <c r="BV35" s="87" t="s">
        <v>276</v>
      </c>
      <c r="BW35" s="87" t="s">
        <v>537</v>
      </c>
      <c r="BX35" s="87" t="s">
        <v>276</v>
      </c>
      <c r="BY35" s="87" t="s">
        <v>538</v>
      </c>
      <c r="BZ35" s="87">
        <v>1415365</v>
      </c>
      <c r="CA35" s="87" t="s">
        <v>279</v>
      </c>
      <c r="CB35" s="87" t="s">
        <v>539</v>
      </c>
      <c r="CC35" s="87" t="s">
        <v>13</v>
      </c>
    </row>
    <row r="36" spans="1:81" ht="15" customHeight="1">
      <c r="A36" s="205">
        <v>31</v>
      </c>
      <c r="B36" s="87">
        <v>1415410</v>
      </c>
      <c r="C36" s="87" t="s">
        <v>525</v>
      </c>
      <c r="E36" s="87" t="s">
        <v>242</v>
      </c>
      <c r="F36" s="87" t="s">
        <v>282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325</v>
      </c>
      <c r="Q36" s="87" t="s">
        <v>245</v>
      </c>
      <c r="R36" s="87" t="s">
        <v>444</v>
      </c>
      <c r="S36" s="87" t="s">
        <v>445</v>
      </c>
      <c r="T36" s="87">
        <v>2</v>
      </c>
      <c r="U36" s="87" t="s">
        <v>37</v>
      </c>
      <c r="V36" s="87" t="s">
        <v>533</v>
      </c>
      <c r="W36" s="87" t="s">
        <v>24</v>
      </c>
      <c r="X36" s="87">
        <v>6</v>
      </c>
      <c r="Y36" s="87">
        <v>624</v>
      </c>
      <c r="Z36" s="87" t="s">
        <v>54</v>
      </c>
      <c r="AA36" s="87" t="s">
        <v>540</v>
      </c>
      <c r="AB36" s="87" t="s">
        <v>249</v>
      </c>
      <c r="AC36" s="81" t="s">
        <v>8220</v>
      </c>
      <c r="AD36" s="87" t="s">
        <v>373</v>
      </c>
      <c r="AE36" s="87" t="s">
        <v>541</v>
      </c>
      <c r="AF36" s="87" t="b">
        <v>1</v>
      </c>
      <c r="AG36" s="87">
        <v>1601596800000</v>
      </c>
      <c r="AH36" s="87" t="s">
        <v>253</v>
      </c>
      <c r="AI36" s="87" t="s">
        <v>254</v>
      </c>
      <c r="AJ36" s="87" t="s">
        <v>514</v>
      </c>
      <c r="AK36" s="87" t="s">
        <v>542</v>
      </c>
      <c r="AL36" s="87">
        <v>1222808</v>
      </c>
      <c r="AM36" s="87" t="s">
        <v>516</v>
      </c>
      <c r="AN36" s="87" t="s">
        <v>282</v>
      </c>
      <c r="AO36" s="87" t="s">
        <v>543</v>
      </c>
      <c r="AP36" s="87" t="s">
        <v>531</v>
      </c>
      <c r="AQ36" s="87" t="s">
        <v>8156</v>
      </c>
      <c r="AR36" s="87" t="s">
        <v>334</v>
      </c>
      <c r="AS36" s="87">
        <v>50</v>
      </c>
      <c r="AU36" s="87" t="s">
        <v>532</v>
      </c>
      <c r="AV36" s="87">
        <v>5785330</v>
      </c>
      <c r="AW36" s="87">
        <v>1415367</v>
      </c>
      <c r="AX36" s="87" t="s">
        <v>262</v>
      </c>
      <c r="AY36" s="87" t="s">
        <v>263</v>
      </c>
      <c r="AZ36" s="87" t="s">
        <v>264</v>
      </c>
      <c r="BA36" s="87" t="s">
        <v>533</v>
      </c>
      <c r="BB36" s="87">
        <v>2310</v>
      </c>
      <c r="BC36" s="87" t="s">
        <v>534</v>
      </c>
      <c r="BD36" s="87" t="s">
        <v>453</v>
      </c>
      <c r="BE36" s="87" t="s">
        <v>453</v>
      </c>
      <c r="BF36" s="87" t="s">
        <v>533</v>
      </c>
      <c r="BG36" s="87" t="s">
        <v>10</v>
      </c>
      <c r="BH36" s="80" t="s">
        <v>242</v>
      </c>
      <c r="BI36" s="80">
        <v>43723</v>
      </c>
      <c r="BJ36" s="87" t="s">
        <v>267</v>
      </c>
      <c r="BK36" s="87">
        <v>362924</v>
      </c>
      <c r="BL36" s="87" t="s">
        <v>268</v>
      </c>
      <c r="BM36" s="87" t="s">
        <v>269</v>
      </c>
      <c r="BN36" s="87">
        <v>2018</v>
      </c>
      <c r="BO36" s="87" t="s">
        <v>249</v>
      </c>
      <c r="BP36" s="87" t="s">
        <v>455</v>
      </c>
      <c r="BQ36" s="87" t="s">
        <v>272</v>
      </c>
      <c r="BR36" s="87" t="s">
        <v>273</v>
      </c>
      <c r="BS36" s="87" t="s">
        <v>544</v>
      </c>
      <c r="BT36" s="87" t="s">
        <v>273</v>
      </c>
      <c r="BU36" s="87" t="s">
        <v>545</v>
      </c>
      <c r="BV36" s="87" t="s">
        <v>276</v>
      </c>
      <c r="BW36" s="87" t="s">
        <v>546</v>
      </c>
      <c r="BX36" s="87" t="s">
        <v>276</v>
      </c>
      <c r="BY36" s="87" t="s">
        <v>547</v>
      </c>
      <c r="BZ36" s="87">
        <v>1415367</v>
      </c>
      <c r="CA36" s="87" t="s">
        <v>279</v>
      </c>
      <c r="CB36" s="87" t="s">
        <v>548</v>
      </c>
      <c r="CC36" s="87" t="s">
        <v>10</v>
      </c>
    </row>
    <row r="37" spans="1:81" ht="15" customHeight="1">
      <c r="A37" s="205"/>
    </row>
    <row r="38" spans="1:81" ht="15" customHeight="1">
      <c r="A38" s="205"/>
    </row>
    <row r="39" spans="1:81" ht="15" customHeight="1">
      <c r="A39" s="205"/>
    </row>
    <row r="40" spans="1:81" ht="15" customHeight="1">
      <c r="A40" s="205"/>
    </row>
    <row r="41" spans="1:81" ht="15" customHeight="1">
      <c r="A41" s="205"/>
    </row>
    <row r="42" spans="1:81" ht="15" customHeight="1">
      <c r="A42" s="205"/>
    </row>
    <row r="43" spans="1:81" ht="15" customHeight="1">
      <c r="A43" s="205"/>
    </row>
    <row r="44" spans="1:81" ht="15" customHeight="1">
      <c r="A44" s="205"/>
    </row>
    <row r="45" spans="1:81" ht="15" customHeight="1">
      <c r="A45" s="205"/>
    </row>
    <row r="46" spans="1:81" ht="15" customHeight="1">
      <c r="A46" s="205"/>
    </row>
    <row r="47" spans="1:81" ht="15" customHeight="1">
      <c r="A47" s="205"/>
    </row>
    <row r="48" spans="1:81" ht="15" customHeight="1">
      <c r="A48" s="205"/>
    </row>
    <row r="49" spans="1:1" ht="15" customHeight="1">
      <c r="A49" s="205"/>
    </row>
    <row r="50" spans="1:1" ht="15" customHeight="1">
      <c r="A50" s="205"/>
    </row>
    <row r="51" spans="1:1" ht="15" customHeight="1">
      <c r="A51" s="205"/>
    </row>
    <row r="52" spans="1:1" ht="15" customHeight="1">
      <c r="A52" s="205"/>
    </row>
    <row r="53" spans="1:1" ht="15" customHeight="1">
      <c r="A53" s="205"/>
    </row>
    <row r="54" spans="1:1" ht="15" customHeight="1">
      <c r="A54" s="205"/>
    </row>
    <row r="55" spans="1:1" ht="15" customHeight="1">
      <c r="A55" s="205"/>
    </row>
    <row r="56" spans="1:1" ht="15" customHeight="1">
      <c r="A56" s="205"/>
    </row>
    <row r="57" spans="1:1" ht="15" customHeight="1">
      <c r="A57" s="205"/>
    </row>
    <row r="58" spans="1:1" ht="15" customHeight="1">
      <c r="A58" s="205"/>
    </row>
    <row r="59" spans="1:1" ht="15" customHeight="1">
      <c r="A59" s="205"/>
    </row>
    <row r="60" spans="1:1" ht="15" customHeight="1">
      <c r="A60" s="205"/>
    </row>
    <row r="61" spans="1:1" ht="15" customHeight="1">
      <c r="A61" s="205"/>
    </row>
    <row r="62" spans="1:1" ht="15" customHeight="1">
      <c r="A62" s="205"/>
    </row>
    <row r="63" spans="1:1" ht="15" customHeight="1">
      <c r="A63" s="205"/>
    </row>
    <row r="64" spans="1:1" ht="15" customHeight="1">
      <c r="A64" s="205"/>
    </row>
    <row r="65" spans="1:1" ht="15" customHeight="1">
      <c r="A65" s="205"/>
    </row>
    <row r="66" spans="1:1" ht="15" customHeight="1">
      <c r="A66" s="205"/>
    </row>
    <row r="67" spans="1:1" ht="15" customHeight="1">
      <c r="A67" s="205"/>
    </row>
    <row r="68" spans="1:1" ht="15" customHeight="1">
      <c r="A68" s="205"/>
    </row>
    <row r="69" spans="1:1" ht="15" customHeight="1">
      <c r="A69" s="205"/>
    </row>
    <row r="70" spans="1:1" ht="15" customHeight="1">
      <c r="A70" s="205"/>
    </row>
    <row r="71" spans="1:1" ht="15" customHeight="1">
      <c r="A71" s="205"/>
    </row>
    <row r="72" spans="1:1" ht="15" customHeight="1">
      <c r="A72" s="205"/>
    </row>
    <row r="73" spans="1:1" ht="15" customHeight="1">
      <c r="A73" s="205"/>
    </row>
    <row r="74" spans="1:1" ht="15" customHeight="1">
      <c r="A74" s="205"/>
    </row>
    <row r="75" spans="1:1" ht="15" customHeight="1">
      <c r="A75" s="205"/>
    </row>
    <row r="76" spans="1:1" ht="15" customHeight="1">
      <c r="A76" s="205"/>
    </row>
    <row r="77" spans="1:1" ht="15" customHeight="1">
      <c r="A77" s="205"/>
    </row>
    <row r="78" spans="1:1" ht="15" customHeight="1">
      <c r="A78" s="205"/>
    </row>
    <row r="79" spans="1:1" ht="15" customHeight="1">
      <c r="A79" s="205"/>
    </row>
    <row r="80" spans="1:1" ht="15" customHeight="1">
      <c r="A80" s="205"/>
    </row>
    <row r="81" spans="1:1" ht="15" customHeight="1">
      <c r="A81" s="205"/>
    </row>
    <row r="82" spans="1:1" ht="15" customHeight="1">
      <c r="A82" s="205"/>
    </row>
    <row r="83" spans="1:1" ht="15" customHeight="1">
      <c r="A83" s="205"/>
    </row>
    <row r="84" spans="1:1" ht="15" customHeight="1">
      <c r="A84" s="205"/>
    </row>
    <row r="85" spans="1:1" ht="15" customHeight="1">
      <c r="A85" s="205"/>
    </row>
    <row r="86" spans="1:1" ht="15" customHeight="1">
      <c r="A86" s="205"/>
    </row>
    <row r="87" spans="1:1" ht="15" customHeight="1">
      <c r="A87" s="205"/>
    </row>
    <row r="88" spans="1:1" ht="15" customHeight="1">
      <c r="A88" s="205"/>
    </row>
    <row r="89" spans="1:1" ht="15" customHeight="1">
      <c r="A89" s="205"/>
    </row>
    <row r="90" spans="1:1" ht="15" customHeight="1">
      <c r="A90" s="205"/>
    </row>
    <row r="91" spans="1:1" ht="15" customHeight="1">
      <c r="A91" s="205"/>
    </row>
    <row r="92" spans="1:1" ht="15" customHeight="1">
      <c r="A92" s="205"/>
    </row>
    <row r="93" spans="1:1" ht="15" customHeight="1">
      <c r="A93" s="205"/>
    </row>
    <row r="94" spans="1:1" ht="15" customHeight="1">
      <c r="A94" s="205"/>
    </row>
    <row r="95" spans="1:1" ht="15" customHeight="1">
      <c r="A95" s="205"/>
    </row>
    <row r="96" spans="1:1" ht="15" customHeight="1">
      <c r="A96" s="205"/>
    </row>
    <row r="97" spans="1:1" ht="15" customHeight="1">
      <c r="A97" s="205"/>
    </row>
    <row r="98" spans="1:1" ht="15" customHeight="1">
      <c r="A98" s="205"/>
    </row>
    <row r="99" spans="1:1" ht="15" customHeight="1">
      <c r="A99" s="205"/>
    </row>
    <row r="100" spans="1:1" ht="15" customHeight="1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28515625" defaultRowHeight="15" customHeight="1"/>
  <cols>
    <col min="1" max="1" width="3.7109375" style="43" bestFit="1" customWidth="1"/>
    <col min="2" max="2" width="14" style="87" bestFit="1" customWidth="1"/>
    <col min="3" max="3" width="6.7109375" style="81" bestFit="1" customWidth="1"/>
    <col min="4" max="4" width="12.140625" style="43" bestFit="1" customWidth="1"/>
    <col min="5" max="5" width="3.85546875" style="43" bestFit="1" customWidth="1"/>
    <col min="6" max="6" width="157.140625" style="43" hidden="1" customWidth="1"/>
    <col min="7" max="9" width="3.85546875" style="43" bestFit="1" customWidth="1"/>
    <col min="10" max="10" width="5.140625" style="43" bestFit="1" customWidth="1"/>
    <col min="11" max="12" width="3.85546875" style="43" bestFit="1" customWidth="1"/>
    <col min="13" max="13" width="5.7109375" style="43" bestFit="1" customWidth="1"/>
    <col min="14" max="15" width="5.140625" style="43" bestFit="1" customWidth="1"/>
    <col min="16" max="16" width="4.140625" style="43" bestFit="1" customWidth="1"/>
    <col min="17" max="17" width="3.85546875" style="43" bestFit="1" customWidth="1"/>
    <col min="18" max="18" width="5.7109375" style="43" bestFit="1" customWidth="1"/>
    <col min="19" max="19" width="3.85546875" style="43" bestFit="1" customWidth="1"/>
    <col min="20" max="20" width="5.140625" style="43" bestFit="1" customWidth="1"/>
    <col min="21" max="21" width="3.85546875" style="43" bestFit="1" customWidth="1"/>
    <col min="22" max="22" width="5.7109375" style="43" bestFit="1" customWidth="1"/>
    <col min="23" max="23" width="5.140625" style="43" bestFit="1" customWidth="1"/>
    <col min="24" max="24" width="5.7109375" style="43" bestFit="1" customWidth="1"/>
    <col min="25" max="25" width="4.140625" style="43" bestFit="1" customWidth="1"/>
    <col min="26" max="29" width="3.85546875" style="43" bestFit="1" customWidth="1"/>
    <col min="30" max="30" width="5.140625" style="43" bestFit="1" customWidth="1"/>
    <col min="31" max="32" width="3.85546875" style="43" bestFit="1" customWidth="1"/>
    <col min="33" max="35" width="5.140625" style="43" bestFit="1" customWidth="1"/>
    <col min="36" max="38" width="3.85546875" style="43" bestFit="1" customWidth="1"/>
    <col min="39" max="39" width="7.7109375" style="43" bestFit="1" customWidth="1"/>
    <col min="40" max="40" width="6.140625" style="43" bestFit="1" customWidth="1"/>
    <col min="41" max="84" width="3.85546875" style="43" bestFit="1" customWidth="1"/>
    <col min="85" max="85" width="8" style="43" bestFit="1" customWidth="1"/>
    <col min="86" max="86" width="6.140625" style="43" bestFit="1" customWidth="1"/>
    <col min="87" max="88" width="3.85546875" style="43" bestFit="1" customWidth="1"/>
    <col min="89" max="89" width="4.140625" style="43" bestFit="1" customWidth="1"/>
    <col min="90" max="91" width="5.7109375" style="43" bestFit="1" customWidth="1"/>
    <col min="92" max="92" width="3.85546875" style="43" bestFit="1" customWidth="1"/>
    <col min="93" max="94" width="5.7109375" style="43" bestFit="1" customWidth="1"/>
    <col min="95" max="96" width="3.85546875" style="43" bestFit="1" customWidth="1"/>
    <col min="97" max="98" width="5.140625" style="43" bestFit="1" customWidth="1"/>
    <col min="99" max="99" width="3.85546875" style="43" bestFit="1" customWidth="1"/>
    <col min="100" max="100" width="5.7109375" style="43" bestFit="1" customWidth="1"/>
    <col min="101" max="150" width="3.85546875" style="43" bestFit="1" customWidth="1"/>
    <col min="151" max="152" width="5.140625" style="43" bestFit="1" customWidth="1"/>
    <col min="153" max="153" width="8.140625" style="43" bestFit="1" customWidth="1"/>
    <col min="154" max="156" width="6.140625" style="43" bestFit="1" customWidth="1"/>
    <col min="157" max="157" width="9.140625" style="43" bestFit="1" customWidth="1"/>
    <col min="158" max="158" width="6.140625" style="43" bestFit="1" customWidth="1"/>
    <col min="159" max="160" width="9.140625" style="43" bestFit="1" customWidth="1"/>
    <col min="161" max="161" width="7.140625" style="43" bestFit="1" customWidth="1"/>
    <col min="162" max="163" width="5.140625" style="43" bestFit="1" customWidth="1"/>
    <col min="164" max="165" width="3.85546875" style="43" bestFit="1" customWidth="1"/>
    <col min="166" max="170" width="6.140625" style="43" bestFit="1" customWidth="1"/>
    <col min="171" max="174" width="7.140625" style="43" bestFit="1" customWidth="1"/>
    <col min="175" max="177" width="6.140625" style="43" bestFit="1" customWidth="1"/>
    <col min="178" max="183" width="5.140625" style="43" bestFit="1" customWidth="1"/>
    <col min="184" max="184" width="6.140625" style="43" bestFit="1" customWidth="1"/>
    <col min="185" max="189" width="5.140625" style="43" bestFit="1" customWidth="1"/>
    <col min="190" max="190" width="5.7109375" style="43" bestFit="1" customWidth="1"/>
    <col min="191" max="191" width="5.140625" style="43" bestFit="1" customWidth="1"/>
    <col min="192" max="193" width="6.140625" style="43" bestFit="1" customWidth="1"/>
    <col min="194" max="194" width="5.140625" style="43" bestFit="1" customWidth="1"/>
    <col min="195" max="195" width="6.140625" style="43" bestFit="1" customWidth="1"/>
    <col min="196" max="196" width="7.140625" style="43" bestFit="1" customWidth="1"/>
    <col min="197" max="202" width="5.140625" style="43" bestFit="1" customWidth="1"/>
    <col min="203" max="203" width="3.85546875" style="43" bestFit="1" customWidth="1"/>
    <col min="204" max="206" width="5.140625" style="43" bestFit="1" customWidth="1"/>
    <col min="207" max="207" width="4.140625" style="43" bestFit="1" customWidth="1"/>
    <col min="208" max="209" width="5.140625" style="43" bestFit="1" customWidth="1"/>
    <col min="210" max="210" width="4.140625" style="43" bestFit="1" customWidth="1"/>
    <col min="211" max="211" width="6.140625" style="43" bestFit="1" customWidth="1"/>
    <col min="212" max="212" width="5.140625" style="43" bestFit="1" customWidth="1"/>
    <col min="213" max="213" width="3.85546875" style="43" bestFit="1" customWidth="1"/>
    <col min="214" max="215" width="5.140625" style="43" bestFit="1" customWidth="1"/>
    <col min="216" max="227" width="3.85546875" style="43" bestFit="1" customWidth="1"/>
    <col min="228" max="230" width="6.140625" style="43" bestFit="1" customWidth="1"/>
    <col min="231" max="232" width="5.140625" style="43" bestFit="1" customWidth="1"/>
    <col min="233" max="233" width="7.140625" style="43" bestFit="1" customWidth="1"/>
    <col min="234" max="237" width="5.140625" style="43" bestFit="1" customWidth="1"/>
    <col min="238" max="238" width="8.140625" style="43" bestFit="1" customWidth="1"/>
    <col min="239" max="239" width="7.140625" style="43" bestFit="1" customWidth="1"/>
    <col min="240" max="240" width="5.140625" style="43" bestFit="1" customWidth="1"/>
    <col min="241" max="242" width="7.140625" style="43" bestFit="1" customWidth="1"/>
    <col min="243" max="244" width="5.140625" style="43" bestFit="1" customWidth="1"/>
    <col min="245" max="246" width="6.140625" style="43" bestFit="1" customWidth="1"/>
    <col min="247" max="247" width="7.140625" style="43" bestFit="1" customWidth="1"/>
    <col min="248" max="248" width="6.140625" style="43" bestFit="1" customWidth="1"/>
    <col min="249" max="287" width="3.85546875" style="43" bestFit="1" customWidth="1"/>
    <col min="288" max="288" width="5.140625" style="43" bestFit="1" customWidth="1"/>
    <col min="289" max="289" width="12.140625" style="43" bestFit="1" customWidth="1"/>
    <col min="290" max="309" width="3.85546875" style="43" bestFit="1" customWidth="1"/>
    <col min="310" max="310" width="4.7109375" style="43" bestFit="1" customWidth="1"/>
    <col min="311" max="311" width="5.140625" style="43" bestFit="1" customWidth="1"/>
    <col min="312" max="312" width="6.140625" style="43" bestFit="1" customWidth="1"/>
    <col min="313" max="317" width="5.140625" style="43" bestFit="1" customWidth="1"/>
    <col min="318" max="320" width="6.140625" style="43" bestFit="1" customWidth="1"/>
    <col min="321" max="321" width="4.7109375" style="43" bestFit="1" customWidth="1"/>
    <col min="322" max="322" width="3.85546875" style="43" bestFit="1" customWidth="1"/>
    <col min="323" max="323" width="5.140625" style="43" bestFit="1" customWidth="1"/>
    <col min="324" max="324" width="6.140625" style="43" bestFit="1" customWidth="1"/>
    <col min="325" max="326" width="3.85546875" style="43" bestFit="1" customWidth="1"/>
    <col min="327" max="327" width="5.140625" style="43" bestFit="1" customWidth="1"/>
    <col min="328" max="328" width="3.85546875" style="43" bestFit="1" customWidth="1"/>
    <col min="329" max="329" width="5.140625" style="43" bestFit="1" customWidth="1"/>
    <col min="330" max="330" width="3.85546875" style="43" bestFit="1" customWidth="1"/>
    <col min="331" max="331" width="5.140625" style="43" bestFit="1" customWidth="1"/>
    <col min="332" max="332" width="3.85546875" style="43" bestFit="1" customWidth="1"/>
    <col min="333" max="333" width="5.140625" style="43" bestFit="1" customWidth="1"/>
    <col min="334" max="334" width="3.85546875" style="43" bestFit="1" customWidth="1"/>
    <col min="335" max="335" width="5.140625" style="43" bestFit="1" customWidth="1"/>
    <col min="336" max="336" width="3.85546875" style="43" bestFit="1" customWidth="1"/>
    <col min="337" max="337" width="6.140625" style="43" bestFit="1" customWidth="1"/>
    <col min="338" max="338" width="3.85546875" style="43" bestFit="1" customWidth="1"/>
    <col min="339" max="339" width="6.140625" style="43" bestFit="1" customWidth="1"/>
    <col min="340" max="340" width="3.85546875" style="43" bestFit="1" customWidth="1"/>
    <col min="341" max="341" width="6.140625" style="43" bestFit="1" customWidth="1"/>
    <col min="342" max="408" width="3.85546875" style="43" bestFit="1" customWidth="1"/>
    <col min="409" max="410" width="12.140625" style="43" bestFit="1" customWidth="1"/>
    <col min="411" max="441" width="3.85546875" style="43" bestFit="1" customWidth="1"/>
    <col min="442" max="442" width="6.140625" style="43" bestFit="1" customWidth="1"/>
    <col min="443" max="444" width="3.85546875" style="43" bestFit="1" customWidth="1"/>
    <col min="445" max="445" width="5.140625" style="43" bestFit="1" customWidth="1"/>
    <col min="446" max="447" width="3.85546875" style="43" bestFit="1" customWidth="1"/>
    <col min="448" max="448" width="5.140625" style="43" bestFit="1" customWidth="1"/>
    <col min="449" max="449" width="4.7109375" style="43" bestFit="1" customWidth="1"/>
    <col min="450" max="450" width="5.140625" style="43" bestFit="1" customWidth="1"/>
    <col min="451" max="451" width="6.140625" style="43" bestFit="1" customWidth="1"/>
    <col min="452" max="456" width="3.85546875" style="43" bestFit="1" customWidth="1"/>
    <col min="457" max="460" width="5.140625" style="43" bestFit="1" customWidth="1"/>
    <col min="461" max="464" width="3.85546875" style="43" bestFit="1" customWidth="1"/>
    <col min="465" max="466" width="4.140625" style="43" bestFit="1" customWidth="1"/>
    <col min="467" max="467" width="5.140625" style="43" bestFit="1" customWidth="1"/>
    <col min="468" max="468" width="6.140625" style="43" bestFit="1" customWidth="1"/>
    <col min="469" max="470" width="4.140625" style="43" bestFit="1" customWidth="1"/>
    <col min="471" max="471" width="5.140625" style="43" bestFit="1" customWidth="1"/>
    <col min="472" max="472" width="4.7109375" style="43" bestFit="1" customWidth="1"/>
    <col min="473" max="473" width="3.85546875" style="43" bestFit="1" customWidth="1"/>
    <col min="474" max="474" width="6.140625" style="43" bestFit="1" customWidth="1"/>
    <col min="475" max="477" width="3.85546875" style="43" bestFit="1" customWidth="1"/>
    <col min="478" max="478" width="6.140625" style="43" bestFit="1" customWidth="1"/>
    <col min="479" max="481" width="3.85546875" style="43" bestFit="1" customWidth="1"/>
    <col min="482" max="483" width="4.140625" style="43" bestFit="1" customWidth="1"/>
    <col min="484" max="488" width="5.140625" style="43" bestFit="1" customWidth="1"/>
    <col min="489" max="491" width="3.85546875" style="43" bestFit="1" customWidth="1"/>
    <col min="492" max="492" width="5.140625" style="43" bestFit="1" customWidth="1"/>
    <col min="493" max="495" width="3.85546875" style="43" bestFit="1" customWidth="1"/>
    <col min="496" max="496" width="5.140625" style="43" bestFit="1" customWidth="1"/>
    <col min="497" max="497" width="3.85546875" style="43" bestFit="1" customWidth="1"/>
    <col min="498" max="498" width="6.140625" style="43" bestFit="1" customWidth="1"/>
    <col min="499" max="500" width="3.85546875" style="43" bestFit="1" customWidth="1"/>
    <col min="501" max="504" width="5.140625" style="43" bestFit="1" customWidth="1"/>
    <col min="505" max="505" width="5.7109375" style="43" bestFit="1" customWidth="1"/>
    <col min="506" max="508" width="4.140625" style="43" bestFit="1" customWidth="1"/>
    <col min="509" max="509" width="6.140625" style="43" bestFit="1" customWidth="1"/>
    <col min="510" max="510" width="11.85546875" style="43" bestFit="1" customWidth="1"/>
    <col min="511" max="512" width="3.85546875" style="43" bestFit="1" customWidth="1"/>
    <col min="513" max="513" width="6.140625" style="43" bestFit="1" customWidth="1"/>
    <col min="514" max="514" width="3.85546875" style="43" bestFit="1" customWidth="1"/>
    <col min="515" max="516" width="5.140625" style="43" bestFit="1" customWidth="1"/>
    <col min="517" max="517" width="4.140625" style="43" bestFit="1" customWidth="1"/>
    <col min="518" max="518" width="6.7109375" style="43" bestFit="1" customWidth="1"/>
    <col min="519" max="519" width="4.140625" style="43" bestFit="1" customWidth="1"/>
    <col min="520" max="520" width="3.85546875" style="43" bestFit="1" customWidth="1"/>
    <col min="521" max="521" width="5.140625" style="43" bestFit="1" customWidth="1"/>
    <col min="522" max="529" width="3.85546875" style="43" bestFit="1" customWidth="1"/>
    <col min="530" max="533" width="6.140625" style="43" bestFit="1" customWidth="1"/>
    <col min="534" max="535" width="3.85546875" style="43" bestFit="1" customWidth="1"/>
    <col min="536" max="537" width="5.140625" style="43" bestFit="1" customWidth="1"/>
    <col min="538" max="549" width="6.140625" style="43" bestFit="1" customWidth="1"/>
    <col min="550" max="552" width="4.140625" style="43" bestFit="1" customWidth="1"/>
    <col min="553" max="555" width="6.140625" style="43" bestFit="1" customWidth="1"/>
    <col min="556" max="556" width="4.140625" style="43" bestFit="1" customWidth="1"/>
    <col min="557" max="558" width="6.140625" style="43" bestFit="1" customWidth="1"/>
    <col min="559" max="559" width="4.140625" style="43" bestFit="1" customWidth="1"/>
    <col min="560" max="561" width="6.140625" style="43" bestFit="1" customWidth="1"/>
    <col min="562" max="567" width="4.140625" style="43" bestFit="1" customWidth="1"/>
    <col min="568" max="568" width="3.85546875" style="43" bestFit="1" customWidth="1"/>
    <col min="569" max="569" width="4.140625" style="43" bestFit="1" customWidth="1"/>
    <col min="570" max="570" width="5.140625" style="43" bestFit="1" customWidth="1"/>
    <col min="571" max="572" width="4.140625" style="43" bestFit="1" customWidth="1"/>
    <col min="573" max="620" width="3.85546875" style="43" bestFit="1" customWidth="1"/>
    <col min="621" max="622" width="6.140625" style="43" bestFit="1" customWidth="1"/>
    <col min="623" max="623" width="3.85546875" style="43" bestFit="1" customWidth="1"/>
    <col min="624" max="624" width="9.140625" style="43" bestFit="1" customWidth="1"/>
    <col min="625" max="625" width="8.140625" style="43" bestFit="1" customWidth="1"/>
    <col min="626" max="626" width="4.140625" style="43" bestFit="1" customWidth="1"/>
    <col min="627" max="637" width="3.85546875" style="43" bestFit="1" customWidth="1"/>
    <col min="638" max="639" width="5.140625" style="43" bestFit="1" customWidth="1"/>
    <col min="640" max="641" width="3.85546875" style="43" bestFit="1" customWidth="1"/>
    <col min="642" max="647" width="5.140625" style="43" bestFit="1" customWidth="1"/>
    <col min="648" max="649" width="12.140625" style="43" bestFit="1" customWidth="1"/>
    <col min="650" max="650" width="6.140625" style="43" bestFit="1" customWidth="1"/>
    <col min="651" max="651" width="11.85546875" style="43" bestFit="1" customWidth="1"/>
    <col min="652" max="652" width="6.140625" style="43" bestFit="1" customWidth="1"/>
    <col min="653" max="653" width="5.140625" style="43" bestFit="1" customWidth="1"/>
    <col min="654" max="654" width="6.7109375" style="43" bestFit="1" customWidth="1"/>
    <col min="655" max="655" width="6.140625" style="43" bestFit="1" customWidth="1"/>
    <col min="656" max="656" width="3.85546875" style="43" bestFit="1" customWidth="1"/>
    <col min="657" max="663" width="6.140625" style="43" bestFit="1" customWidth="1"/>
    <col min="664" max="664" width="5.140625" style="43" bestFit="1" customWidth="1"/>
    <col min="665" max="665" width="6.140625" style="43" bestFit="1" customWidth="1"/>
    <col min="666" max="666" width="5.140625" style="43" bestFit="1" customWidth="1"/>
    <col min="667" max="667" width="6.140625" style="43" bestFit="1" customWidth="1"/>
    <col min="668" max="668" width="5.140625" style="43" bestFit="1" customWidth="1"/>
    <col min="669" max="669" width="3.85546875" style="43" bestFit="1" customWidth="1"/>
    <col min="670" max="670" width="7.140625" style="43" bestFit="1" customWidth="1"/>
    <col min="671" max="671" width="5.140625" style="43" bestFit="1" customWidth="1"/>
    <col min="672" max="672" width="3.85546875" style="43" bestFit="1" customWidth="1"/>
    <col min="673" max="673" width="11.140625" style="43" bestFit="1" customWidth="1"/>
    <col min="674" max="674" width="6.140625" style="43" bestFit="1" customWidth="1"/>
    <col min="675" max="675" width="5.140625" style="43" bestFit="1" customWidth="1"/>
    <col min="676" max="676" width="5.7109375" style="43" bestFit="1" customWidth="1"/>
    <col min="677" max="677" width="5.140625" style="43" bestFit="1" customWidth="1"/>
    <col min="678" max="678" width="5.7109375" style="43" bestFit="1" customWidth="1"/>
    <col min="679" max="680" width="3.85546875" style="43" bestFit="1" customWidth="1"/>
    <col min="681" max="682" width="5.140625" style="43" bestFit="1" customWidth="1"/>
    <col min="683" max="683" width="3.85546875" style="43" bestFit="1" customWidth="1"/>
    <col min="684" max="684" width="7.140625" style="43" bestFit="1" customWidth="1"/>
    <col min="685" max="686" width="5.140625" style="43" bestFit="1" customWidth="1"/>
    <col min="687" max="689" width="3.85546875" style="43" bestFit="1" customWidth="1"/>
    <col min="690" max="738" width="5.140625" style="43" bestFit="1" customWidth="1"/>
    <col min="739" max="750" width="6.140625" style="43" bestFit="1" customWidth="1"/>
    <col min="751" max="762" width="3.85546875" style="43" bestFit="1" customWidth="1"/>
    <col min="763" max="776" width="8.140625" style="43" bestFit="1" customWidth="1"/>
    <col min="777" max="778" width="3.85546875" style="43" bestFit="1" customWidth="1"/>
    <col min="779" max="779" width="8.140625" style="43" bestFit="1" customWidth="1"/>
    <col min="780" max="781" width="3.85546875" style="43" bestFit="1" customWidth="1"/>
    <col min="782" max="782" width="8.140625" style="43" bestFit="1" customWidth="1"/>
    <col min="783" max="786" width="3.85546875" style="43" bestFit="1" customWidth="1"/>
    <col min="787" max="787" width="8.140625" style="43" bestFit="1" customWidth="1"/>
    <col min="788" max="789" width="3.85546875" style="43" bestFit="1" customWidth="1"/>
    <col min="790" max="790" width="8.140625" style="43" bestFit="1" customWidth="1"/>
    <col min="791" max="792" width="3.85546875" style="43" bestFit="1" customWidth="1"/>
    <col min="793" max="793" width="8.140625" style="43" bestFit="1" customWidth="1"/>
    <col min="794" max="795" width="3.85546875" style="43" bestFit="1" customWidth="1"/>
    <col min="796" max="796" width="8.140625" style="43" bestFit="1" customWidth="1"/>
    <col min="797" max="798" width="3.85546875" style="43" bestFit="1" customWidth="1"/>
    <col min="799" max="799" width="8.140625" style="43" bestFit="1" customWidth="1"/>
    <col min="800" max="801" width="3.85546875" style="43" bestFit="1" customWidth="1"/>
    <col min="802" max="802" width="8.140625" style="43" bestFit="1" customWidth="1"/>
    <col min="803" max="804" width="3.85546875" style="43" bestFit="1" customWidth="1"/>
    <col min="805" max="805" width="8.140625" style="43" bestFit="1" customWidth="1"/>
    <col min="806" max="807" width="3.85546875" style="43" bestFit="1" customWidth="1"/>
    <col min="808" max="808" width="8.140625" style="43" bestFit="1" customWidth="1"/>
    <col min="809" max="810" width="3.85546875" style="43" bestFit="1" customWidth="1"/>
    <col min="811" max="811" width="8.140625" style="43" bestFit="1" customWidth="1"/>
    <col min="812" max="813" width="6.140625" style="43" bestFit="1" customWidth="1"/>
    <col min="814" max="814" width="8.140625" style="43" bestFit="1" customWidth="1"/>
    <col min="815" max="816" width="6.140625" style="43" bestFit="1" customWidth="1"/>
    <col min="817" max="817" width="8.140625" style="43" bestFit="1" customWidth="1"/>
    <col min="818" max="819" width="6.140625" style="43" bestFit="1" customWidth="1"/>
    <col min="820" max="820" width="8.140625" style="43" bestFit="1" customWidth="1"/>
    <col min="821" max="822" width="6.140625" style="43" bestFit="1" customWidth="1"/>
    <col min="823" max="823" width="8.140625" style="43" bestFit="1" customWidth="1"/>
    <col min="824" max="825" width="5.140625" style="43" bestFit="1" customWidth="1"/>
    <col min="826" max="826" width="8.140625" style="43" bestFit="1" customWidth="1"/>
    <col min="827" max="828" width="5.140625" style="43" bestFit="1" customWidth="1"/>
    <col min="829" max="829" width="8.140625" style="43" bestFit="1" customWidth="1"/>
    <col min="830" max="831" width="5.140625" style="43" bestFit="1" customWidth="1"/>
    <col min="832" max="832" width="8.140625" style="43" bestFit="1" customWidth="1"/>
    <col min="833" max="834" width="5.140625" style="43" bestFit="1" customWidth="1"/>
    <col min="835" max="841" width="3.85546875" style="43" bestFit="1" customWidth="1"/>
    <col min="842" max="842" width="5.140625" style="43" bestFit="1" customWidth="1"/>
    <col min="843" max="868" width="3.85546875" style="43" bestFit="1" customWidth="1"/>
    <col min="869" max="869" width="4.140625" style="43" bestFit="1" customWidth="1"/>
    <col min="870" max="871" width="3.85546875" style="43" bestFit="1" customWidth="1"/>
    <col min="872" max="895" width="5.7109375" style="43" bestFit="1" customWidth="1"/>
    <col min="896" max="919" width="4.140625" style="43" bestFit="1" customWidth="1"/>
    <col min="920" max="974" width="3.85546875" style="43" bestFit="1" customWidth="1"/>
    <col min="975" max="986" width="5.140625" style="43" bestFit="1" customWidth="1"/>
    <col min="987" max="987" width="4.140625" style="43" bestFit="1" customWidth="1"/>
    <col min="988" max="998" width="5.140625" style="43" bestFit="1" customWidth="1"/>
    <col min="999" max="999" width="6.7109375" style="43" bestFit="1" customWidth="1"/>
    <col min="1000" max="1000" width="5.140625" style="43" bestFit="1" customWidth="1"/>
    <col min="1001" max="1002" width="3.85546875" style="43" bestFit="1" customWidth="1"/>
    <col min="1003" max="1003" width="6.140625" style="43" bestFit="1" customWidth="1"/>
    <col min="1004" max="1011" width="5.140625" style="43" bestFit="1" customWidth="1"/>
    <col min="1012" max="1012" width="5.7109375" style="43" bestFit="1" customWidth="1"/>
    <col min="1013" max="1028" width="5.140625" style="43" bestFit="1" customWidth="1"/>
    <col min="1029" max="1052" width="5.7109375" style="43" bestFit="1" customWidth="1"/>
    <col min="1053" max="1076" width="5.140625" style="43" bestFit="1" customWidth="1"/>
    <col min="1077" max="1100" width="5.7109375" style="43" bestFit="1" customWidth="1"/>
    <col min="1101" max="1101" width="9.140625" style="43" bestFit="1" customWidth="1"/>
    <col min="1102" max="1102" width="3.85546875" style="43" bestFit="1" customWidth="1"/>
    <col min="1103" max="1103" width="8.140625" style="43" bestFit="1" customWidth="1"/>
    <col min="1104" max="1104" width="4.140625" style="43" bestFit="1" customWidth="1"/>
    <col min="1105" max="1107" width="5.140625" style="43" bestFit="1" customWidth="1"/>
    <col min="1108" max="1108" width="5.7109375" style="43" bestFit="1" customWidth="1"/>
    <col min="1109" max="1110" width="5.140625" style="43" bestFit="1" customWidth="1"/>
    <col min="1111" max="1111" width="6.140625" style="43" bestFit="1" customWidth="1"/>
    <col min="1112" max="1114" width="8.140625" style="43" bestFit="1" customWidth="1"/>
    <col min="1115" max="1116" width="9.140625" style="43" bestFit="1" customWidth="1"/>
    <col min="1117" max="1117" width="10.140625" style="43" bestFit="1" customWidth="1"/>
    <col min="1118" max="1118" width="8.140625" style="43" bestFit="1" customWidth="1"/>
    <col min="1119" max="1121" width="9.140625" style="43" bestFit="1" customWidth="1"/>
    <col min="1122" max="1122" width="8.140625" style="43" bestFit="1" customWidth="1"/>
    <col min="1123" max="1123" width="9.140625" style="43" bestFit="1" customWidth="1"/>
    <col min="1124" max="1125" width="8.140625" style="43" bestFit="1" customWidth="1"/>
    <col min="1126" max="1127" width="9.140625" style="43" bestFit="1" customWidth="1"/>
    <col min="1128" max="1131" width="8.140625" style="43" bestFit="1" customWidth="1"/>
    <col min="1132" max="1132" width="9.140625" style="43" bestFit="1" customWidth="1"/>
    <col min="1133" max="1134" width="8.140625" style="43" bestFit="1" customWidth="1"/>
    <col min="1135" max="1135" width="9.140625" style="43" bestFit="1" customWidth="1"/>
    <col min="1136" max="1136" width="8.140625" style="43" bestFit="1" customWidth="1"/>
    <col min="1137" max="1138" width="9.140625" style="43" bestFit="1" customWidth="1"/>
    <col min="1139" max="1141" width="8.140625" style="43" bestFit="1" customWidth="1"/>
    <col min="1142" max="1142" width="9.140625" style="43" bestFit="1" customWidth="1"/>
    <col min="1143" max="1170" width="5.140625" style="43" bestFit="1" customWidth="1"/>
    <col min="1171" max="1171" width="6.140625" style="43" bestFit="1" customWidth="1"/>
    <col min="1172" max="1172" width="4.140625" style="43" bestFit="1" customWidth="1"/>
    <col min="1173" max="1173" width="7.140625" style="43" bestFit="1" customWidth="1"/>
    <col min="1174" max="1175" width="5.140625" style="43" bestFit="1" customWidth="1"/>
    <col min="1176" max="1176" width="4.140625" style="43" bestFit="1" customWidth="1"/>
    <col min="1177" max="1182" width="3.85546875" style="43" bestFit="1" customWidth="1"/>
    <col min="1183" max="1185" width="4.140625" style="43" bestFit="1" customWidth="1"/>
    <col min="1186" max="1187" width="3.85546875" style="43" bestFit="1" customWidth="1"/>
    <col min="1188" max="1188" width="5.140625" style="43" bestFit="1" customWidth="1"/>
    <col min="1189" max="1190" width="3.85546875" style="43" bestFit="1" customWidth="1"/>
    <col min="1191" max="1191" width="7.140625" style="43" bestFit="1" customWidth="1"/>
    <col min="1192" max="1199" width="3.85546875" style="43" bestFit="1" customWidth="1"/>
    <col min="1200" max="1200" width="6.140625" style="43" bestFit="1" customWidth="1"/>
    <col min="1201" max="1203" width="3.85546875" style="43" bestFit="1" customWidth="1"/>
    <col min="1204" max="1204" width="4.42578125" style="43" bestFit="1" customWidth="1"/>
    <col min="1205" max="1205" width="7.140625" style="43" bestFit="1" customWidth="1"/>
    <col min="1206" max="1206" width="11.85546875" style="43" bestFit="1" customWidth="1"/>
    <col min="1207" max="1207" width="4.140625" style="43" bestFit="1" customWidth="1"/>
    <col min="1208" max="1208" width="3.85546875" style="43" bestFit="1" customWidth="1"/>
    <col min="1209" max="1209" width="7.140625" style="43" bestFit="1" customWidth="1"/>
    <col min="1210" max="1210" width="3.85546875" style="43" bestFit="1" customWidth="1"/>
    <col min="1211" max="1211" width="4.42578125" style="43" bestFit="1" customWidth="1"/>
    <col min="1212" max="1212" width="5.140625" style="43" bestFit="1" customWidth="1"/>
    <col min="1213" max="1213" width="3.85546875" style="43" bestFit="1" customWidth="1"/>
    <col min="1214" max="1214" width="11.85546875" style="43" bestFit="1" customWidth="1"/>
    <col min="1215" max="1216" width="4.42578125" style="43" bestFit="1" customWidth="1"/>
    <col min="1217" max="1217" width="7.140625" style="43" bestFit="1" customWidth="1"/>
    <col min="1218" max="1219" width="5.140625" style="43" bestFit="1" customWidth="1"/>
    <col min="1220" max="1220" width="3.85546875" style="43" bestFit="1" customWidth="1"/>
    <col min="1221" max="1221" width="8.140625" style="43" bestFit="1" customWidth="1"/>
    <col min="1222" max="1222" width="3.85546875" style="43" bestFit="1" customWidth="1"/>
    <col min="1223" max="1223" width="7.140625" style="43" bestFit="1" customWidth="1"/>
    <col min="1224" max="1227" width="3.85546875" style="43" bestFit="1" customWidth="1"/>
    <col min="1228" max="1228" width="4.140625" style="43" bestFit="1" customWidth="1"/>
    <col min="1229" max="1229" width="3.85546875" style="43" bestFit="1" customWidth="1"/>
    <col min="1230" max="1230" width="5.140625" style="43" bestFit="1" customWidth="1"/>
    <col min="1231" max="1231" width="3.85546875" style="43" bestFit="1" customWidth="1"/>
    <col min="1232" max="1232" width="7.140625" style="43" bestFit="1" customWidth="1"/>
    <col min="1233" max="1233" width="4.140625" style="43" bestFit="1" customWidth="1"/>
    <col min="1234" max="1234" width="11.85546875" style="43" bestFit="1" customWidth="1"/>
    <col min="1235" max="1236" width="3.85546875" style="43" bestFit="1" customWidth="1"/>
    <col min="1237" max="1239" width="5.140625" style="43" bestFit="1" customWidth="1"/>
    <col min="1240" max="1240" width="8.140625" style="43" bestFit="1" customWidth="1"/>
    <col min="1241" max="1242" width="3.85546875" style="43" bestFit="1" customWidth="1"/>
    <col min="1243" max="1243" width="6.140625" style="43" bestFit="1" customWidth="1"/>
    <col min="1244" max="1244" width="3.85546875" style="43" bestFit="1" customWidth="1"/>
    <col min="1245" max="1246" width="6.140625" style="43" bestFit="1" customWidth="1"/>
    <col min="1247" max="1248" width="7.140625" style="43" bestFit="1" customWidth="1"/>
    <col min="1249" max="1249" width="5.140625" style="43" bestFit="1" customWidth="1"/>
    <col min="1250" max="1250" width="4.140625" style="43" bestFit="1" customWidth="1"/>
    <col min="1251" max="1251" width="3.85546875" style="43" bestFit="1" customWidth="1"/>
    <col min="1252" max="1252" width="4.140625" style="43" bestFit="1" customWidth="1"/>
    <col min="1253" max="1253" width="11.140625" style="43" bestFit="1" customWidth="1"/>
    <col min="1254" max="1254" width="3.85546875" style="43" bestFit="1" customWidth="1"/>
    <col min="1255" max="1255" width="45.28515625" style="43" bestFit="1" customWidth="1"/>
    <col min="1256" max="1257" width="3.85546875" style="43" bestFit="1" customWidth="1"/>
    <col min="1258" max="1259" width="6.140625" style="43" bestFit="1" customWidth="1"/>
    <col min="1260" max="1261" width="3.85546875" style="43" bestFit="1" customWidth="1"/>
    <col min="1262" max="1266" width="6.140625" style="43" bestFit="1" customWidth="1"/>
    <col min="1267" max="1271" width="4.140625" style="43" bestFit="1" customWidth="1"/>
    <col min="1272" max="1274" width="3.85546875" style="43" bestFit="1" customWidth="1"/>
    <col min="1275" max="1276" width="4.140625" style="43" bestFit="1" customWidth="1"/>
    <col min="1277" max="1281" width="3.85546875" style="43" bestFit="1" customWidth="1"/>
    <col min="1282" max="1282" width="4.140625" style="43" bestFit="1" customWidth="1"/>
    <col min="1283" max="1283" width="3.85546875" style="43" bestFit="1" customWidth="1"/>
    <col min="1284" max="1284" width="5.140625" style="43" bestFit="1" customWidth="1"/>
    <col min="1285" max="1288" width="4.140625" style="43" bestFit="1" customWidth="1"/>
    <col min="1289" max="1289" width="3.85546875" style="43" bestFit="1" customWidth="1"/>
    <col min="1290" max="1290" width="4.140625" style="43" bestFit="1" customWidth="1"/>
    <col min="1291" max="1291" width="3.85546875" style="43" bestFit="1" customWidth="1"/>
    <col min="1292" max="1293" width="4.140625" style="43" bestFit="1" customWidth="1"/>
    <col min="1294" max="1304" width="3.85546875" style="43" bestFit="1" customWidth="1"/>
    <col min="1305" max="1305" width="6.28515625" style="43" bestFit="1" customWidth="1"/>
    <col min="1306" max="1306" width="6" style="43" bestFit="1" customWidth="1"/>
    <col min="1307" max="1314" width="3.85546875" style="43" bestFit="1" customWidth="1"/>
    <col min="1315" max="1315" width="5.140625" style="43" bestFit="1" customWidth="1"/>
    <col min="1316" max="1316" width="6.28515625" style="43" bestFit="1" customWidth="1"/>
    <col min="1317" max="1329" width="3.85546875" style="43" bestFit="1" customWidth="1"/>
    <col min="1330" max="1331" width="4.140625" style="43" bestFit="1" customWidth="1"/>
    <col min="1332" max="1333" width="6.28515625" style="43" bestFit="1" customWidth="1"/>
    <col min="1334" max="1334" width="3.85546875" style="43" bestFit="1" customWidth="1"/>
    <col min="1335" max="1335" width="6.28515625" style="43" bestFit="1" customWidth="1"/>
    <col min="1336" max="1337" width="3.85546875" style="43" bestFit="1" customWidth="1"/>
    <col min="1338" max="1338" width="4.140625" style="43" bestFit="1" customWidth="1"/>
    <col min="1339" max="1340" width="3.85546875" style="43" bestFit="1" customWidth="1"/>
    <col min="1341" max="1341" width="4.140625" style="43" bestFit="1" customWidth="1"/>
    <col min="1342" max="1342" width="6" style="43" bestFit="1" customWidth="1"/>
    <col min="1343" max="1343" width="4.140625" style="43" bestFit="1" customWidth="1"/>
    <col min="1344" max="1344" width="6" style="43" bestFit="1" customWidth="1"/>
    <col min="1345" max="1352" width="3.85546875" style="43" bestFit="1" customWidth="1"/>
    <col min="1353" max="1353" width="6.28515625" style="43" bestFit="1" customWidth="1"/>
    <col min="1354" max="1357" width="3.85546875" style="43" bestFit="1" customWidth="1"/>
    <col min="1358" max="1358" width="4.140625" style="43" bestFit="1" customWidth="1"/>
    <col min="1359" max="1359" width="5.140625" style="43" bestFit="1" customWidth="1"/>
    <col min="1360" max="1360" width="4.140625" style="43" bestFit="1" customWidth="1"/>
    <col min="1361" max="1361" width="5.140625" style="43" bestFit="1" customWidth="1"/>
    <col min="1362" max="1362" width="3.85546875" style="43" bestFit="1" customWidth="1"/>
    <col min="1363" max="1363" width="5.140625" style="43" bestFit="1" customWidth="1"/>
    <col min="1364" max="1394" width="3.85546875" style="43" bestFit="1" customWidth="1"/>
    <col min="1395" max="1395" width="5.140625" style="43" bestFit="1" customWidth="1"/>
    <col min="1396" max="1396" width="4.140625" style="43" bestFit="1" customWidth="1"/>
    <col min="1397" max="1397" width="3.85546875" style="43" bestFit="1" customWidth="1"/>
    <col min="1398" max="1398" width="4.140625" style="43" bestFit="1" customWidth="1"/>
    <col min="1399" max="1410" width="3.85546875" style="43" bestFit="1" customWidth="1"/>
    <col min="1411" max="1411" width="5.7109375" style="43" bestFit="1" customWidth="1"/>
    <col min="1412" max="1412" width="4.140625" style="43" bestFit="1" customWidth="1"/>
    <col min="1413" max="1414" width="5.7109375" style="43" bestFit="1" customWidth="1"/>
    <col min="1415" max="1415" width="4.7109375" style="43" bestFit="1" customWidth="1"/>
    <col min="1416" max="1416" width="5.7109375" style="43" bestFit="1" customWidth="1"/>
    <col min="1417" max="1418" width="3.85546875" style="43" bestFit="1" customWidth="1"/>
    <col min="1419" max="1420" width="6.28515625" style="43" bestFit="1" customWidth="1"/>
    <col min="1421" max="1426" width="4.140625" style="43" bestFit="1" customWidth="1"/>
    <col min="1427" max="1427" width="6.28515625" style="43" bestFit="1" customWidth="1"/>
    <col min="1428" max="1428" width="3.85546875" style="43" bestFit="1" customWidth="1"/>
    <col min="1429" max="1429" width="6.28515625" style="43" bestFit="1" customWidth="1"/>
    <col min="1430" max="1430" width="4.140625" style="43" bestFit="1" customWidth="1"/>
    <col min="1431" max="1431" width="5.140625" style="43" bestFit="1" customWidth="1"/>
    <col min="1432" max="1432" width="3.85546875" style="43" bestFit="1" customWidth="1"/>
    <col min="1433" max="1433" width="4.7109375" style="43" bestFit="1" customWidth="1"/>
    <col min="1434" max="1435" width="3.85546875" style="43" bestFit="1" customWidth="1"/>
    <col min="1436" max="1436" width="5.140625" style="43" bestFit="1" customWidth="1"/>
    <col min="1437" max="1439" width="3.85546875" style="43" bestFit="1" customWidth="1"/>
    <col min="1440" max="1441" width="4.140625" style="43" bestFit="1" customWidth="1"/>
    <col min="1442" max="1442" width="6.28515625" style="43" bestFit="1" customWidth="1"/>
    <col min="1443" max="1444" width="3.85546875" style="43" bestFit="1" customWidth="1"/>
    <col min="1445" max="1446" width="6.28515625" style="43" bestFit="1" customWidth="1"/>
    <col min="1447" max="1451" width="3.85546875" style="43" bestFit="1" customWidth="1"/>
    <col min="1452" max="1454" width="4.140625" style="43" bestFit="1" customWidth="1"/>
    <col min="1455" max="1459" width="3.85546875" style="43" bestFit="1" customWidth="1"/>
    <col min="1460" max="1460" width="4.140625" style="43" bestFit="1" customWidth="1"/>
    <col min="1461" max="1462" width="3.85546875" style="43" bestFit="1" customWidth="1"/>
    <col min="1463" max="1486" width="6.28515625" style="43" bestFit="1" customWidth="1"/>
    <col min="1487" max="1487" width="3.85546875" style="43" bestFit="1" customWidth="1"/>
    <col min="1488" max="1500" width="6.28515625" style="43" bestFit="1" customWidth="1"/>
    <col min="1501" max="1501" width="3.85546875" style="43" bestFit="1" customWidth="1"/>
    <col min="1502" max="1502" width="4.140625" style="43" bestFit="1" customWidth="1"/>
    <col min="1503" max="1503" width="3.85546875" style="43" bestFit="1" customWidth="1"/>
    <col min="1504" max="1504" width="4.7109375" style="43" bestFit="1" customWidth="1"/>
    <col min="1505" max="1505" width="3.85546875" style="43" bestFit="1" customWidth="1"/>
    <col min="1506" max="1506" width="4.140625" style="43" bestFit="1" customWidth="1"/>
    <col min="1507" max="1507" width="4.7109375" style="43" bestFit="1" customWidth="1"/>
    <col min="1508" max="1508" width="3.85546875" style="43" bestFit="1" customWidth="1"/>
    <col min="1509" max="1511" width="6.28515625" style="43" bestFit="1" customWidth="1"/>
    <col min="1512" max="1512" width="4.140625" style="43" bestFit="1" customWidth="1"/>
    <col min="1513" max="1513" width="6.28515625" style="43" bestFit="1" customWidth="1"/>
    <col min="1514" max="1514" width="3.85546875" style="43" bestFit="1" customWidth="1"/>
    <col min="1515" max="1515" width="4.140625" style="43" bestFit="1" customWidth="1"/>
    <col min="1516" max="1523" width="3.85546875" style="43" bestFit="1" customWidth="1"/>
    <col min="1524" max="1524" width="4.140625" style="43" bestFit="1" customWidth="1"/>
    <col min="1525" max="1525" width="5.140625" style="43" bestFit="1" customWidth="1"/>
    <col min="1526" max="1526" width="4.140625" style="43" bestFit="1" customWidth="1"/>
    <col min="1527" max="1528" width="3.85546875" style="43" bestFit="1" customWidth="1"/>
    <col min="1529" max="1529" width="4.140625" style="43" bestFit="1" customWidth="1"/>
    <col min="1530" max="1530" width="3.85546875" style="43" bestFit="1" customWidth="1"/>
    <col min="1531" max="1532" width="4.140625" style="43" bestFit="1" customWidth="1"/>
    <col min="1533" max="1538" width="3.85546875" style="43" bestFit="1" customWidth="1"/>
    <col min="1539" max="1540" width="5.140625" style="43" bestFit="1" customWidth="1"/>
    <col min="1541" max="1543" width="3.85546875" style="43" bestFit="1" customWidth="1"/>
    <col min="1544" max="1544" width="4.140625" style="43" bestFit="1" customWidth="1"/>
    <col min="1545" max="1549" width="3.85546875" style="43" bestFit="1" customWidth="1"/>
    <col min="1550" max="1552" width="4.140625" style="43" bestFit="1" customWidth="1"/>
    <col min="1553" max="1553" width="5.140625" style="43" bestFit="1" customWidth="1"/>
    <col min="1554" max="1554" width="4.140625" style="43" bestFit="1" customWidth="1"/>
    <col min="1555" max="1556" width="3.85546875" style="43" bestFit="1" customWidth="1"/>
    <col min="1557" max="1557" width="4.140625" style="43" bestFit="1" customWidth="1"/>
    <col min="1558" max="1559" width="3.85546875" style="43" bestFit="1" customWidth="1"/>
    <col min="1560" max="1561" width="4.140625" style="43" bestFit="1" customWidth="1"/>
    <col min="1562" max="1562" width="3.85546875" style="43" bestFit="1" customWidth="1"/>
    <col min="1563" max="1563" width="4.140625" style="43" bestFit="1" customWidth="1"/>
    <col min="1564" max="1564" width="5.140625" style="43" bestFit="1" customWidth="1"/>
    <col min="1565" max="1567" width="3.85546875" style="43" bestFit="1" customWidth="1"/>
    <col min="1568" max="1568" width="4.140625" style="43" bestFit="1" customWidth="1"/>
    <col min="1569" max="1569" width="3.85546875" style="43" bestFit="1" customWidth="1"/>
    <col min="1570" max="1571" width="4.140625" style="43" bestFit="1" customWidth="1"/>
    <col min="1572" max="1582" width="3.85546875" style="43" bestFit="1" customWidth="1"/>
    <col min="1583" max="1583" width="4.140625" style="43" bestFit="1" customWidth="1"/>
    <col min="1584" max="1588" width="3.85546875" style="43" bestFit="1" customWidth="1"/>
    <col min="1589" max="1589" width="4.140625" style="43" bestFit="1" customWidth="1"/>
    <col min="1590" max="1590" width="3.85546875" style="43" bestFit="1" customWidth="1"/>
    <col min="1591" max="1592" width="4.140625" style="43" bestFit="1" customWidth="1"/>
    <col min="1593" max="1595" width="3.85546875" style="43" bestFit="1" customWidth="1"/>
    <col min="1596" max="1596" width="4.140625" style="43" bestFit="1" customWidth="1"/>
    <col min="1597" max="1598" width="3.85546875" style="43" bestFit="1" customWidth="1"/>
    <col min="1599" max="1600" width="4.140625" style="43" bestFit="1" customWidth="1"/>
    <col min="1601" max="1601" width="3.85546875" style="43" bestFit="1" customWidth="1"/>
    <col min="1602" max="1602" width="4.140625" style="43" bestFit="1" customWidth="1"/>
    <col min="1603" max="1606" width="3.85546875" style="43" bestFit="1" customWidth="1"/>
    <col min="1607" max="1607" width="4.140625" style="43" bestFit="1" customWidth="1"/>
    <col min="1608" max="1608" width="3.85546875" style="43" bestFit="1" customWidth="1"/>
    <col min="1609" max="1610" width="4.140625" style="43" bestFit="1" customWidth="1"/>
    <col min="1611" max="1616" width="3.85546875" style="43" bestFit="1" customWidth="1"/>
    <col min="1617" max="1618" width="4.140625" style="43" bestFit="1" customWidth="1"/>
    <col min="1619" max="1621" width="3.85546875" style="43" bestFit="1" customWidth="1"/>
    <col min="1622" max="1622" width="4.140625" style="43" bestFit="1" customWidth="1"/>
    <col min="1623" max="1627" width="3.85546875" style="43" bestFit="1" customWidth="1"/>
    <col min="1628" max="1628" width="4.140625" style="43" bestFit="1" customWidth="1"/>
    <col min="1629" max="1629" width="3.85546875" style="43" bestFit="1" customWidth="1"/>
    <col min="1630" max="1630" width="4.140625" style="43" bestFit="1" customWidth="1"/>
    <col min="1631" max="1631" width="5.140625" style="43" bestFit="1" customWidth="1"/>
    <col min="1632" max="1632" width="4.140625" style="43" bestFit="1" customWidth="1"/>
    <col min="1633" max="1634" width="3.85546875" style="43" bestFit="1" customWidth="1"/>
    <col min="1635" max="1635" width="4.140625" style="43" bestFit="1" customWidth="1"/>
    <col min="1636" max="1637" width="3.85546875" style="43" bestFit="1" customWidth="1"/>
    <col min="1638" max="1639" width="4.140625" style="43" bestFit="1" customWidth="1"/>
    <col min="1640" max="1640" width="3.85546875" style="43" bestFit="1" customWidth="1"/>
    <col min="1641" max="1641" width="4.140625" style="43" bestFit="1" customWidth="1"/>
    <col min="1642" max="1645" width="3.85546875" style="43" bestFit="1" customWidth="1"/>
    <col min="1646" max="1646" width="4.140625" style="43" bestFit="1" customWidth="1"/>
    <col min="1647" max="1647" width="3.85546875" style="43" bestFit="1" customWidth="1"/>
    <col min="1648" max="1649" width="4.140625" style="43" bestFit="1" customWidth="1"/>
    <col min="1650" max="1660" width="3.85546875" style="43" bestFit="1" customWidth="1"/>
    <col min="1661" max="1661" width="4.140625" style="43" bestFit="1" customWidth="1"/>
    <col min="1662" max="1666" width="3.85546875" style="43" bestFit="1" customWidth="1"/>
    <col min="1667" max="1667" width="4.140625" style="43" bestFit="1" customWidth="1"/>
    <col min="1668" max="1668" width="3.85546875" style="43" bestFit="1" customWidth="1"/>
    <col min="1669" max="1670" width="4.140625" style="43" bestFit="1" customWidth="1"/>
    <col min="1671" max="1673" width="3.85546875" style="43" bestFit="1" customWidth="1"/>
    <col min="1674" max="1674" width="4.140625" style="43" bestFit="1" customWidth="1"/>
    <col min="1675" max="1676" width="3.85546875" style="43" bestFit="1" customWidth="1"/>
    <col min="1677" max="1679" width="4.140625" style="43" bestFit="1" customWidth="1"/>
    <col min="1680" max="1683" width="3.85546875" style="43" bestFit="1" customWidth="1"/>
    <col min="1684" max="1684" width="4.140625" style="43" bestFit="1" customWidth="1"/>
    <col min="1685" max="1685" width="3.85546875" style="43" bestFit="1" customWidth="1"/>
    <col min="1686" max="1687" width="4.140625" style="43" bestFit="1" customWidth="1"/>
    <col min="1688" max="1698" width="3.85546875" style="43" bestFit="1" customWidth="1"/>
    <col min="1699" max="1699" width="4.140625" style="43" bestFit="1" customWidth="1"/>
    <col min="1700" max="1704" width="3.85546875" style="43" bestFit="1" customWidth="1"/>
    <col min="1705" max="1705" width="4.140625" style="43" bestFit="1" customWidth="1"/>
    <col min="1706" max="1706" width="3.85546875" style="43" bestFit="1" customWidth="1"/>
    <col min="1707" max="1708" width="4.140625" style="43" bestFit="1" customWidth="1"/>
    <col min="1709" max="1711" width="3.85546875" style="43" bestFit="1" customWidth="1"/>
    <col min="1712" max="1712" width="4.140625" style="43" bestFit="1" customWidth="1"/>
    <col min="1713" max="1714" width="3.85546875" style="43" bestFit="1" customWidth="1"/>
    <col min="1715" max="1717" width="4.140625" style="43" bestFit="1" customWidth="1"/>
    <col min="1718" max="1721" width="3.85546875" style="43" bestFit="1" customWidth="1"/>
    <col min="1722" max="1722" width="4.140625" style="43" bestFit="1" customWidth="1"/>
    <col min="1723" max="1723" width="3.85546875" style="43" bestFit="1" customWidth="1"/>
    <col min="1724" max="1725" width="4.140625" style="43" bestFit="1" customWidth="1"/>
    <col min="1726" max="1736" width="3.85546875" style="43" bestFit="1" customWidth="1"/>
    <col min="1737" max="1737" width="4.140625" style="43" bestFit="1" customWidth="1"/>
    <col min="1738" max="1742" width="3.85546875" style="43" bestFit="1" customWidth="1"/>
    <col min="1743" max="1743" width="4.140625" style="43" bestFit="1" customWidth="1"/>
    <col min="1744" max="1744" width="3.85546875" style="43" bestFit="1" customWidth="1"/>
    <col min="1745" max="1746" width="4.140625" style="43" bestFit="1" customWidth="1"/>
    <col min="1747" max="1749" width="3.85546875" style="43" bestFit="1" customWidth="1"/>
    <col min="1750" max="1750" width="4.140625" style="43" bestFit="1" customWidth="1"/>
    <col min="1751" max="1752" width="3.85546875" style="43" bestFit="1" customWidth="1"/>
    <col min="1753" max="1755" width="4.140625" style="43" bestFit="1" customWidth="1"/>
    <col min="1756" max="1759" width="3.85546875" style="43" bestFit="1" customWidth="1"/>
    <col min="1760" max="1760" width="4.140625" style="43" bestFit="1" customWidth="1"/>
    <col min="1761" max="1761" width="3.85546875" style="43" bestFit="1" customWidth="1"/>
    <col min="1762" max="1763" width="4.140625" style="43" bestFit="1" customWidth="1"/>
    <col min="1764" max="1774" width="3.85546875" style="43" bestFit="1" customWidth="1"/>
    <col min="1775" max="1775" width="4.140625" style="43" bestFit="1" customWidth="1"/>
    <col min="1776" max="1780" width="3.85546875" style="43" bestFit="1" customWidth="1"/>
    <col min="1781" max="1781" width="4.140625" style="43" bestFit="1" customWidth="1"/>
    <col min="1782" max="1782" width="3.85546875" style="43" bestFit="1" customWidth="1"/>
    <col min="1783" max="1784" width="4.140625" style="43" bestFit="1" customWidth="1"/>
    <col min="1785" max="1787" width="3.85546875" style="43" bestFit="1" customWidth="1"/>
    <col min="1788" max="1788" width="4.140625" style="43" bestFit="1" customWidth="1"/>
    <col min="1789" max="1790" width="3.85546875" style="43" bestFit="1" customWidth="1"/>
    <col min="1791" max="1793" width="4.140625" style="43" bestFit="1" customWidth="1"/>
    <col min="1794" max="1797" width="3.85546875" style="43" bestFit="1" customWidth="1"/>
    <col min="1798" max="1798" width="4.140625" style="43" bestFit="1" customWidth="1"/>
    <col min="1799" max="1799" width="3.85546875" style="43" bestFit="1" customWidth="1"/>
    <col min="1800" max="1801" width="4.140625" style="43" bestFit="1" customWidth="1"/>
    <col min="1802" max="1812" width="3.85546875" style="43" bestFit="1" customWidth="1"/>
    <col min="1813" max="1813" width="4.140625" style="43" bestFit="1" customWidth="1"/>
    <col min="1814" max="1818" width="3.85546875" style="43" bestFit="1" customWidth="1"/>
    <col min="1819" max="1819" width="4.140625" style="43" bestFit="1" customWidth="1"/>
    <col min="1820" max="1820" width="3.85546875" style="43" bestFit="1" customWidth="1"/>
    <col min="1821" max="1822" width="4.140625" style="43" bestFit="1" customWidth="1"/>
    <col min="1823" max="1825" width="3.85546875" style="43" bestFit="1" customWidth="1"/>
    <col min="1826" max="1826" width="4.140625" style="43" bestFit="1" customWidth="1"/>
    <col min="1827" max="1828" width="3.85546875" style="43" bestFit="1" customWidth="1"/>
    <col min="1829" max="1831" width="4.140625" style="43" bestFit="1" customWidth="1"/>
    <col min="1832" max="1833" width="5.140625" style="43" bestFit="1" customWidth="1"/>
    <col min="1834" max="1834" width="4.140625" style="43" bestFit="1" customWidth="1"/>
    <col min="1835" max="1836" width="7.140625" style="43" bestFit="1" customWidth="1"/>
    <col min="1837" max="1837" width="3.85546875" style="43" bestFit="1" customWidth="1"/>
    <col min="1838" max="1839" width="6.140625" style="43" bestFit="1" customWidth="1"/>
    <col min="1840" max="1840" width="3.85546875" style="43" bestFit="1" customWidth="1"/>
    <col min="1841" max="1841" width="4.140625" style="43" bestFit="1" customWidth="1"/>
    <col min="1842" max="1847" width="3.85546875" style="43" bestFit="1" customWidth="1"/>
    <col min="1848" max="1848" width="4.140625" style="43" bestFit="1" customWidth="1"/>
    <col min="1849" max="1849" width="5.140625" style="43" bestFit="1" customWidth="1"/>
    <col min="1850" max="1852" width="3.85546875" style="43" bestFit="1" customWidth="1"/>
    <col min="1853" max="1853" width="4.140625" style="43" bestFit="1" customWidth="1"/>
    <col min="1854" max="1855" width="3.85546875" style="43" bestFit="1" customWidth="1"/>
    <col min="1856" max="1858" width="4.140625" style="43" bestFit="1" customWidth="1"/>
    <col min="1859" max="1860" width="3.85546875" style="43" bestFit="1" customWidth="1"/>
    <col min="1861" max="1861" width="4.140625" style="43" bestFit="1" customWidth="1"/>
    <col min="1862" max="1863" width="6.140625" style="43" bestFit="1" customWidth="1"/>
    <col min="1864" max="1867" width="3.85546875" style="43" bestFit="1" customWidth="1"/>
    <col min="1868" max="1868" width="4.140625" style="43" bestFit="1" customWidth="1"/>
    <col min="1869" max="1874" width="3.85546875" style="43" bestFit="1" customWidth="1"/>
    <col min="1875" max="1876" width="4.140625" style="43" bestFit="1" customWidth="1"/>
    <col min="1877" max="1879" width="3.85546875" style="43" bestFit="1" customWidth="1"/>
    <col min="1880" max="1880" width="4.140625" style="43" bestFit="1" customWidth="1"/>
    <col min="1881" max="1882" width="3.85546875" style="43" bestFit="1" customWidth="1"/>
    <col min="1883" max="1885" width="4.140625" style="43" bestFit="1" customWidth="1"/>
    <col min="1886" max="1887" width="3.85546875" style="43" bestFit="1" customWidth="1"/>
    <col min="1888" max="1890" width="4.140625" style="43" bestFit="1" customWidth="1"/>
    <col min="1891" max="1894" width="3.85546875" style="43" bestFit="1" customWidth="1"/>
    <col min="1895" max="1895" width="4.140625" style="43" bestFit="1" customWidth="1"/>
    <col min="1896" max="1901" width="3.85546875" style="43" bestFit="1" customWidth="1"/>
    <col min="1902" max="1903" width="4.140625" style="43" bestFit="1" customWidth="1"/>
    <col min="1904" max="1906" width="3.85546875" style="43" bestFit="1" customWidth="1"/>
    <col min="1907" max="1907" width="4.140625" style="43" bestFit="1" customWidth="1"/>
    <col min="1908" max="1909" width="3.85546875" style="43" bestFit="1" customWidth="1"/>
    <col min="1910" max="1915" width="4.140625" style="43" bestFit="1" customWidth="1"/>
    <col min="1916" max="1916" width="3.85546875" style="43" bestFit="1" customWidth="1"/>
    <col min="1917" max="1917" width="5.140625" style="43" bestFit="1" customWidth="1"/>
    <col min="1918" max="1918" width="3.85546875" style="43" bestFit="1" customWidth="1"/>
    <col min="1919" max="1919" width="4.140625" style="43" bestFit="1" customWidth="1"/>
    <col min="1920" max="1923" width="3.85546875" style="43" bestFit="1" customWidth="1"/>
    <col min="1924" max="1924" width="4.140625" style="43" bestFit="1" customWidth="1"/>
    <col min="1925" max="1927" width="3.85546875" style="43" bestFit="1" customWidth="1"/>
    <col min="1928" max="1928" width="4.140625" style="43" bestFit="1" customWidth="1"/>
    <col min="1929" max="1930" width="3.85546875" style="43" bestFit="1" customWidth="1"/>
    <col min="1931" max="1931" width="4.140625" style="43" bestFit="1" customWidth="1"/>
    <col min="1932" max="1933" width="3.85546875" style="43" bestFit="1" customWidth="1"/>
    <col min="1934" max="1934" width="4.140625" style="43" bestFit="1" customWidth="1"/>
    <col min="1935" max="1935" width="3.85546875" style="43" bestFit="1" customWidth="1"/>
    <col min="1936" max="1937" width="4.140625" style="43" bestFit="1" customWidth="1"/>
    <col min="1938" max="1940" width="3.85546875" style="43" bestFit="1" customWidth="1"/>
    <col min="1941" max="1941" width="4.140625" style="43" bestFit="1" customWidth="1"/>
    <col min="1942" max="1945" width="3.85546875" style="43" bestFit="1" customWidth="1"/>
    <col min="1946" max="1950" width="4.140625" style="43" bestFit="1" customWidth="1"/>
    <col min="1951" max="1952" width="3.85546875" style="43" bestFit="1" customWidth="1"/>
    <col min="1953" max="1953" width="4.140625" style="43" bestFit="1" customWidth="1"/>
    <col min="1954" max="1954" width="3.85546875" style="43" bestFit="1" customWidth="1"/>
    <col min="1955" max="1956" width="4.140625" style="43" bestFit="1" customWidth="1"/>
    <col min="1957" max="1957" width="3.85546875" style="43" bestFit="1" customWidth="1"/>
    <col min="1958" max="1958" width="4.140625" style="43" bestFit="1" customWidth="1"/>
    <col min="1959" max="1969" width="3.85546875" style="43" bestFit="1" customWidth="1"/>
    <col min="1970" max="1971" width="4.140625" style="43" bestFit="1" customWidth="1"/>
    <col min="1972" max="1974" width="3.85546875" style="43" bestFit="1" customWidth="1"/>
    <col min="1975" max="1975" width="4.140625" style="43" bestFit="1" customWidth="1"/>
    <col min="1976" max="1976" width="3.85546875" style="43" bestFit="1" customWidth="1"/>
    <col min="1977" max="1978" width="4.140625" style="43" bestFit="1" customWidth="1"/>
    <col min="1979" max="1980" width="3.85546875" style="43" bestFit="1" customWidth="1"/>
    <col min="1981" max="1981" width="4.140625" style="43" bestFit="1" customWidth="1"/>
    <col min="1982" max="1984" width="3.85546875" style="43" bestFit="1" customWidth="1"/>
    <col min="1985" max="1985" width="4.140625" style="43" bestFit="1" customWidth="1"/>
    <col min="1986" max="1989" width="3.85546875" style="43" bestFit="1" customWidth="1"/>
    <col min="1990" max="1990" width="4.140625" style="43" bestFit="1" customWidth="1"/>
    <col min="1991" max="1991" width="3.85546875" style="43" bestFit="1" customWidth="1"/>
    <col min="1992" max="1993" width="4.140625" style="43" bestFit="1" customWidth="1"/>
    <col min="1994" max="1996" width="3.85546875" style="43" bestFit="1" customWidth="1"/>
    <col min="1997" max="1997" width="4.140625" style="43" bestFit="1" customWidth="1"/>
    <col min="1998" max="1998" width="3.85546875" style="43" bestFit="1" customWidth="1"/>
    <col min="1999" max="1999" width="4.140625" style="43" bestFit="1" customWidth="1"/>
    <col min="2000" max="2000" width="6.28515625" style="43" bestFit="1" customWidth="1"/>
    <col min="2001" max="2006" width="3.85546875" style="43" bestFit="1" customWidth="1"/>
    <col min="2007" max="2007" width="6.28515625" style="43" bestFit="1" customWidth="1"/>
    <col min="2008" max="2008" width="3.85546875" style="43" bestFit="1" customWidth="1"/>
    <col min="2009" max="2009" width="4.140625" style="43" bestFit="1" customWidth="1"/>
    <col min="2010" max="2010" width="3.85546875" style="43" bestFit="1" customWidth="1"/>
    <col min="2011" max="2011" width="4.140625" style="43" bestFit="1" customWidth="1"/>
    <col min="2012" max="2012" width="3.85546875" style="43" bestFit="1" customWidth="1"/>
    <col min="2013" max="2013" width="4.140625" style="43" bestFit="1" customWidth="1"/>
    <col min="2014" max="2014" width="6.28515625" style="43" bestFit="1" customWidth="1"/>
    <col min="2015" max="2015" width="3.85546875" style="43" bestFit="1" customWidth="1"/>
    <col min="2016" max="2016" width="4.140625" style="43" bestFit="1" customWidth="1"/>
    <col min="2017" max="2020" width="3.85546875" style="43" bestFit="1" customWidth="1"/>
    <col min="2021" max="2021" width="6.28515625" style="43" bestFit="1" customWidth="1"/>
    <col min="2022" max="2027" width="3.85546875" style="43" bestFit="1" customWidth="1"/>
    <col min="2028" max="2028" width="6.28515625" style="43" bestFit="1" customWidth="1"/>
    <col min="2029" max="2034" width="3.85546875" style="43" bestFit="1" customWidth="1"/>
    <col min="2035" max="2035" width="6.28515625" style="43" bestFit="1" customWidth="1"/>
    <col min="2036" max="2041" width="3.85546875" style="43" bestFit="1" customWidth="1"/>
    <col min="2042" max="2042" width="6.28515625" style="43" bestFit="1" customWidth="1"/>
    <col min="2043" max="2048" width="3.85546875" style="43" bestFit="1" customWidth="1"/>
    <col min="2049" max="2051" width="6.28515625" style="43" bestFit="1" customWidth="1"/>
    <col min="2052" max="2057" width="3.85546875" style="43" bestFit="1" customWidth="1"/>
    <col min="2058" max="2058" width="4.140625" style="43" bestFit="1" customWidth="1"/>
    <col min="2059" max="2059" width="3.85546875" style="43" bestFit="1" customWidth="1"/>
    <col min="2060" max="2062" width="6.28515625" style="43" bestFit="1" customWidth="1"/>
    <col min="2063" max="2068" width="3.85546875" style="43" bestFit="1" customWidth="1"/>
    <col min="2069" max="2069" width="4.140625" style="43" bestFit="1" customWidth="1"/>
    <col min="2070" max="2070" width="3.85546875" style="43" bestFit="1" customWidth="1"/>
    <col min="2071" max="2073" width="6.28515625" style="43" bestFit="1" customWidth="1"/>
    <col min="2074" max="2079" width="3.85546875" style="43" bestFit="1" customWidth="1"/>
    <col min="2080" max="2080" width="4.140625" style="43" bestFit="1" customWidth="1"/>
    <col min="2081" max="2081" width="3.85546875" style="43" bestFit="1" customWidth="1"/>
    <col min="2082" max="2082" width="6.28515625" style="43" bestFit="1" customWidth="1"/>
    <col min="2083" max="2084" width="3.85546875" style="43" bestFit="1" customWidth="1"/>
    <col min="2085" max="2086" width="4.140625" style="43" bestFit="1" customWidth="1"/>
    <col min="2087" max="2088" width="3.85546875" style="43" bestFit="1" customWidth="1"/>
    <col min="2089" max="2091" width="6.28515625" style="43" bestFit="1" customWidth="1"/>
    <col min="2092" max="2097" width="3.85546875" style="43" bestFit="1" customWidth="1"/>
    <col min="2098" max="2098" width="5.140625" style="43" bestFit="1" customWidth="1"/>
    <col min="2099" max="2099" width="3.85546875" style="43" bestFit="1" customWidth="1"/>
    <col min="2100" max="2102" width="6.28515625" style="43" bestFit="1" customWidth="1"/>
    <col min="2103" max="2108" width="3.85546875" style="43" bestFit="1" customWidth="1"/>
    <col min="2109" max="2109" width="5.140625" style="43" bestFit="1" customWidth="1"/>
    <col min="2110" max="2110" width="3.85546875" style="43" bestFit="1" customWidth="1"/>
    <col min="2111" max="2113" width="6.28515625" style="43" bestFit="1" customWidth="1"/>
    <col min="2114" max="2119" width="3.85546875" style="43" bestFit="1" customWidth="1"/>
    <col min="2120" max="2120" width="4.140625" style="43" bestFit="1" customWidth="1"/>
    <col min="2121" max="2121" width="3.85546875" style="43" bestFit="1" customWidth="1"/>
    <col min="2122" max="2124" width="6.28515625" style="43" bestFit="1" customWidth="1"/>
    <col min="2125" max="2132" width="3.85546875" style="43" bestFit="1" customWidth="1"/>
    <col min="2133" max="2135" width="6.28515625" style="43" bestFit="1" customWidth="1"/>
    <col min="2136" max="2141" width="3.85546875" style="43" bestFit="1" customWidth="1"/>
    <col min="2142" max="2143" width="4.140625" style="43" bestFit="1" customWidth="1"/>
    <col min="2144" max="2146" width="6.28515625" style="43" bestFit="1" customWidth="1"/>
    <col min="2147" max="2154" width="3.85546875" style="43" bestFit="1" customWidth="1"/>
    <col min="2155" max="2157" width="6.28515625" style="43" bestFit="1" customWidth="1"/>
    <col min="2158" max="2165" width="3.85546875" style="43" bestFit="1" customWidth="1"/>
    <col min="2166" max="2168" width="6.28515625" style="43" bestFit="1" customWidth="1"/>
    <col min="2169" max="2176" width="3.85546875" style="43" bestFit="1" customWidth="1"/>
    <col min="2177" max="2179" width="6.28515625" style="43" bestFit="1" customWidth="1"/>
    <col min="2180" max="2187" width="3.85546875" style="43" bestFit="1" customWidth="1"/>
    <col min="2188" max="2190" width="6.28515625" style="43" bestFit="1" customWidth="1"/>
    <col min="2191" max="2198" width="3.85546875" style="43" bestFit="1" customWidth="1"/>
    <col min="2199" max="2199" width="6.28515625" style="43" bestFit="1" customWidth="1"/>
    <col min="2200" max="2201" width="3.85546875" style="43" bestFit="1" customWidth="1"/>
    <col min="2202" max="2203" width="4.140625" style="43" bestFit="1" customWidth="1"/>
    <col min="2204" max="2205" width="3.85546875" style="43" bestFit="1" customWidth="1"/>
    <col min="2206" max="2208" width="6.28515625" style="43" bestFit="1" customWidth="1"/>
    <col min="2209" max="2214" width="3.85546875" style="43" bestFit="1" customWidth="1"/>
    <col min="2215" max="2215" width="4.140625" style="43" bestFit="1" customWidth="1"/>
    <col min="2216" max="2216" width="3.85546875" style="43" bestFit="1" customWidth="1"/>
    <col min="2217" max="2219" width="6.28515625" style="43" bestFit="1" customWidth="1"/>
    <col min="2220" max="2227" width="3.85546875" style="43" bestFit="1" customWidth="1"/>
    <col min="2228" max="2230" width="6.28515625" style="43" bestFit="1" customWidth="1"/>
    <col min="2231" max="2238" width="3.85546875" style="43" bestFit="1" customWidth="1"/>
    <col min="2239" max="2241" width="6.28515625" style="43" bestFit="1" customWidth="1"/>
    <col min="2242" max="2249" width="3.85546875" style="43" bestFit="1" customWidth="1"/>
    <col min="2250" max="2252" width="6.28515625" style="43" bestFit="1" customWidth="1"/>
    <col min="2253" max="2260" width="3.85546875" style="43" bestFit="1" customWidth="1"/>
    <col min="2261" max="2263" width="6.28515625" style="43" bestFit="1" customWidth="1"/>
    <col min="2264" max="2271" width="3.85546875" style="43" bestFit="1" customWidth="1"/>
    <col min="2272" max="2274" width="6.28515625" style="43" bestFit="1" customWidth="1"/>
    <col min="2275" max="2282" width="3.85546875" style="43" bestFit="1" customWidth="1"/>
    <col min="2283" max="2285" width="6.28515625" style="43" bestFit="1" customWidth="1"/>
    <col min="2286" max="2293" width="3.85546875" style="43" bestFit="1" customWidth="1"/>
    <col min="2294" max="2296" width="6.28515625" style="43" bestFit="1" customWidth="1"/>
    <col min="2297" max="2304" width="3.85546875" style="43" bestFit="1" customWidth="1"/>
    <col min="2305" max="2307" width="6.28515625" style="43" bestFit="1" customWidth="1"/>
    <col min="2308" max="2315" width="3.85546875" style="43" bestFit="1" customWidth="1"/>
    <col min="2316" max="2316" width="6.28515625" style="43" bestFit="1" customWidth="1"/>
    <col min="2317" max="2318" width="3.85546875" style="43" bestFit="1" customWidth="1"/>
    <col min="2319" max="2320" width="4.140625" style="43" bestFit="1" customWidth="1"/>
    <col min="2321" max="2322" width="3.85546875" style="43" bestFit="1" customWidth="1"/>
    <col min="2323" max="2325" width="6.28515625" style="43" bestFit="1" customWidth="1"/>
    <col min="2326" max="2333" width="3.85546875" style="43" bestFit="1" customWidth="1"/>
    <col min="2334" max="2336" width="6.28515625" style="43" bestFit="1" customWidth="1"/>
    <col min="2337" max="2344" width="3.85546875" style="43" bestFit="1" customWidth="1"/>
    <col min="2345" max="2347" width="6.28515625" style="43" bestFit="1" customWidth="1"/>
    <col min="2348" max="2355" width="3.85546875" style="43" bestFit="1" customWidth="1"/>
    <col min="2356" max="2358" width="6.28515625" style="43" bestFit="1" customWidth="1"/>
    <col min="2359" max="2366" width="3.85546875" style="43" bestFit="1" customWidth="1"/>
    <col min="2367" max="2369" width="6.28515625" style="43" bestFit="1" customWidth="1"/>
    <col min="2370" max="2377" width="3.85546875" style="43" bestFit="1" customWidth="1"/>
    <col min="2378" max="2380" width="6.28515625" style="43" bestFit="1" customWidth="1"/>
    <col min="2381" max="2388" width="3.85546875" style="43" bestFit="1" customWidth="1"/>
    <col min="2389" max="2391" width="6.28515625" style="43" bestFit="1" customWidth="1"/>
    <col min="2392" max="2399" width="3.85546875" style="43" bestFit="1" customWidth="1"/>
    <col min="2400" max="2402" width="6.28515625" style="43" bestFit="1" customWidth="1"/>
    <col min="2403" max="2410" width="3.85546875" style="43" bestFit="1" customWidth="1"/>
    <col min="2411" max="2413" width="6.28515625" style="43" bestFit="1" customWidth="1"/>
    <col min="2414" max="2421" width="3.85546875" style="43" bestFit="1" customWidth="1"/>
    <col min="2422" max="2424" width="6.28515625" style="43" bestFit="1" customWidth="1"/>
    <col min="2425" max="2432" width="3.85546875" style="43" bestFit="1" customWidth="1"/>
    <col min="2433" max="2433" width="6.28515625" style="43" bestFit="1" customWidth="1"/>
    <col min="2434" max="2435" width="3.85546875" style="43" bestFit="1" customWidth="1"/>
    <col min="2436" max="2437" width="4.140625" style="43" bestFit="1" customWidth="1"/>
    <col min="2438" max="2439" width="3.85546875" style="43" bestFit="1" customWidth="1"/>
    <col min="2440" max="2442" width="6.28515625" style="43" bestFit="1" customWidth="1"/>
    <col min="2443" max="2450" width="3.85546875" style="43" bestFit="1" customWidth="1"/>
    <col min="2451" max="2453" width="6.28515625" style="43" bestFit="1" customWidth="1"/>
    <col min="2454" max="2461" width="3.85546875" style="43" bestFit="1" customWidth="1"/>
    <col min="2462" max="2464" width="6.28515625" style="43" bestFit="1" customWidth="1"/>
    <col min="2465" max="2472" width="3.85546875" style="43" bestFit="1" customWidth="1"/>
    <col min="2473" max="2475" width="6.28515625" style="43" bestFit="1" customWidth="1"/>
    <col min="2476" max="2483" width="3.85546875" style="43" bestFit="1" customWidth="1"/>
    <col min="2484" max="2486" width="6.28515625" style="43" bestFit="1" customWidth="1"/>
    <col min="2487" max="2494" width="3.85546875" style="43" bestFit="1" customWidth="1"/>
    <col min="2495" max="2497" width="6.28515625" style="43" bestFit="1" customWidth="1"/>
    <col min="2498" max="2505" width="3.85546875" style="43" bestFit="1" customWidth="1"/>
    <col min="2506" max="2508" width="6.28515625" style="43" bestFit="1" customWidth="1"/>
    <col min="2509" max="2516" width="3.85546875" style="43" bestFit="1" customWidth="1"/>
    <col min="2517" max="2519" width="6.28515625" style="43" bestFit="1" customWidth="1"/>
    <col min="2520" max="2527" width="3.85546875" style="43" bestFit="1" customWidth="1"/>
    <col min="2528" max="2530" width="6.28515625" style="43" bestFit="1" customWidth="1"/>
    <col min="2531" max="2538" width="3.85546875" style="43" bestFit="1" customWidth="1"/>
    <col min="2539" max="2541" width="6.28515625" style="43" bestFit="1" customWidth="1"/>
    <col min="2542" max="2549" width="3.85546875" style="43" bestFit="1" customWidth="1"/>
    <col min="2550" max="2550" width="6.28515625" style="43" bestFit="1" customWidth="1"/>
    <col min="2551" max="2551" width="3.85546875" style="43" bestFit="1" customWidth="1"/>
    <col min="2552" max="2554" width="4.140625" style="43" bestFit="1" customWidth="1"/>
    <col min="2555" max="2555" width="3.85546875" style="43" bestFit="1" customWidth="1"/>
    <col min="2556" max="2556" width="4.140625" style="43" bestFit="1" customWidth="1"/>
    <col min="2557" max="2559" width="6.28515625" style="43" bestFit="1" customWidth="1"/>
    <col min="2560" max="2567" width="3.85546875" style="43" bestFit="1" customWidth="1"/>
    <col min="2568" max="2568" width="6.28515625" style="43" bestFit="1" customWidth="1"/>
    <col min="2569" max="2574" width="3.85546875" style="43" bestFit="1" customWidth="1"/>
    <col min="2575" max="2575" width="6.28515625" style="43" bestFit="1" customWidth="1"/>
    <col min="2576" max="2581" width="3.85546875" style="43" bestFit="1" customWidth="1"/>
    <col min="2582" max="2582" width="6.28515625" style="43" bestFit="1" customWidth="1"/>
    <col min="2583" max="2588" width="3.85546875" style="43" bestFit="1" customWidth="1"/>
    <col min="2589" max="2589" width="6.28515625" style="43" bestFit="1" customWidth="1"/>
    <col min="2590" max="2595" width="3.85546875" style="43" bestFit="1" customWidth="1"/>
    <col min="2596" max="2597" width="6.28515625" style="43" bestFit="1" customWidth="1"/>
    <col min="2598" max="2599" width="3.85546875" style="43" bestFit="1" customWidth="1"/>
    <col min="2600" max="2601" width="6.28515625" style="43" bestFit="1" customWidth="1"/>
    <col min="2602" max="2603" width="3.85546875" style="43" bestFit="1" customWidth="1"/>
    <col min="2604" max="2605" width="6.28515625" style="43" bestFit="1" customWidth="1"/>
    <col min="2606" max="2607" width="3.85546875" style="43" bestFit="1" customWidth="1"/>
    <col min="2608" max="2609" width="6.28515625" style="43" bestFit="1" customWidth="1"/>
    <col min="2610" max="2611" width="3.85546875" style="43" bestFit="1" customWidth="1"/>
    <col min="2612" max="2613" width="6.28515625" style="43" bestFit="1" customWidth="1"/>
    <col min="2614" max="2615" width="3.85546875" style="43" bestFit="1" customWidth="1"/>
    <col min="2616" max="2617" width="6.28515625" style="43" bestFit="1" customWidth="1"/>
    <col min="2618" max="2619" width="3.85546875" style="43" bestFit="1" customWidth="1"/>
    <col min="2620" max="2621" width="6.28515625" style="43" bestFit="1" customWidth="1"/>
    <col min="2622" max="2623" width="3.85546875" style="43" bestFit="1" customWidth="1"/>
    <col min="2624" max="2625" width="6.28515625" style="43" bestFit="1" customWidth="1"/>
    <col min="2626" max="2626" width="6.140625" style="43" bestFit="1" customWidth="1"/>
    <col min="2627" max="2627" width="3.85546875" style="43" bestFit="1" customWidth="1"/>
    <col min="2628" max="2629" width="6.28515625" style="43" bestFit="1" customWidth="1"/>
    <col min="2630" max="2630" width="5.140625" style="43" bestFit="1" customWidth="1"/>
    <col min="2631" max="2631" width="3.85546875" style="43" bestFit="1" customWidth="1"/>
    <col min="2632" max="2633" width="6.28515625" style="43" bestFit="1" customWidth="1"/>
    <col min="2634" max="2634" width="5.140625" style="43" bestFit="1" customWidth="1"/>
    <col min="2635" max="2635" width="3.85546875" style="43" bestFit="1" customWidth="1"/>
    <col min="2636" max="2637" width="6.28515625" style="43" bestFit="1" customWidth="1"/>
    <col min="2638" max="2638" width="5.140625" style="43" bestFit="1" customWidth="1"/>
    <col min="2639" max="2639" width="3.85546875" style="43" bestFit="1" customWidth="1"/>
    <col min="2640" max="2641" width="6.28515625" style="43" bestFit="1" customWidth="1"/>
    <col min="2642" max="2642" width="5.140625" style="43" bestFit="1" customWidth="1"/>
    <col min="2643" max="2643" width="3.85546875" style="43" bestFit="1" customWidth="1"/>
    <col min="2644" max="2645" width="6.28515625" style="43" bestFit="1" customWidth="1"/>
    <col min="2646" max="2646" width="5.140625" style="43" bestFit="1" customWidth="1"/>
    <col min="2647" max="2647" width="3.85546875" style="43" bestFit="1" customWidth="1"/>
    <col min="2648" max="2649" width="6.28515625" style="43" bestFit="1" customWidth="1"/>
    <col min="2650" max="2651" width="3.85546875" style="43" bestFit="1" customWidth="1"/>
    <col min="2652" max="2653" width="6.28515625" style="43" bestFit="1" customWidth="1"/>
    <col min="2654" max="2655" width="3.85546875" style="43" bestFit="1" customWidth="1"/>
    <col min="2656" max="2657" width="6.28515625" style="43" bestFit="1" customWidth="1"/>
    <col min="2658" max="2701" width="3.85546875" style="43" bestFit="1" customWidth="1"/>
    <col min="2702" max="2702" width="4.140625" style="43" bestFit="1" customWidth="1"/>
    <col min="2703" max="2703" width="3.85546875" style="43" bestFit="1" customWidth="1"/>
    <col min="2704" max="2704" width="4.140625" style="43" bestFit="1" customWidth="1"/>
    <col min="2705" max="2706" width="3.85546875" style="43" bestFit="1" customWidth="1"/>
    <col min="2707" max="2708" width="4.140625" style="43" bestFit="1" customWidth="1"/>
    <col min="2709" max="2734" width="6.28515625" style="43" bestFit="1" customWidth="1"/>
    <col min="2735" max="2745" width="3.85546875" style="43" bestFit="1" customWidth="1"/>
    <col min="2746" max="2746" width="6.28515625" style="43" bestFit="1" customWidth="1"/>
    <col min="2747" max="2747" width="3.85546875" style="43" bestFit="1" customWidth="1"/>
    <col min="2748" max="2761" width="6.28515625" style="43" bestFit="1" customWidth="1"/>
    <col min="2762" max="2769" width="3.85546875" style="43" bestFit="1" customWidth="1"/>
    <col min="2770" max="2770" width="6.140625" style="43" bestFit="1" customWidth="1"/>
    <col min="2771" max="2771" width="5.140625" style="43" bestFit="1" customWidth="1"/>
    <col min="2772" max="2785" width="3.85546875" style="43" bestFit="1" customWidth="1"/>
    <col min="2786" max="2787" width="4.140625" style="43" bestFit="1" customWidth="1"/>
    <col min="2788" max="2790" width="3.85546875" style="43" bestFit="1" customWidth="1"/>
    <col min="2791" max="2797" width="6.28515625" style="43" bestFit="1" customWidth="1"/>
    <col min="2798" max="2798" width="6" style="43" bestFit="1" customWidth="1"/>
    <col min="2799" max="2799" width="6.28515625" style="43" bestFit="1" customWidth="1"/>
    <col min="2800" max="2801" width="4.140625" style="43" bestFit="1" customWidth="1"/>
    <col min="2802" max="2802" width="5.140625" style="43" bestFit="1" customWidth="1"/>
    <col min="2803" max="2803" width="4.140625" style="43" bestFit="1" customWidth="1"/>
    <col min="2804" max="2848" width="6.28515625" style="43" bestFit="1" customWidth="1"/>
    <col min="2849" max="2849" width="3.85546875" style="43" bestFit="1" customWidth="1"/>
    <col min="2850" max="2852" width="6.28515625" style="43" bestFit="1" customWidth="1"/>
    <col min="2853" max="2855" width="3.85546875" style="43" bestFit="1" customWidth="1"/>
    <col min="2856" max="2858" width="6.28515625" style="43" bestFit="1" customWidth="1"/>
    <col min="2859" max="2862" width="3.85546875" style="43" bestFit="1" customWidth="1"/>
    <col min="2863" max="2910" width="6.28515625" style="43" bestFit="1" customWidth="1"/>
    <col min="2911" max="2911" width="4.140625" style="43" bestFit="1" customWidth="1"/>
    <col min="2912" max="2913" width="3.85546875" style="43" bestFit="1" customWidth="1"/>
    <col min="2914" max="2915" width="6.28515625" style="43" bestFit="1" customWidth="1"/>
    <col min="2916" max="2920" width="3.85546875" style="43" bestFit="1" customWidth="1"/>
    <col min="2921" max="2921" width="6.28515625" style="43" bestFit="1" customWidth="1"/>
    <col min="2922" max="2923" width="3.85546875" style="43" bestFit="1" customWidth="1"/>
    <col min="2924" max="2924" width="6.140625" style="43" bestFit="1" customWidth="1"/>
    <col min="2925" max="2925" width="6" style="43" bestFit="1" customWidth="1"/>
    <col min="2926" max="2931" width="6.28515625" style="43" bestFit="1" customWidth="1"/>
    <col min="2932" max="2934" width="6" style="43" bestFit="1" customWidth="1"/>
    <col min="2935" max="2959" width="6.28515625" style="43" bestFit="1" customWidth="1"/>
    <col min="2960" max="2961" width="8.85546875" style="43" bestFit="1" customWidth="1"/>
    <col min="2962" max="2962" width="8.42578125" style="43" bestFit="1" customWidth="1"/>
    <col min="2963" max="2967" width="6.28515625" style="43" bestFit="1" customWidth="1"/>
    <col min="2968" max="2968" width="8.85546875" style="43" bestFit="1" customWidth="1"/>
    <col min="2969" max="2970" width="6.28515625" style="43" bestFit="1" customWidth="1"/>
    <col min="2971" max="2971" width="8.42578125" style="43" bestFit="1" customWidth="1"/>
    <col min="2972" max="2972" width="6.28515625" style="43" bestFit="1" customWidth="1"/>
    <col min="2973" max="2973" width="8.42578125" style="43" bestFit="1" customWidth="1"/>
    <col min="2974" max="2974" width="6.28515625" style="43" bestFit="1" customWidth="1"/>
    <col min="2975" max="2976" width="8.42578125" style="43" bestFit="1" customWidth="1"/>
    <col min="2977" max="2977" width="6.28515625" style="43" bestFit="1" customWidth="1"/>
    <col min="2978" max="2978" width="6.7109375" style="43" bestFit="1" customWidth="1"/>
    <col min="2979" max="2979" width="6" style="43" bestFit="1" customWidth="1"/>
    <col min="2980" max="2982" width="6.28515625" style="43" bestFit="1" customWidth="1"/>
    <col min="2983" max="2983" width="6" style="43" bestFit="1" customWidth="1"/>
    <col min="2984" max="2998" width="6.28515625" style="43" bestFit="1" customWidth="1"/>
    <col min="2999" max="2999" width="3.85546875" style="43" bestFit="1" customWidth="1"/>
    <col min="3000" max="3001" width="6.28515625" style="43" bestFit="1" customWidth="1"/>
    <col min="3002" max="3002" width="3.85546875" style="43" bestFit="1" customWidth="1"/>
    <col min="3003" max="3006" width="6.28515625" style="43" bestFit="1" customWidth="1"/>
    <col min="3007" max="3007" width="3.85546875" style="43" bestFit="1" customWidth="1"/>
    <col min="3008" max="3011" width="6.28515625" style="43" bestFit="1" customWidth="1"/>
    <col min="3012" max="3012" width="3.85546875" style="43" bestFit="1" customWidth="1"/>
    <col min="3013" max="3013" width="4.140625" style="43" bestFit="1" customWidth="1"/>
    <col min="3014" max="3014" width="3.85546875" style="43" bestFit="1" customWidth="1"/>
    <col min="3015" max="3015" width="6.28515625" style="43" bestFit="1" customWidth="1"/>
    <col min="3016" max="3016" width="5.7109375" style="43" bestFit="1" customWidth="1"/>
    <col min="3017" max="3017" width="3.85546875" style="43" bestFit="1" customWidth="1"/>
    <col min="3018" max="3018" width="4.140625" style="43" bestFit="1" customWidth="1"/>
    <col min="3019" max="3019" width="3.85546875" style="43" bestFit="1" customWidth="1"/>
    <col min="3020" max="3020" width="6.28515625" style="43" bestFit="1" customWidth="1"/>
    <col min="3021" max="3021" width="3.85546875" style="43" bestFit="1" customWidth="1"/>
    <col min="3022" max="3022" width="5.140625" style="43" bestFit="1" customWidth="1"/>
    <col min="3023" max="3023" width="4.140625" style="43" bestFit="1" customWidth="1"/>
    <col min="3024" max="3024" width="6.28515625" style="43" bestFit="1" customWidth="1"/>
    <col min="3025" max="3025" width="7.140625" style="43" bestFit="1" customWidth="1"/>
    <col min="3026" max="3027" width="3.85546875" style="43" bestFit="1" customWidth="1"/>
    <col min="3028" max="3028" width="4.140625" style="43" bestFit="1" customWidth="1"/>
    <col min="3029" max="3031" width="3.85546875" style="43" bestFit="1" customWidth="1"/>
    <col min="3032" max="3032" width="4.140625" style="43" bestFit="1" customWidth="1"/>
    <col min="3033" max="3033" width="3.85546875" style="43" bestFit="1" customWidth="1"/>
    <col min="3034" max="3034" width="6.140625" style="43" bestFit="1" customWidth="1"/>
    <col min="3035" max="3037" width="3.85546875" style="43" bestFit="1" customWidth="1"/>
    <col min="3038" max="3038" width="6.140625" style="43" bestFit="1" customWidth="1"/>
    <col min="3039" max="3042" width="3.85546875" style="43" bestFit="1" customWidth="1"/>
    <col min="3043" max="3043" width="6.140625" style="43" bestFit="1" customWidth="1"/>
    <col min="3044" max="3044" width="4.140625" style="43" bestFit="1" customWidth="1"/>
    <col min="3045" max="3050" width="3.85546875" style="43" bestFit="1" customWidth="1"/>
    <col min="3051" max="3051" width="6.28515625" style="43" bestFit="1" customWidth="1"/>
    <col min="3052" max="3052" width="4.7109375" style="43" bestFit="1" customWidth="1"/>
    <col min="3053" max="3053" width="3.85546875" style="43" bestFit="1" customWidth="1"/>
    <col min="3054" max="3054" width="4.140625" style="43" bestFit="1" customWidth="1"/>
    <col min="3055" max="3055" width="3.85546875" style="43" bestFit="1" customWidth="1"/>
    <col min="3056" max="3056" width="6.28515625" style="43" bestFit="1" customWidth="1"/>
    <col min="3057" max="3057" width="3.85546875" style="43" bestFit="1" customWidth="1"/>
    <col min="3058" max="3059" width="4.140625" style="43" bestFit="1" customWidth="1"/>
    <col min="3060" max="3060" width="6.28515625" style="43" bestFit="1" customWidth="1"/>
    <col min="3061" max="3062" width="4.140625" style="43" bestFit="1" customWidth="1"/>
    <col min="3063" max="3064" width="3.85546875" style="43" bestFit="1" customWidth="1"/>
    <col min="3065" max="3065" width="4.140625" style="43" bestFit="1" customWidth="1"/>
    <col min="3066" max="3068" width="3.85546875" style="43" bestFit="1" customWidth="1"/>
    <col min="3069" max="3069" width="4.140625" style="43" bestFit="1" customWidth="1"/>
    <col min="3070" max="3070" width="3.85546875" style="43" bestFit="1" customWidth="1"/>
    <col min="3071" max="3071" width="6.140625" style="43" bestFit="1" customWidth="1"/>
    <col min="3072" max="3074" width="3.85546875" style="43" bestFit="1" customWidth="1"/>
    <col min="3075" max="3075" width="6.140625" style="43" bestFit="1" customWidth="1"/>
    <col min="3076" max="3079" width="3.85546875" style="43" bestFit="1" customWidth="1"/>
    <col min="3080" max="3080" width="6.140625" style="43" bestFit="1" customWidth="1"/>
    <col min="3081" max="3081" width="4.140625" style="43" bestFit="1" customWidth="1"/>
    <col min="3082" max="3095" width="3.85546875" style="43" bestFit="1" customWidth="1"/>
    <col min="3096" max="3096" width="5.140625" style="43" bestFit="1" customWidth="1"/>
    <col min="3097" max="3098" width="4.140625" style="43" bestFit="1" customWidth="1"/>
    <col min="3099" max="3100" width="3.85546875" style="43" bestFit="1" customWidth="1"/>
    <col min="3101" max="3103" width="4.140625" style="43" bestFit="1" customWidth="1"/>
    <col min="3104" max="3117" width="3.85546875" style="43" bestFit="1" customWidth="1"/>
    <col min="3118" max="3120" width="4.140625" style="43" bestFit="1" customWidth="1"/>
    <col min="3121" max="3121" width="3.85546875" style="43" bestFit="1" customWidth="1"/>
    <col min="3122" max="3122" width="4.140625" style="43" bestFit="1" customWidth="1"/>
    <col min="3123" max="3123" width="3.85546875" style="43" bestFit="1" customWidth="1"/>
    <col min="3124" max="3124" width="6.140625" style="43" bestFit="1" customWidth="1"/>
    <col min="3125" max="3182" width="3.85546875" style="43" bestFit="1" customWidth="1"/>
    <col min="3183" max="3183" width="5" style="43" bestFit="1" customWidth="1"/>
    <col min="3184" max="3185" width="3.85546875" style="43" bestFit="1" customWidth="1"/>
    <col min="3186" max="3186" width="5.140625" style="43" bestFit="1" customWidth="1"/>
    <col min="3187" max="3187" width="8.140625" style="43" bestFit="1" customWidth="1"/>
    <col min="3188" max="3188" width="4.140625" style="43" bestFit="1" customWidth="1"/>
    <col min="3189" max="3190" width="3.85546875" style="43" bestFit="1" customWidth="1"/>
    <col min="3191" max="3191" width="6.140625" style="43" bestFit="1" customWidth="1"/>
    <col min="3192" max="3192" width="4.42578125" style="43" bestFit="1" customWidth="1"/>
    <col min="3193" max="3194" width="3.85546875" style="43" bestFit="1" customWidth="1"/>
    <col min="3195" max="3195" width="4.140625" style="43" bestFit="1" customWidth="1"/>
    <col min="3196" max="3200" width="3.85546875" style="43" bestFit="1" customWidth="1"/>
    <col min="3201" max="3203" width="7.140625" style="43" bestFit="1" customWidth="1"/>
    <col min="3204" max="3204" width="3.85546875" style="43" bestFit="1" customWidth="1"/>
    <col min="3205" max="3207" width="4.140625" style="43" bestFit="1" customWidth="1"/>
    <col min="3208" max="3209" width="3.85546875" style="43" bestFit="1" customWidth="1"/>
    <col min="3210" max="3211" width="4.140625" style="43" bestFit="1" customWidth="1"/>
    <col min="3212" max="3212" width="5.140625" style="43" bestFit="1" customWidth="1"/>
    <col min="3213" max="3214" width="4.140625" style="43" bestFit="1" customWidth="1"/>
    <col min="3215" max="3216" width="3.85546875" style="43" bestFit="1" customWidth="1"/>
    <col min="3217" max="3217" width="4.140625" style="43" bestFit="1" customWidth="1"/>
    <col min="3218" max="3219" width="6.28515625" style="43" bestFit="1" customWidth="1"/>
    <col min="3220" max="3220" width="3.85546875" style="43" bestFit="1" customWidth="1"/>
    <col min="3221" max="3221" width="6.28515625" style="43" bestFit="1" customWidth="1"/>
    <col min="3222" max="3228" width="3.85546875" style="43" bestFit="1" customWidth="1"/>
    <col min="3229" max="3231" width="4.140625" style="43" bestFit="1" customWidth="1"/>
    <col min="3232" max="3234" width="6.28515625" style="43" bestFit="1" customWidth="1"/>
    <col min="3235" max="3236" width="3.85546875" style="43" bestFit="1" customWidth="1"/>
    <col min="3237" max="3257" width="6.28515625" style="43" bestFit="1" customWidth="1"/>
    <col min="3258" max="3262" width="3.85546875" style="43" bestFit="1" customWidth="1"/>
    <col min="3263" max="3263" width="5.140625" style="43" bestFit="1" customWidth="1"/>
    <col min="3264" max="3265" width="3.85546875" style="43" bestFit="1" customWidth="1"/>
    <col min="3266" max="3266" width="4.140625" style="43" bestFit="1" customWidth="1"/>
    <col min="3267" max="3268" width="3.85546875" style="43" bestFit="1" customWidth="1"/>
    <col min="3269" max="3269" width="5.140625" style="43" bestFit="1" customWidth="1"/>
    <col min="3270" max="3271" width="3.85546875" style="43" bestFit="1" customWidth="1"/>
    <col min="3272" max="3272" width="4.140625" style="43" bestFit="1" customWidth="1"/>
    <col min="3273" max="3274" width="3.85546875" style="43" bestFit="1" customWidth="1"/>
    <col min="3275" max="3275" width="4.140625" style="43" bestFit="1" customWidth="1"/>
    <col min="3276" max="3277" width="6.28515625" style="43" bestFit="1" customWidth="1"/>
    <col min="3278" max="3278" width="6" style="43" bestFit="1" customWidth="1"/>
    <col min="3279" max="3279" width="4.140625" style="43" bestFit="1" customWidth="1"/>
    <col min="3280" max="3280" width="3.85546875" style="43" bestFit="1" customWidth="1"/>
    <col min="3281" max="3284" width="6.28515625" style="43" bestFit="1" customWidth="1"/>
    <col min="3285" max="3298" width="3.85546875" style="43" bestFit="1" customWidth="1"/>
    <col min="3299" max="3301" width="6.28515625" style="43" bestFit="1" customWidth="1"/>
    <col min="3302" max="3302" width="4.7109375" style="43" bestFit="1" customWidth="1"/>
    <col min="3303" max="3308" width="3.85546875" style="43" bestFit="1" customWidth="1"/>
    <col min="3309" max="3310" width="5.140625" style="43" bestFit="1" customWidth="1"/>
    <col min="3311" max="3312" width="6.28515625" style="43" bestFit="1" customWidth="1"/>
    <col min="3313" max="3313" width="3.85546875" style="43" bestFit="1" customWidth="1"/>
    <col min="3314" max="3314" width="6.28515625" style="43" bestFit="1" customWidth="1"/>
    <col min="3315" max="3315" width="4.140625" style="43" bestFit="1" customWidth="1"/>
    <col min="3316" max="3316" width="6.28515625" style="43" bestFit="1" customWidth="1"/>
    <col min="3317" max="3317" width="4.140625" style="43" bestFit="1" customWidth="1"/>
    <col min="3318" max="3318" width="6.28515625" style="43" bestFit="1" customWidth="1"/>
    <col min="3319" max="3319" width="4.140625" style="43" bestFit="1" customWidth="1"/>
    <col min="3320" max="3320" width="6.28515625" style="43" bestFit="1" customWidth="1"/>
    <col min="3321" max="3321" width="4.140625" style="43" bestFit="1" customWidth="1"/>
    <col min="3322" max="3322" width="6.28515625" style="43" bestFit="1" customWidth="1"/>
    <col min="3323" max="3324" width="8.140625" style="43" bestFit="1" customWidth="1"/>
    <col min="3325" max="3325" width="4.140625" style="43" bestFit="1" customWidth="1"/>
    <col min="3326" max="3326" width="3.85546875" style="43" bestFit="1" customWidth="1"/>
    <col min="3327" max="3327" width="6.28515625" style="43" bestFit="1" customWidth="1"/>
    <col min="3328" max="3329" width="8.140625" style="43" bestFit="1" customWidth="1"/>
    <col min="3330" max="3330" width="4.140625" style="43" bestFit="1" customWidth="1"/>
    <col min="3331" max="3331" width="3.85546875" style="43" bestFit="1" customWidth="1"/>
    <col min="3332" max="3332" width="6.28515625" style="43" bestFit="1" customWidth="1"/>
    <col min="3333" max="3334" width="8.140625" style="43" bestFit="1" customWidth="1"/>
    <col min="3335" max="3335" width="4.140625" style="43" bestFit="1" customWidth="1"/>
    <col min="3336" max="3336" width="3.85546875" style="43" bestFit="1" customWidth="1"/>
    <col min="3337" max="3337" width="6.28515625" style="43" bestFit="1" customWidth="1"/>
    <col min="3338" max="3339" width="8.140625" style="43" bestFit="1" customWidth="1"/>
    <col min="3340" max="3340" width="4.140625" style="43" bestFit="1" customWidth="1"/>
    <col min="3341" max="3341" width="3.85546875" style="43" bestFit="1" customWidth="1"/>
    <col min="3342" max="3353" width="6.28515625" style="43" bestFit="1" customWidth="1"/>
    <col min="3354" max="3354" width="5.140625" style="43" bestFit="1" customWidth="1"/>
    <col min="3355" max="3355" width="4.140625" style="43" bestFit="1" customWidth="1"/>
    <col min="3356" max="3356" width="3.85546875" style="43" bestFit="1" customWidth="1"/>
    <col min="3357" max="3364" width="6.28515625" style="43" bestFit="1" customWidth="1"/>
    <col min="3365" max="3365" width="3.85546875" style="43" bestFit="1" customWidth="1"/>
    <col min="3366" max="3367" width="4.140625" style="43" bestFit="1" customWidth="1"/>
    <col min="3368" max="3369" width="3.85546875" style="43" bestFit="1" customWidth="1"/>
    <col min="3370" max="3370" width="5.140625" style="43" bestFit="1" customWidth="1"/>
    <col min="3371" max="3373" width="3.85546875" style="43" bestFit="1" customWidth="1"/>
    <col min="3374" max="3374" width="4.140625" style="43" bestFit="1" customWidth="1"/>
    <col min="3375" max="3375" width="3.85546875" style="43" bestFit="1" customWidth="1"/>
    <col min="3376" max="3376" width="5.140625" style="43" bestFit="1" customWidth="1"/>
    <col min="3377" max="3377" width="6.140625" style="43" bestFit="1" customWidth="1"/>
    <col min="3378" max="3378" width="5.140625" style="43" bestFit="1" customWidth="1"/>
    <col min="3379" max="3379" width="4.140625" style="43" bestFit="1" customWidth="1"/>
    <col min="3380" max="3380" width="5.140625" style="43" bestFit="1" customWidth="1"/>
    <col min="3381" max="3381" width="6.28515625" style="43" bestFit="1" customWidth="1"/>
    <col min="3382" max="3385" width="3.85546875" style="43" bestFit="1" customWidth="1"/>
    <col min="3386" max="3386" width="6.28515625" style="43" bestFit="1" customWidth="1"/>
    <col min="3387" max="3390" width="5.140625" style="43" bestFit="1" customWidth="1"/>
    <col min="3391" max="3392" width="6.28515625" style="43" bestFit="1" customWidth="1"/>
    <col min="3393" max="3396" width="4.140625" style="43" bestFit="1" customWidth="1"/>
    <col min="3397" max="3397" width="3.85546875" style="43" bestFit="1" customWidth="1"/>
    <col min="3398" max="3402" width="6.28515625" style="43" bestFit="1" customWidth="1"/>
    <col min="3403" max="3403" width="4.140625" style="43" bestFit="1" customWidth="1"/>
    <col min="3404" max="3404" width="3.85546875" style="43" bestFit="1" customWidth="1"/>
    <col min="3405" max="3406" width="7.140625" style="43" bestFit="1" customWidth="1"/>
    <col min="3407" max="3410" width="6.28515625" style="43" bestFit="1" customWidth="1"/>
    <col min="3411" max="3418" width="3.85546875" style="43" bestFit="1" customWidth="1"/>
    <col min="3419" max="3419" width="4.140625" style="43" bestFit="1" customWidth="1"/>
    <col min="3420" max="3420" width="3.85546875" style="43" bestFit="1" customWidth="1"/>
    <col min="3421" max="3422" width="8.140625" style="43" bestFit="1" customWidth="1"/>
    <col min="3423" max="3423" width="3.85546875" style="43" bestFit="1" customWidth="1"/>
    <col min="3424" max="3424" width="9.140625" style="43" bestFit="1" customWidth="1"/>
    <col min="3425" max="3425" width="4.140625" style="43" bestFit="1" customWidth="1"/>
    <col min="3426" max="3426" width="3.85546875" style="43" bestFit="1" customWidth="1"/>
    <col min="3427" max="3427" width="4.140625" style="43" bestFit="1" customWidth="1"/>
    <col min="3428" max="3428" width="8.140625" style="43" bestFit="1" customWidth="1"/>
    <col min="3429" max="3429" width="5.140625" style="43" bestFit="1" customWidth="1"/>
    <col min="3430" max="3430" width="3.85546875" style="43" bestFit="1" customWidth="1"/>
    <col min="3431" max="3432" width="4.140625" style="43" bestFit="1" customWidth="1"/>
    <col min="3433" max="3435" width="3.85546875" style="43" bestFit="1" customWidth="1"/>
    <col min="3436" max="3436" width="4.140625" style="43" bestFit="1" customWidth="1"/>
    <col min="3437" max="3437" width="3.85546875" style="43" bestFit="1" customWidth="1"/>
    <col min="3438" max="3439" width="4.140625" style="43" bestFit="1" customWidth="1"/>
    <col min="3440" max="3441" width="3.85546875" style="43" bestFit="1" customWidth="1"/>
    <col min="3442" max="3442" width="4.140625" style="43" bestFit="1" customWidth="1"/>
    <col min="3443" max="3444" width="3.85546875" style="43" bestFit="1" customWidth="1"/>
    <col min="3445" max="3445" width="4.140625" style="43" bestFit="1" customWidth="1"/>
    <col min="3446" max="3447" width="3.85546875" style="43" bestFit="1" customWidth="1"/>
    <col min="3448" max="3448" width="4.140625" style="43" bestFit="1" customWidth="1"/>
    <col min="3449" max="3451" width="3.85546875" style="43" bestFit="1" customWidth="1"/>
    <col min="3452" max="3455" width="6.28515625" style="43" bestFit="1" customWidth="1"/>
    <col min="3456" max="3457" width="6" style="43" bestFit="1" customWidth="1"/>
    <col min="3458" max="3460" width="6.28515625" style="43" bestFit="1" customWidth="1"/>
    <col min="3461" max="3461" width="3.85546875" style="43" bestFit="1" customWidth="1"/>
    <col min="3462" max="3462" width="6.28515625" style="43" bestFit="1" customWidth="1"/>
    <col min="3463" max="3463" width="4.140625" style="43" bestFit="1" customWidth="1"/>
    <col min="3464" max="3464" width="3.85546875" style="43" bestFit="1" customWidth="1"/>
    <col min="3465" max="3465" width="4.140625" style="43" bestFit="1" customWidth="1"/>
    <col min="3466" max="3485" width="3.85546875" style="43" bestFit="1" customWidth="1"/>
    <col min="3486" max="3496" width="6.28515625" style="43" bestFit="1" customWidth="1"/>
    <col min="3497" max="3497" width="3.85546875" style="43" bestFit="1" customWidth="1"/>
    <col min="3498" max="3507" width="6.28515625" style="43" bestFit="1" customWidth="1"/>
    <col min="3508" max="3508" width="3.85546875" style="43" bestFit="1" customWidth="1"/>
    <col min="3509" max="3509" width="4.140625" style="43" bestFit="1" customWidth="1"/>
    <col min="3510" max="3516" width="3.85546875" style="43" bestFit="1" customWidth="1"/>
    <col min="3517" max="3517" width="4.140625" style="43" bestFit="1" customWidth="1"/>
    <col min="3518" max="3526" width="3.85546875" style="43" bestFit="1" customWidth="1"/>
    <col min="3527" max="3532" width="4.140625" style="43" bestFit="1" customWidth="1"/>
    <col min="3533" max="3533" width="6.28515625" style="43" bestFit="1" customWidth="1"/>
    <col min="3534" max="3539" width="3.85546875" style="43" bestFit="1" customWidth="1"/>
    <col min="3540" max="3540" width="4.140625" style="43" bestFit="1" customWidth="1"/>
    <col min="3541" max="3542" width="3.85546875" style="43" bestFit="1" customWidth="1"/>
    <col min="3543" max="3543" width="4.140625" style="43" bestFit="1" customWidth="1"/>
    <col min="3544" max="3544" width="5.140625" style="43" bestFit="1" customWidth="1"/>
    <col min="3545" max="3546" width="4.140625" style="43" bestFit="1" customWidth="1"/>
    <col min="3547" max="3547" width="3.85546875" style="43" bestFit="1" customWidth="1"/>
    <col min="3548" max="3549" width="4.140625" style="43" bestFit="1" customWidth="1"/>
    <col min="3550" max="3557" width="3.85546875" style="43" bestFit="1" customWidth="1"/>
    <col min="3558" max="3558" width="4.140625" style="43" bestFit="1" customWidth="1"/>
    <col min="3559" max="3560" width="3.85546875" style="43" bestFit="1" customWidth="1"/>
    <col min="3561" max="3562" width="5.140625" style="43" bestFit="1" customWidth="1"/>
    <col min="3563" max="3566" width="3.85546875" style="43" bestFit="1" customWidth="1"/>
    <col min="3567" max="3568" width="6.28515625" style="43" bestFit="1" customWidth="1"/>
    <col min="3569" max="3570" width="3.85546875" style="43" bestFit="1" customWidth="1"/>
    <col min="3571" max="3571" width="4.140625" style="43" bestFit="1" customWidth="1"/>
    <col min="3572" max="3573" width="6.28515625" style="43" bestFit="1" customWidth="1"/>
    <col min="3574" max="3574" width="4.140625" style="43" bestFit="1" customWidth="1"/>
    <col min="3575" max="3577" width="3.85546875" style="43" bestFit="1" customWidth="1"/>
    <col min="3578" max="3580" width="6.28515625" style="43" bestFit="1" customWidth="1"/>
    <col min="3581" max="3581" width="5.140625" style="43" bestFit="1" customWidth="1"/>
    <col min="3582" max="3582" width="3.85546875" style="43" bestFit="1" customWidth="1"/>
    <col min="3583" max="3583" width="6.28515625" style="43" bestFit="1" customWidth="1"/>
    <col min="3584" max="3584" width="4.140625" style="43" bestFit="1" customWidth="1"/>
    <col min="3585" max="3585" width="3.85546875" style="43" bestFit="1" customWidth="1"/>
    <col min="3586" max="3586" width="5.140625" style="43" bestFit="1" customWidth="1"/>
    <col min="3587" max="3588" width="3.85546875" style="43" bestFit="1" customWidth="1"/>
    <col min="3589" max="3590" width="6.28515625" style="43" bestFit="1" customWidth="1"/>
    <col min="3591" max="3591" width="3.85546875" style="43" bestFit="1" customWidth="1"/>
    <col min="3592" max="3593" width="6.28515625" style="43" bestFit="1" customWidth="1"/>
    <col min="3594" max="3594" width="3.85546875" style="43" bestFit="1" customWidth="1"/>
    <col min="3595" max="3595" width="4.140625" style="43" bestFit="1" customWidth="1"/>
    <col min="3596" max="3596" width="3.85546875" style="43" bestFit="1" customWidth="1"/>
    <col min="3597" max="3600" width="4.140625" style="43" bestFit="1" customWidth="1"/>
    <col min="3601" max="3603" width="6.28515625" style="43" bestFit="1" customWidth="1"/>
    <col min="3604" max="3604" width="4.140625" style="43" bestFit="1" customWidth="1"/>
    <col min="3605" max="3605" width="6.28515625" style="43" bestFit="1" customWidth="1"/>
    <col min="3606" max="3607" width="3.85546875" style="43" bestFit="1" customWidth="1"/>
    <col min="3608" max="3608" width="4.140625" style="43" bestFit="1" customWidth="1"/>
    <col min="3609" max="3609" width="3.85546875" style="43" bestFit="1" customWidth="1"/>
    <col min="3610" max="3610" width="4.140625" style="43" bestFit="1" customWidth="1"/>
    <col min="3611" max="3612" width="3.85546875" style="43" bestFit="1" customWidth="1"/>
    <col min="3613" max="3615" width="4.140625" style="43" bestFit="1" customWidth="1"/>
    <col min="3616" max="3616" width="3.85546875" style="43" bestFit="1" customWidth="1"/>
    <col min="3617" max="3618" width="4.140625" style="43" bestFit="1" customWidth="1"/>
    <col min="3619" max="3627" width="3.85546875" style="43" bestFit="1" customWidth="1"/>
    <col min="3628" max="3629" width="6.28515625" style="43" bestFit="1" customWidth="1"/>
    <col min="3630" max="3630" width="5.140625" style="43" bestFit="1" customWidth="1"/>
    <col min="3631" max="3631" width="6.140625" style="43" bestFit="1" customWidth="1"/>
    <col min="3632" max="3634" width="3.85546875" style="43" bestFit="1" customWidth="1"/>
    <col min="3635" max="3635" width="6.140625" style="43" bestFit="1" customWidth="1"/>
    <col min="3636" max="3638" width="3.85546875" style="43" bestFit="1" customWidth="1"/>
    <col min="3639" max="3639" width="5.140625" style="43" bestFit="1" customWidth="1"/>
    <col min="3640" max="3641" width="3.85546875" style="43" bestFit="1" customWidth="1"/>
    <col min="3642" max="3647" width="4.140625" style="43" bestFit="1" customWidth="1"/>
    <col min="3648" max="3648" width="5.140625" style="43" bestFit="1" customWidth="1"/>
    <col min="3649" max="3650" width="4.140625" style="43" bestFit="1" customWidth="1"/>
    <col min="3651" max="3651" width="3.85546875" style="43" bestFit="1" customWidth="1"/>
    <col min="3652" max="3652" width="4.140625" style="43" bestFit="1" customWidth="1"/>
    <col min="3653" max="3653" width="3.85546875" style="43" bestFit="1" customWidth="1"/>
    <col min="3654" max="3654" width="5.140625" style="43" bestFit="1" customWidth="1"/>
    <col min="3655" max="3655" width="4.140625" style="43" bestFit="1" customWidth="1"/>
    <col min="3656" max="3656" width="3.85546875" style="43" bestFit="1" customWidth="1"/>
    <col min="3657" max="3657" width="4.140625" style="43" bestFit="1" customWidth="1"/>
    <col min="3658" max="3658" width="3.85546875" style="43" bestFit="1" customWidth="1"/>
    <col min="3659" max="3659" width="5.140625" style="43" bestFit="1" customWidth="1"/>
    <col min="3660" max="3661" width="3.85546875" style="43" bestFit="1" customWidth="1"/>
    <col min="3662" max="3662" width="4.140625" style="43" bestFit="1" customWidth="1"/>
    <col min="3663" max="3664" width="3.85546875" style="43" bestFit="1" customWidth="1"/>
    <col min="3665" max="3665" width="4.140625" style="43" bestFit="1" customWidth="1"/>
    <col min="3666" max="3666" width="3.85546875" style="43" bestFit="1" customWidth="1"/>
    <col min="3667" max="3667" width="5.140625" style="43" bestFit="1" customWidth="1"/>
    <col min="3668" max="3668" width="3.85546875" style="43" bestFit="1" customWidth="1"/>
    <col min="3669" max="3669" width="5.140625" style="43" bestFit="1" customWidth="1"/>
    <col min="3670" max="3670" width="4.140625" style="43" bestFit="1" customWidth="1"/>
    <col min="3671" max="3677" width="3.85546875" style="43" bestFit="1" customWidth="1"/>
    <col min="3678" max="3678" width="8.140625" style="43" bestFit="1" customWidth="1"/>
    <col min="3679" max="3679" width="6.140625" style="43" bestFit="1" customWidth="1"/>
    <col min="3680" max="3680" width="5.140625" style="43" bestFit="1" customWidth="1"/>
    <col min="3681" max="3681" width="6.140625" style="43" bestFit="1" customWidth="1"/>
    <col min="3682" max="3682" width="8.140625" style="43" bestFit="1" customWidth="1"/>
    <col min="3683" max="3683" width="3.85546875" style="43" bestFit="1" customWidth="1"/>
    <col min="3684" max="3685" width="5.140625" style="43" bestFit="1" customWidth="1"/>
    <col min="3686" max="3686" width="8.140625" style="43" bestFit="1" customWidth="1"/>
    <col min="3687" max="3687" width="3.85546875" style="43" bestFit="1" customWidth="1"/>
    <col min="3688" max="3689" width="5.140625" style="43" bestFit="1" customWidth="1"/>
    <col min="3690" max="3690" width="8.140625" style="43" bestFit="1" customWidth="1"/>
    <col min="3691" max="3691" width="3.85546875" style="43" bestFit="1" customWidth="1"/>
    <col min="3692" max="3693" width="5.140625" style="43" bestFit="1" customWidth="1"/>
    <col min="3694" max="3701" width="3.85546875" style="43" bestFit="1" customWidth="1"/>
    <col min="3702" max="3702" width="4.140625" style="43" bestFit="1" customWidth="1"/>
    <col min="3703" max="3705" width="6.28515625" style="43" bestFit="1" customWidth="1"/>
    <col min="3706" max="3709" width="3.85546875" style="43" bestFit="1" customWidth="1"/>
    <col min="3710" max="3711" width="6.28515625" style="43" bestFit="1" customWidth="1"/>
    <col min="3712" max="3715" width="3.85546875" style="43" bestFit="1" customWidth="1"/>
    <col min="3716" max="3717" width="6.28515625" style="43" bestFit="1" customWidth="1"/>
    <col min="3718" max="3721" width="3.85546875" style="43" bestFit="1" customWidth="1"/>
    <col min="3722" max="3723" width="6.28515625" style="43" bestFit="1" customWidth="1"/>
    <col min="3724" max="3732" width="3.85546875" style="43" bestFit="1" customWidth="1"/>
    <col min="3733" max="3733" width="4.140625" style="43" bestFit="1" customWidth="1"/>
    <col min="3734" max="3734" width="3.85546875" style="43" bestFit="1" customWidth="1"/>
    <col min="3735" max="3735" width="4.140625" style="43" bestFit="1" customWidth="1"/>
    <col min="3736" max="3736" width="5.140625" style="43" bestFit="1" customWidth="1"/>
    <col min="3737" max="3739" width="3.85546875" style="43" bestFit="1" customWidth="1"/>
    <col min="3740" max="3740" width="6.140625" style="43" bestFit="1" customWidth="1"/>
    <col min="3741" max="3750" width="3.85546875" style="43" bestFit="1" customWidth="1"/>
    <col min="3751" max="3751" width="4.140625" style="43" bestFit="1" customWidth="1"/>
    <col min="3752" max="3760" width="6.28515625" style="43" bestFit="1" customWidth="1"/>
    <col min="3761" max="3761" width="3.85546875" style="43" bestFit="1" customWidth="1"/>
    <col min="3762" max="3768" width="6.28515625" style="43" bestFit="1" customWidth="1"/>
    <col min="3769" max="3778" width="3.85546875" style="43" bestFit="1" customWidth="1"/>
    <col min="3779" max="3779" width="4.140625" style="43" bestFit="1" customWidth="1"/>
    <col min="3780" max="3780" width="6" style="43" bestFit="1" customWidth="1"/>
    <col min="3781" max="3781" width="3.85546875" style="43" bestFit="1" customWidth="1"/>
    <col min="3782" max="3786" width="6.28515625" style="43" bestFit="1" customWidth="1"/>
    <col min="3787" max="3787" width="3.85546875" style="43" bestFit="1" customWidth="1"/>
    <col min="3788" max="3796" width="6.28515625" style="43" bestFit="1" customWidth="1"/>
    <col min="3797" max="3799" width="3.85546875" style="43" bestFit="1" customWidth="1"/>
    <col min="3800" max="3800" width="7.140625" style="43" bestFit="1" customWidth="1"/>
    <col min="3801" max="3801" width="5.140625" style="43" bestFit="1" customWidth="1"/>
    <col min="3802" max="3803" width="6.140625" style="43" bestFit="1" customWidth="1"/>
    <col min="3804" max="3804" width="7.140625" style="43" bestFit="1" customWidth="1"/>
    <col min="3805" max="3805" width="5.140625" style="43" bestFit="1" customWidth="1"/>
    <col min="3806" max="3807" width="6.140625" style="43" bestFit="1" customWidth="1"/>
    <col min="3808" max="3808" width="7.140625" style="43" bestFit="1" customWidth="1"/>
    <col min="3809" max="3809" width="5.140625" style="43" bestFit="1" customWidth="1"/>
    <col min="3810" max="3811" width="6.140625" style="43" bestFit="1" customWidth="1"/>
    <col min="3812" max="3812" width="7.140625" style="43" bestFit="1" customWidth="1"/>
    <col min="3813" max="3813" width="5.140625" style="43" bestFit="1" customWidth="1"/>
    <col min="3814" max="3815" width="6.140625" style="43" bestFit="1" customWidth="1"/>
    <col min="3816" max="3819" width="3.85546875" style="43" bestFit="1" customWidth="1"/>
    <col min="3820" max="3821" width="4.140625" style="43" bestFit="1" customWidth="1"/>
    <col min="3822" max="3829" width="3.85546875" style="43" bestFit="1" customWidth="1"/>
    <col min="3830" max="3831" width="4.140625" style="43" bestFit="1" customWidth="1"/>
    <col min="3832" max="3839" width="3.85546875" style="43" bestFit="1" customWidth="1"/>
    <col min="3840" max="3841" width="4.140625" style="43" bestFit="1" customWidth="1"/>
    <col min="3842" max="3849" width="3.85546875" style="43" bestFit="1" customWidth="1"/>
    <col min="3850" max="3851" width="4.140625" style="43" bestFit="1" customWidth="1"/>
    <col min="3852" max="3857" width="3.85546875" style="43" bestFit="1" customWidth="1"/>
    <col min="3858" max="3858" width="6.28515625" style="43" bestFit="1" customWidth="1"/>
    <col min="3859" max="3859" width="3.85546875" style="43" bestFit="1" customWidth="1"/>
    <col min="3860" max="3860" width="6.28515625" style="43" bestFit="1" customWidth="1"/>
    <col min="3861" max="3861" width="3.85546875" style="43" bestFit="1" customWidth="1"/>
    <col min="3862" max="3862" width="6.28515625" style="43" bestFit="1" customWidth="1"/>
    <col min="3863" max="3863" width="3.85546875" style="43" bestFit="1" customWidth="1"/>
    <col min="3864" max="3864" width="6.28515625" style="43" bestFit="1" customWidth="1"/>
    <col min="3865" max="3867" width="3.85546875" style="43" bestFit="1" customWidth="1"/>
    <col min="3868" max="3868" width="4.140625" style="43" bestFit="1" customWidth="1"/>
    <col min="3869" max="3869" width="3.85546875" style="43" bestFit="1" customWidth="1"/>
    <col min="3870" max="3872" width="6.140625" style="43" bestFit="1" customWidth="1"/>
    <col min="3873" max="3888" width="3.85546875" style="43" bestFit="1" customWidth="1"/>
    <col min="3889" max="3891" width="5.140625" style="43" bestFit="1" customWidth="1"/>
    <col min="3892" max="3893" width="4.140625" style="43" bestFit="1" customWidth="1"/>
    <col min="3894" max="3895" width="6.140625" style="43" bestFit="1" customWidth="1"/>
    <col min="3896" max="3896" width="4.140625" style="43" bestFit="1" customWidth="1"/>
    <col min="3897" max="3899" width="3.85546875" style="43" bestFit="1" customWidth="1"/>
    <col min="3900" max="3901" width="5.140625" style="43" bestFit="1" customWidth="1"/>
    <col min="3902" max="3902" width="3.85546875" style="43" bestFit="1" customWidth="1"/>
    <col min="3903" max="3904" width="5.7109375" style="43" bestFit="1" customWidth="1"/>
    <col min="3905" max="3905" width="4.140625" style="43" bestFit="1" customWidth="1"/>
    <col min="3906" max="3906" width="5.7109375" style="43" bestFit="1" customWidth="1"/>
    <col min="3907" max="3907" width="5.140625" style="43" bestFit="1" customWidth="1"/>
    <col min="3908" max="3908" width="3.85546875" style="43" bestFit="1" customWidth="1"/>
    <col min="3909" max="3909" width="5.140625" style="43" bestFit="1" customWidth="1"/>
    <col min="3910" max="3910" width="5.7109375" style="43" bestFit="1" customWidth="1"/>
    <col min="3911" max="3912" width="3.85546875" style="43" bestFit="1" customWidth="1"/>
    <col min="3913" max="3913" width="5.140625" style="43" bestFit="1" customWidth="1"/>
    <col min="3914" max="3915" width="3.85546875" style="43" bestFit="1" customWidth="1"/>
    <col min="3916" max="3917" width="5.140625" style="43" bestFit="1" customWidth="1"/>
    <col min="3918" max="3920" width="4.140625" style="43" bestFit="1" customWidth="1"/>
    <col min="3921" max="3921" width="5.140625" style="43" bestFit="1" customWidth="1"/>
    <col min="3922" max="3938" width="3.85546875" style="43" bestFit="1" customWidth="1"/>
    <col min="3939" max="3939" width="5.140625" style="43" bestFit="1" customWidth="1"/>
    <col min="3940" max="3940" width="4.140625" style="43" bestFit="1" customWidth="1"/>
    <col min="3941" max="3941" width="5.140625" style="43" bestFit="1" customWidth="1"/>
    <col min="3942" max="3942" width="3.85546875" style="43" bestFit="1" customWidth="1"/>
    <col min="3943" max="3944" width="5.7109375" style="43" bestFit="1" customWidth="1"/>
    <col min="3945" max="3945" width="4.140625" style="43" bestFit="1" customWidth="1"/>
    <col min="3946" max="3950" width="3.85546875" style="43" bestFit="1" customWidth="1"/>
    <col min="3951" max="3953" width="4.140625" style="43" bestFit="1" customWidth="1"/>
    <col min="3954" max="3954" width="6.28515625" style="43" bestFit="1" customWidth="1"/>
    <col min="3955" max="3955" width="3.85546875" style="43" bestFit="1" customWidth="1"/>
    <col min="3956" max="3956" width="6.28515625" style="43" bestFit="1" customWidth="1"/>
    <col min="3957" max="3969" width="3.85546875" style="43" bestFit="1" customWidth="1"/>
    <col min="3970" max="3971" width="4.140625" style="43" bestFit="1" customWidth="1"/>
    <col min="3972" max="3979" width="3.85546875" style="43" bestFit="1" customWidth="1"/>
    <col min="3980" max="3986" width="4.140625" style="43" bestFit="1" customWidth="1"/>
    <col min="3987" max="3987" width="3.85546875" style="43" bestFit="1" customWidth="1"/>
    <col min="3988" max="3988" width="4.140625" style="43" bestFit="1" customWidth="1"/>
    <col min="3989" max="3991" width="3.85546875" style="43" bestFit="1" customWidth="1"/>
    <col min="3992" max="3992" width="5.140625" style="43" bestFit="1" customWidth="1"/>
    <col min="3993" max="3993" width="3.85546875" style="43" bestFit="1" customWidth="1"/>
    <col min="3994" max="3994" width="4.140625" style="43" bestFit="1" customWidth="1"/>
    <col min="3995" max="3996" width="3.85546875" style="43" bestFit="1" customWidth="1"/>
    <col min="3997" max="3997" width="4.140625" style="43" bestFit="1" customWidth="1"/>
    <col min="3998" max="3998" width="5.140625" style="43" bestFit="1" customWidth="1"/>
    <col min="3999" max="4001" width="3.85546875" style="43" bestFit="1" customWidth="1"/>
    <col min="4002" max="4002" width="5.140625" style="43" bestFit="1" customWidth="1"/>
    <col min="4003" max="4004" width="3.85546875" style="43" bestFit="1" customWidth="1"/>
    <col min="4005" max="4005" width="6.140625" style="43" bestFit="1" customWidth="1"/>
    <col min="4006" max="4050" width="6.28515625" style="43" bestFit="1" customWidth="1"/>
    <col min="4051" max="4051" width="6.7109375" style="43" bestFit="1" customWidth="1"/>
    <col min="4052" max="4087" width="6.28515625" style="43" bestFit="1" customWidth="1"/>
    <col min="4088" max="4088" width="6.7109375" style="43" bestFit="1" customWidth="1"/>
    <col min="4089" max="4089" width="6.28515625" style="43" bestFit="1" customWidth="1"/>
    <col min="4090" max="4091" width="3.85546875" style="43" bestFit="1" customWidth="1"/>
    <col min="4092" max="4092" width="4.140625" style="43" bestFit="1" customWidth="1"/>
    <col min="4093" max="4093" width="3.85546875" style="43" bestFit="1" customWidth="1"/>
    <col min="4094" max="4094" width="4.140625" style="43" bestFit="1" customWidth="1"/>
    <col min="4095" max="4095" width="3.85546875" style="43" bestFit="1" customWidth="1"/>
    <col min="4096" max="4096" width="4.140625" style="43" bestFit="1" customWidth="1"/>
    <col min="4097" max="4097" width="3.85546875" style="43" bestFit="1" customWidth="1"/>
    <col min="4098" max="4098" width="4.140625" style="43" bestFit="1" customWidth="1"/>
    <col min="4099" max="4099" width="3.85546875" style="43" bestFit="1" customWidth="1"/>
    <col min="4100" max="4100" width="4.140625" style="43" bestFit="1" customWidth="1"/>
    <col min="4101" max="4102" width="3.85546875" style="43" bestFit="1" customWidth="1"/>
    <col min="4103" max="4105" width="4.140625" style="43" bestFit="1" customWidth="1"/>
    <col min="4106" max="4106" width="5.140625" style="43" bestFit="1" customWidth="1"/>
    <col min="4107" max="4107" width="4.140625" style="43" bestFit="1" customWidth="1"/>
    <col min="4108" max="4110" width="5.140625" style="43" bestFit="1" customWidth="1"/>
    <col min="4111" max="4111" width="4.140625" style="43" bestFit="1" customWidth="1"/>
    <col min="4112" max="4112" width="3.85546875" style="43" bestFit="1" customWidth="1"/>
    <col min="4113" max="4113" width="4.140625" style="43" bestFit="1" customWidth="1"/>
    <col min="4114" max="4117" width="3.85546875" style="43" bestFit="1" customWidth="1"/>
    <col min="4118" max="4118" width="4.140625" style="43" bestFit="1" customWidth="1"/>
    <col min="4119" max="4122" width="3.85546875" style="43" bestFit="1" customWidth="1"/>
    <col min="4123" max="4123" width="4.140625" style="43" bestFit="1" customWidth="1"/>
    <col min="4124" max="4124" width="4.7109375" style="43" bestFit="1" customWidth="1"/>
    <col min="4125" max="4133" width="3.85546875" style="43" bestFit="1" customWidth="1"/>
    <col min="4134" max="4134" width="4.140625" style="43" bestFit="1" customWidth="1"/>
    <col min="4135" max="4143" width="3.85546875" style="43" bestFit="1" customWidth="1"/>
    <col min="4144" max="4144" width="5.140625" style="43" bestFit="1" customWidth="1"/>
    <col min="4145" max="4145" width="4.140625" style="43" bestFit="1" customWidth="1"/>
    <col min="4146" max="4146" width="5.140625" style="43" bestFit="1" customWidth="1"/>
    <col min="4147" max="4147" width="4.140625" style="43" bestFit="1" customWidth="1"/>
    <col min="4148" max="4148" width="3.85546875" style="43" bestFit="1" customWidth="1"/>
    <col min="4149" max="4149" width="5.140625" style="43" bestFit="1" customWidth="1"/>
    <col min="4150" max="4150" width="3.85546875" style="43" bestFit="1" customWidth="1"/>
    <col min="4151" max="4153" width="4.140625" style="43" bestFit="1" customWidth="1"/>
    <col min="4154" max="4154" width="5.140625" style="43" bestFit="1" customWidth="1"/>
    <col min="4155" max="4160" width="4.140625" style="43" bestFit="1" customWidth="1"/>
    <col min="4161" max="4161" width="5.140625" style="43" bestFit="1" customWidth="1"/>
    <col min="4162" max="4162" width="4.140625" style="43" bestFit="1" customWidth="1"/>
    <col min="4163" max="4163" width="6.28515625" style="43" bestFit="1" customWidth="1"/>
    <col min="4164" max="4164" width="4.140625" style="43" bestFit="1" customWidth="1"/>
    <col min="4165" max="4165" width="6" style="43" bestFit="1" customWidth="1"/>
    <col min="4166" max="4167" width="6.28515625" style="43" bestFit="1" customWidth="1"/>
    <col min="4168" max="4168" width="4.140625" style="43" bestFit="1" customWidth="1"/>
    <col min="4169" max="4169" width="3.85546875" style="43" bestFit="1" customWidth="1"/>
    <col min="4170" max="4170" width="4.140625" style="43" bestFit="1" customWidth="1"/>
    <col min="4171" max="4172" width="6.28515625" style="43" bestFit="1" customWidth="1"/>
    <col min="4173" max="4173" width="3.85546875" style="43" bestFit="1" customWidth="1"/>
    <col min="4174" max="4175" width="4.140625" style="43" bestFit="1" customWidth="1"/>
    <col min="4176" max="4176" width="3.85546875" style="43" bestFit="1" customWidth="1"/>
    <col min="4177" max="4179" width="4.140625" style="43" bestFit="1" customWidth="1"/>
    <col min="4180" max="4183" width="3.85546875" style="43" bestFit="1" customWidth="1"/>
    <col min="4184" max="4184" width="4.140625" style="43" bestFit="1" customWidth="1"/>
    <col min="4185" max="4185" width="3.85546875" style="43" bestFit="1" customWidth="1"/>
    <col min="4186" max="4186" width="4.140625" style="43" bestFit="1" customWidth="1"/>
    <col min="4187" max="4192" width="3.85546875" style="43" bestFit="1" customWidth="1"/>
    <col min="4193" max="4193" width="4.140625" style="43" bestFit="1" customWidth="1"/>
    <col min="4194" max="4196" width="3.85546875" style="43" bestFit="1" customWidth="1"/>
    <col min="4197" max="4197" width="4.140625" style="43" bestFit="1" customWidth="1"/>
    <col min="4198" max="4199" width="3.85546875" style="43" bestFit="1" customWidth="1"/>
    <col min="4200" max="4201" width="4.140625" style="43" bestFit="1" customWidth="1"/>
    <col min="4202" max="4202" width="3.85546875" style="43" bestFit="1" customWidth="1"/>
    <col min="4203" max="4204" width="4.140625" style="43" bestFit="1" customWidth="1"/>
    <col min="4205" max="4206" width="3.85546875" style="43" bestFit="1" customWidth="1"/>
    <col min="4207" max="4208" width="4.140625" style="43" bestFit="1" customWidth="1"/>
    <col min="4209" max="4209" width="3.85546875" style="43" bestFit="1" customWidth="1"/>
    <col min="4210" max="4210" width="4.140625" style="43" bestFit="1" customWidth="1"/>
    <col min="4211" max="4215" width="3.85546875" style="43" bestFit="1" customWidth="1"/>
    <col min="4216" max="4220" width="4.140625" style="43" bestFit="1" customWidth="1"/>
    <col min="4221" max="4222" width="3.85546875" style="43" bestFit="1" customWidth="1"/>
    <col min="4223" max="4224" width="4.140625" style="43" bestFit="1" customWidth="1"/>
    <col min="4225" max="4228" width="3.85546875" style="43" bestFit="1" customWidth="1"/>
    <col min="4229" max="4229" width="4.140625" style="43" bestFit="1" customWidth="1"/>
    <col min="4230" max="4233" width="3.85546875" style="43" bestFit="1" customWidth="1"/>
    <col min="4234" max="4234" width="4.140625" style="43" bestFit="1" customWidth="1"/>
    <col min="4235" max="4238" width="6.28515625" style="43" bestFit="1" customWidth="1"/>
    <col min="4239" max="4240" width="3.85546875" style="43" bestFit="1" customWidth="1"/>
    <col min="4241" max="4244" width="6.28515625" style="43" bestFit="1" customWidth="1"/>
    <col min="4245" max="4253" width="3.85546875" style="43" bestFit="1" customWidth="1"/>
    <col min="4254" max="4254" width="4.140625" style="43" bestFit="1" customWidth="1"/>
    <col min="4255" max="4255" width="4.7109375" style="43" bestFit="1" customWidth="1"/>
    <col min="4256" max="4257" width="3.85546875" style="43" bestFit="1" customWidth="1"/>
    <col min="4258" max="4258" width="4.140625" style="43" bestFit="1" customWidth="1"/>
    <col min="4259" max="4259" width="4.7109375" style="43" bestFit="1" customWidth="1"/>
    <col min="4260" max="4262" width="3.85546875" style="43" bestFit="1" customWidth="1"/>
    <col min="4263" max="4263" width="4.140625" style="43" bestFit="1" customWidth="1"/>
    <col min="4264" max="4264" width="4.7109375" style="43" bestFit="1" customWidth="1"/>
    <col min="4265" max="4266" width="3.85546875" style="43" bestFit="1" customWidth="1"/>
    <col min="4267" max="4285" width="6.28515625" style="43" bestFit="1" customWidth="1"/>
    <col min="4286" max="4286" width="3.85546875" style="43" bestFit="1" customWidth="1"/>
    <col min="4287" max="4325" width="6.28515625" style="43" bestFit="1" customWidth="1"/>
    <col min="4326" max="4326" width="6" style="43" bestFit="1" customWidth="1"/>
    <col min="4327" max="4328" width="6.28515625" style="43" bestFit="1" customWidth="1"/>
    <col min="4329" max="4330" width="3.85546875" style="43" bestFit="1" customWidth="1"/>
    <col min="4331" max="4331" width="6.28515625" style="43" bestFit="1" customWidth="1"/>
    <col min="4332" max="4332" width="3.85546875" style="43" bestFit="1" customWidth="1"/>
    <col min="4333" max="4333" width="4.140625" style="43" bestFit="1" customWidth="1"/>
    <col min="4334" max="4334" width="3.85546875" style="43" bestFit="1" customWidth="1"/>
    <col min="4335" max="4335" width="4.140625" style="43" bestFit="1" customWidth="1"/>
    <col min="4336" max="4336" width="3.85546875" style="43" bestFit="1" customWidth="1"/>
    <col min="4337" max="4337" width="4.140625" style="43" bestFit="1" customWidth="1"/>
    <col min="4338" max="4340" width="6.28515625" style="43" bestFit="1" customWidth="1"/>
    <col min="4341" max="4341" width="3.85546875" style="43" bestFit="1" customWidth="1"/>
    <col min="4342" max="4349" width="6.28515625" style="43" bestFit="1" customWidth="1"/>
    <col min="4350" max="4356" width="3.85546875" style="43" bestFit="1" customWidth="1"/>
    <col min="4357" max="4359" width="6.28515625" style="43" bestFit="1" customWidth="1"/>
    <col min="4360" max="4361" width="3.85546875" style="43" bestFit="1" customWidth="1"/>
    <col min="4362" max="4389" width="6.28515625" style="43" bestFit="1" customWidth="1"/>
    <col min="4390" max="4390" width="3.85546875" style="43" bestFit="1" customWidth="1"/>
    <col min="4391" max="4391" width="4.140625" style="43" bestFit="1" customWidth="1"/>
    <col min="4392" max="4412" width="3.85546875" style="43" bestFit="1" customWidth="1"/>
    <col min="4413" max="4413" width="4.140625" style="43" bestFit="1" customWidth="1"/>
    <col min="4414" max="4414" width="5.140625" style="43" bestFit="1" customWidth="1"/>
    <col min="4415" max="4420" width="3.85546875" style="43" bestFit="1" customWidth="1"/>
    <col min="4421" max="4422" width="4.140625" style="43" bestFit="1" customWidth="1"/>
    <col min="4423" max="4423" width="5.140625" style="43" bestFit="1" customWidth="1"/>
    <col min="4424" max="4425" width="6.28515625" style="43" bestFit="1" customWidth="1"/>
    <col min="4426" max="4426" width="6" style="43" bestFit="1" customWidth="1"/>
    <col min="4427" max="4428" width="6.28515625" style="43" bestFit="1" customWidth="1"/>
    <col min="4429" max="4429" width="3.85546875" style="43" bestFit="1" customWidth="1"/>
    <col min="4430" max="4430" width="4.140625" style="43" bestFit="1" customWidth="1"/>
    <col min="4431" max="4431" width="3.85546875" style="43" bestFit="1" customWidth="1"/>
    <col min="4432" max="4432" width="4.140625" style="43" bestFit="1" customWidth="1"/>
    <col min="4433" max="4442" width="3.85546875" style="43" bestFit="1" customWidth="1"/>
    <col min="4443" max="4443" width="4.140625" style="43" bestFit="1" customWidth="1"/>
    <col min="4444" max="4447" width="3.85546875" style="43" bestFit="1" customWidth="1"/>
    <col min="4448" max="4448" width="5.140625" style="43" bestFit="1" customWidth="1"/>
    <col min="4449" max="4449" width="3.85546875" style="43" bestFit="1" customWidth="1"/>
    <col min="4450" max="4451" width="4.140625" style="43" bestFit="1" customWidth="1"/>
    <col min="4452" max="4453" width="3.85546875" style="43" bestFit="1" customWidth="1"/>
    <col min="4454" max="4454" width="4.140625" style="43" bestFit="1" customWidth="1"/>
    <col min="4455" max="4456" width="5.140625" style="43" bestFit="1" customWidth="1"/>
    <col min="4457" max="4459" width="3.85546875" style="43" bestFit="1" customWidth="1"/>
    <col min="4460" max="4461" width="5.140625" style="43" bestFit="1" customWidth="1"/>
    <col min="4462" max="4466" width="3.85546875" style="43" bestFit="1" customWidth="1"/>
    <col min="4467" max="4467" width="4.140625" style="43" bestFit="1" customWidth="1"/>
    <col min="4468" max="4469" width="4.7109375" style="43" bestFit="1" customWidth="1"/>
    <col min="4470" max="4470" width="3.85546875" style="43" bestFit="1" customWidth="1"/>
    <col min="4471" max="4471" width="5.140625" style="43" bestFit="1" customWidth="1"/>
    <col min="4472" max="4472" width="3.85546875" style="43" bestFit="1" customWidth="1"/>
    <col min="4473" max="4473" width="4.140625" style="43" bestFit="1" customWidth="1"/>
    <col min="4474" max="4474" width="3.85546875" style="43" bestFit="1" customWidth="1"/>
    <col min="4475" max="4475" width="5.140625" style="43" bestFit="1" customWidth="1"/>
    <col min="4476" max="4476" width="4.140625" style="43" bestFit="1" customWidth="1"/>
    <col min="4477" max="4477" width="3.85546875" style="43" bestFit="1" customWidth="1"/>
    <col min="4478" max="4478" width="4.140625" style="43" bestFit="1" customWidth="1"/>
    <col min="4479" max="4479" width="3.85546875" style="43" bestFit="1" customWidth="1"/>
    <col min="4480" max="4480" width="5.140625" style="43" bestFit="1" customWidth="1"/>
    <col min="4481" max="4482" width="3.85546875" style="43" bestFit="1" customWidth="1"/>
    <col min="4483" max="4486" width="5.140625" style="43" bestFit="1" customWidth="1"/>
    <col min="4487" max="4488" width="5.7109375" style="43" bestFit="1" customWidth="1"/>
    <col min="4489" max="4491" width="5.140625" style="43" bestFit="1" customWidth="1"/>
    <col min="4492" max="4493" width="4.140625" style="43" bestFit="1" customWidth="1"/>
    <col min="4494" max="4495" width="3.85546875" style="43" bestFit="1" customWidth="1"/>
    <col min="4496" max="4496" width="4.140625" style="43" bestFit="1" customWidth="1"/>
    <col min="4497" max="4497" width="3.85546875" style="43" bestFit="1" customWidth="1"/>
    <col min="4498" max="4498" width="6.140625" style="43" bestFit="1" customWidth="1"/>
    <col min="4499" max="4499" width="5.140625" style="43" bestFit="1" customWidth="1"/>
    <col min="4500" max="4500" width="4.140625" style="43" bestFit="1" customWidth="1"/>
    <col min="4501" max="4502" width="3.85546875" style="43" bestFit="1" customWidth="1"/>
    <col min="4503" max="4503" width="4.140625" style="43" bestFit="1" customWidth="1"/>
    <col min="4504" max="4506" width="3.85546875" style="43" bestFit="1" customWidth="1"/>
    <col min="4507" max="4508" width="5.140625" style="43" bestFit="1" customWidth="1"/>
    <col min="4509" max="4510" width="4.140625" style="43" bestFit="1" customWidth="1"/>
    <col min="4511" max="4512" width="3.85546875" style="43" bestFit="1" customWidth="1"/>
    <col min="4513" max="4513" width="4.140625" style="43" bestFit="1" customWidth="1"/>
    <col min="4514" max="4518" width="3.85546875" style="43" bestFit="1" customWidth="1"/>
    <col min="4519" max="4519" width="4.140625" style="43" bestFit="1" customWidth="1"/>
    <col min="4520" max="4531" width="3.85546875" style="43" bestFit="1" customWidth="1"/>
    <col min="4532" max="4533" width="4.140625" style="43" bestFit="1" customWidth="1"/>
    <col min="4534" max="4534" width="3.85546875" style="43" bestFit="1" customWidth="1"/>
    <col min="4535" max="4536" width="4.140625" style="43" bestFit="1" customWidth="1"/>
    <col min="4537" max="4537" width="4.7109375" style="43" bestFit="1" customWidth="1"/>
    <col min="4538" max="4539" width="3.85546875" style="43" bestFit="1" customWidth="1"/>
    <col min="4540" max="4540" width="4.140625" style="43" bestFit="1" customWidth="1"/>
    <col min="4541" max="4566" width="3.85546875" style="43" bestFit="1" customWidth="1"/>
    <col min="4567" max="4567" width="4.140625" style="43" bestFit="1" customWidth="1"/>
    <col min="4568" max="4568" width="3.85546875" style="43" bestFit="1" customWidth="1"/>
    <col min="4569" max="4570" width="5.140625" style="43" bestFit="1" customWidth="1"/>
    <col min="4571" max="4575" width="3.85546875" style="43" bestFit="1" customWidth="1"/>
    <col min="4576" max="4577" width="5.140625" style="43" bestFit="1" customWidth="1"/>
    <col min="4578" max="4578" width="6.140625" style="43" bestFit="1" customWidth="1"/>
    <col min="4579" max="4582" width="3.85546875" style="43" bestFit="1" customWidth="1"/>
    <col min="4583" max="4584" width="4.140625" style="43" bestFit="1" customWidth="1"/>
    <col min="4585" max="4585" width="3.85546875" style="43" bestFit="1" customWidth="1"/>
    <col min="4586" max="4586" width="4.140625" style="43" bestFit="1" customWidth="1"/>
    <col min="4587" max="4589" width="3.85546875" style="43" bestFit="1" customWidth="1"/>
    <col min="4590" max="4590" width="5.140625" style="43" bestFit="1" customWidth="1"/>
    <col min="4591" max="4594" width="3.85546875" style="43" bestFit="1" customWidth="1"/>
    <col min="4595" max="4595" width="4.140625" style="43" bestFit="1" customWidth="1"/>
    <col min="4596" max="4598" width="3.85546875" style="43" bestFit="1" customWidth="1"/>
    <col min="4599" max="4600" width="5.140625" style="43" bestFit="1" customWidth="1"/>
    <col min="4601" max="4601" width="3.85546875" style="43" bestFit="1" customWidth="1"/>
    <col min="4602" max="4603" width="5.140625" style="43" bestFit="1" customWidth="1"/>
    <col min="4604" max="4608" width="3.85546875" style="43" bestFit="1" customWidth="1"/>
    <col min="4609" max="4609" width="4.140625" style="43" bestFit="1" customWidth="1"/>
    <col min="4610" max="4610" width="3.85546875" style="43" bestFit="1" customWidth="1"/>
    <col min="4611" max="4612" width="4.140625" style="43" bestFit="1" customWidth="1"/>
    <col min="4613" max="4613" width="7.140625" style="43" bestFit="1" customWidth="1"/>
    <col min="4614" max="4614" width="8.140625" style="43" bestFit="1" customWidth="1"/>
    <col min="4615" max="4615" width="4.140625" style="43" bestFit="1" customWidth="1"/>
    <col min="4616" max="4616" width="8.140625" style="43" bestFit="1" customWidth="1"/>
    <col min="4617" max="4618" width="4.140625" style="43" bestFit="1" customWidth="1"/>
    <col min="4619" max="4623" width="3.85546875" style="43" bestFit="1" customWidth="1"/>
    <col min="4624" max="4629" width="5.140625" style="43" bestFit="1" customWidth="1"/>
    <col min="4630" max="4630" width="3.85546875" style="43" bestFit="1" customWidth="1"/>
    <col min="4631" max="4632" width="5.140625" style="43" bestFit="1" customWidth="1"/>
    <col min="4633" max="4633" width="3.85546875" style="43" bestFit="1" customWidth="1"/>
    <col min="4634" max="4635" width="4.140625" style="43" bestFit="1" customWidth="1"/>
    <col min="4636" max="4637" width="3.85546875" style="43" bestFit="1" customWidth="1"/>
    <col min="4638" max="4638" width="4.140625" style="43" bestFit="1" customWidth="1"/>
    <col min="4639" max="4639" width="3.85546875" style="43" bestFit="1" customWidth="1"/>
    <col min="4640" max="4641" width="4.140625" style="43" bestFit="1" customWidth="1"/>
    <col min="4642" max="4642" width="3.85546875" style="43" bestFit="1" customWidth="1"/>
    <col min="4643" max="4643" width="8.140625" style="43" bestFit="1" customWidth="1"/>
    <col min="4644" max="4644" width="4.140625" style="43" bestFit="1" customWidth="1"/>
    <col min="4645" max="4645" width="8.140625" style="43" bestFit="1" customWidth="1"/>
    <col min="4646" max="4647" width="4.140625" style="43" bestFit="1" customWidth="1"/>
    <col min="4648" max="4652" width="3.85546875" style="43" bestFit="1" customWidth="1"/>
    <col min="4653" max="4658" width="5.140625" style="43" bestFit="1" customWidth="1"/>
    <col min="4659" max="4662" width="3.85546875" style="43" bestFit="1" customWidth="1"/>
    <col min="4663" max="4664" width="4.140625" style="43" bestFit="1" customWidth="1"/>
    <col min="4665" max="4666" width="3.85546875" style="43" bestFit="1" customWidth="1"/>
    <col min="4667" max="4667" width="4.140625" style="43" bestFit="1" customWidth="1"/>
    <col min="4668" max="4668" width="3.85546875" style="43" bestFit="1" customWidth="1"/>
    <col min="4669" max="4670" width="4.140625" style="43" bestFit="1" customWidth="1"/>
    <col min="4671" max="4671" width="3.85546875" style="43" bestFit="1" customWidth="1"/>
    <col min="4672" max="4672" width="8.140625" style="43" bestFit="1" customWidth="1"/>
    <col min="4673" max="4673" width="4.140625" style="43" bestFit="1" customWidth="1"/>
    <col min="4674" max="4674" width="8.140625" style="43" bestFit="1" customWidth="1"/>
    <col min="4675" max="4676" width="4.140625" style="43" bestFit="1" customWidth="1"/>
    <col min="4677" max="4681" width="3.85546875" style="43" bestFit="1" customWidth="1"/>
    <col min="4682" max="4687" width="5.140625" style="43" bestFit="1" customWidth="1"/>
    <col min="4688" max="4688" width="3.85546875" style="43" bestFit="1" customWidth="1"/>
    <col min="4689" max="4690" width="5.140625" style="43" bestFit="1" customWidth="1"/>
    <col min="4691" max="4691" width="3.85546875" style="43" bestFit="1" customWidth="1"/>
    <col min="4692" max="4693" width="4.140625" style="43" bestFit="1" customWidth="1"/>
    <col min="4694" max="4695" width="3.85546875" style="43" bestFit="1" customWidth="1"/>
    <col min="4696" max="4696" width="4.140625" style="43" bestFit="1" customWidth="1"/>
    <col min="4697" max="4697" width="3.85546875" style="43" bestFit="1" customWidth="1"/>
    <col min="4698" max="4699" width="4.140625" style="43" bestFit="1" customWidth="1"/>
    <col min="4700" max="4700" width="3.85546875" style="43" bestFit="1" customWidth="1"/>
    <col min="4701" max="4701" width="8.140625" style="43" bestFit="1" customWidth="1"/>
    <col min="4702" max="4702" width="4.140625" style="43" bestFit="1" customWidth="1"/>
    <col min="4703" max="4703" width="8.140625" style="43" bestFit="1" customWidth="1"/>
    <col min="4704" max="4705" width="4.140625" style="43" bestFit="1" customWidth="1"/>
    <col min="4706" max="4710" width="3.85546875" style="43" bestFit="1" customWidth="1"/>
    <col min="4711" max="4716" width="5.140625" style="43" bestFit="1" customWidth="1"/>
    <col min="4717" max="4720" width="3.85546875" style="43" bestFit="1" customWidth="1"/>
    <col min="4721" max="4722" width="4.140625" style="43" bestFit="1" customWidth="1"/>
    <col min="4723" max="4723" width="3.85546875" style="43" bestFit="1" customWidth="1"/>
    <col min="4724" max="4724" width="5.140625" style="43" bestFit="1" customWidth="1"/>
    <col min="4725" max="4725" width="4.140625" style="43" bestFit="1" customWidth="1"/>
    <col min="4726" max="4726" width="3.85546875" style="43" bestFit="1" customWidth="1"/>
    <col min="4727" max="4727" width="4.7109375" style="43" bestFit="1" customWidth="1"/>
    <col min="4728" max="4728" width="3.85546875" style="43" bestFit="1" customWidth="1"/>
    <col min="4729" max="4729" width="4.140625" style="43" bestFit="1" customWidth="1"/>
    <col min="4730" max="4734" width="3.85546875" style="43" bestFit="1" customWidth="1"/>
    <col min="4735" max="4735" width="4.140625" style="43" bestFit="1" customWidth="1"/>
    <col min="4736" max="4740" width="3.85546875" style="43" bestFit="1" customWidth="1"/>
    <col min="4741" max="4741" width="4.140625" style="43" bestFit="1" customWidth="1"/>
    <col min="4742" max="4742" width="3.85546875" style="43" bestFit="1" customWidth="1"/>
    <col min="4743" max="4743" width="4.140625" style="43" bestFit="1" customWidth="1"/>
    <col min="4744" max="4744" width="6.140625" style="43" bestFit="1" customWidth="1"/>
    <col min="4745" max="4745" width="4.140625" style="43" bestFit="1" customWidth="1"/>
    <col min="4746" max="4746" width="4.7109375" style="43" bestFit="1" customWidth="1"/>
    <col min="4747" max="4760" width="3.85546875" style="43" bestFit="1" customWidth="1"/>
    <col min="4761" max="4761" width="4.140625" style="43" bestFit="1" customWidth="1"/>
    <col min="4762" max="4763" width="3.85546875" style="43" bestFit="1" customWidth="1"/>
    <col min="4764" max="4764" width="7.140625" style="43" bestFit="1" customWidth="1"/>
    <col min="4765" max="4765" width="3.85546875" style="43" bestFit="1" customWidth="1"/>
    <col min="4766" max="4766" width="7.140625" style="43" bestFit="1" customWidth="1"/>
    <col min="4767" max="4773" width="3.85546875" style="43" bestFit="1" customWidth="1"/>
    <col min="4774" max="4775" width="4.140625" style="43" bestFit="1" customWidth="1"/>
    <col min="4776" max="4776" width="3.85546875" style="43" bestFit="1" customWidth="1"/>
    <col min="4777" max="4777" width="4.140625" style="43" bestFit="1" customWidth="1"/>
    <col min="4778" max="4778" width="3.85546875" style="43" bestFit="1" customWidth="1"/>
    <col min="4779" max="4779" width="4.140625" style="43" bestFit="1" customWidth="1"/>
    <col min="4780" max="4780" width="8.140625" style="43" bestFit="1" customWidth="1"/>
    <col min="4781" max="4781" width="5.140625" style="43" bestFit="1" customWidth="1"/>
    <col min="4782" max="4784" width="4.140625" style="43" bestFit="1" customWidth="1"/>
    <col min="4785" max="4787" width="3.85546875" style="43" bestFit="1" customWidth="1"/>
    <col min="4788" max="4788" width="4.140625" style="43" bestFit="1" customWidth="1"/>
    <col min="4789" max="4798" width="3.85546875" style="43" bestFit="1" customWidth="1"/>
    <col min="4799" max="4799" width="4.140625" style="43" bestFit="1" customWidth="1"/>
    <col min="4800" max="4800" width="5.140625" style="43" bestFit="1" customWidth="1"/>
    <col min="4801" max="4801" width="3.85546875" style="43" bestFit="1" customWidth="1"/>
    <col min="4802" max="4802" width="4.140625" style="43" bestFit="1" customWidth="1"/>
    <col min="4803" max="4804" width="3.85546875" style="43" bestFit="1" customWidth="1"/>
    <col min="4805" max="4806" width="4.140625" style="43" bestFit="1" customWidth="1"/>
    <col min="4807" max="4815" width="3.85546875" style="43" bestFit="1" customWidth="1"/>
    <col min="4816" max="4816" width="4.140625" style="43" bestFit="1" customWidth="1"/>
    <col min="4817" max="4827" width="3.85546875" style="43" bestFit="1" customWidth="1"/>
    <col min="4828" max="4828" width="6.140625" style="43" bestFit="1" customWidth="1"/>
    <col min="4829" max="4835" width="3.85546875" style="43" bestFit="1" customWidth="1"/>
    <col min="4836" max="4836" width="4.140625" style="43" bestFit="1" customWidth="1"/>
    <col min="4837" max="4837" width="3.85546875" style="43" bestFit="1" customWidth="1"/>
    <col min="4838" max="4840" width="4.140625" style="43" bestFit="1" customWidth="1"/>
    <col min="4841" max="4841" width="5.140625" style="43" bestFit="1" customWidth="1"/>
    <col min="4842" max="4842" width="4.7109375" style="43" bestFit="1" customWidth="1"/>
    <col min="4843" max="4843" width="3.85546875" style="43" bestFit="1" customWidth="1"/>
    <col min="4844" max="4846" width="4.140625" style="43" bestFit="1" customWidth="1"/>
    <col min="4847" max="4847" width="5.140625" style="43" bestFit="1" customWidth="1"/>
    <col min="4848" max="4849" width="7.140625" style="43" bestFit="1" customWidth="1"/>
    <col min="4850" max="4851" width="4.140625" style="43" bestFit="1" customWidth="1"/>
    <col min="4852" max="4852" width="3.85546875" style="43" bestFit="1" customWidth="1"/>
    <col min="4853" max="4853" width="6.140625" style="43" bestFit="1" customWidth="1"/>
    <col min="4854" max="4854" width="4.140625" style="43" bestFit="1" customWidth="1"/>
    <col min="4855" max="4855" width="3.85546875" style="43" bestFit="1" customWidth="1"/>
    <col min="4856" max="4856" width="4.140625" style="43" bestFit="1" customWidth="1"/>
    <col min="4857" max="4858" width="3.85546875" style="43" bestFit="1" customWidth="1"/>
    <col min="4859" max="4859" width="5.7109375" style="43" bestFit="1" customWidth="1"/>
    <col min="4860" max="4860" width="5.140625" style="43" bestFit="1" customWidth="1"/>
    <col min="4861" max="4861" width="3.85546875" style="43" bestFit="1" customWidth="1"/>
    <col min="4862" max="4864" width="4.140625" style="43" bestFit="1" customWidth="1"/>
    <col min="4865" max="4869" width="3.85546875" style="43" bestFit="1" customWidth="1"/>
    <col min="4870" max="4870" width="4.140625" style="43" bestFit="1" customWidth="1"/>
    <col min="4871" max="4876" width="3.85546875" style="43" bestFit="1" customWidth="1"/>
    <col min="4877" max="4878" width="6.140625" style="43" bestFit="1" customWidth="1"/>
    <col min="4879" max="4892" width="3.85546875" style="43" bestFit="1" customWidth="1"/>
    <col min="4893" max="4894" width="4.140625" style="43" bestFit="1" customWidth="1"/>
    <col min="4895" max="4896" width="3.85546875" style="43" bestFit="1" customWidth="1"/>
    <col min="4897" max="4898" width="4.140625" style="43" bestFit="1" customWidth="1"/>
    <col min="4899" max="4899" width="3.85546875" style="43" bestFit="1" customWidth="1"/>
    <col min="4900" max="4900" width="4.140625" style="43" bestFit="1" customWidth="1"/>
    <col min="4901" max="4901" width="3.85546875" style="43" bestFit="1" customWidth="1"/>
    <col min="4902" max="4903" width="4.140625" style="43" bestFit="1" customWidth="1"/>
    <col min="4904" max="4905" width="3.85546875" style="43" bestFit="1" customWidth="1"/>
    <col min="4906" max="4906" width="6.140625" style="43" bestFit="1" customWidth="1"/>
    <col min="4907" max="4911" width="3.85546875" style="43" bestFit="1" customWidth="1"/>
    <col min="4912" max="4912" width="5.7109375" style="43" bestFit="1" customWidth="1"/>
    <col min="4913" max="4913" width="5.140625" style="43" bestFit="1" customWidth="1"/>
    <col min="4914" max="4914" width="3.85546875" style="43" bestFit="1" customWidth="1"/>
    <col min="4915" max="4917" width="4.140625" style="43" bestFit="1" customWidth="1"/>
    <col min="4918" max="4960" width="3.85546875" style="43" bestFit="1" customWidth="1"/>
    <col min="4961" max="4961" width="6.140625" style="43" bestFit="1" customWidth="1"/>
    <col min="4962" max="4962" width="4.140625" style="43" bestFit="1" customWidth="1"/>
    <col min="4963" max="4964" width="5.140625" style="43" bestFit="1" customWidth="1"/>
    <col min="4965" max="4966" width="4.140625" style="43" bestFit="1" customWidth="1"/>
    <col min="4967" max="4968" width="3.85546875" style="43" bestFit="1" customWidth="1"/>
    <col min="4969" max="4969" width="5.140625" style="43" bestFit="1" customWidth="1"/>
    <col min="4970" max="4970" width="3.85546875" style="43" bestFit="1" customWidth="1"/>
    <col min="4971" max="4972" width="4.140625" style="43" bestFit="1" customWidth="1"/>
    <col min="4973" max="4978" width="3.85546875" style="43" bestFit="1" customWidth="1"/>
    <col min="4979" max="4979" width="4.140625" style="43" bestFit="1" customWidth="1"/>
    <col min="4980" max="4981" width="3.85546875" style="43" bestFit="1" customWidth="1"/>
    <col min="4982" max="4983" width="4.140625" style="43" bestFit="1" customWidth="1"/>
    <col min="4984" max="4984" width="3.85546875" style="43" bestFit="1" customWidth="1"/>
    <col min="4985" max="4987" width="4.140625" style="43" bestFit="1" customWidth="1"/>
    <col min="4988" max="4988" width="5.140625" style="43" bestFit="1" customWidth="1"/>
    <col min="4989" max="4990" width="4.140625" style="43" bestFit="1" customWidth="1"/>
    <col min="4991" max="4992" width="3.85546875" style="43" bestFit="1" customWidth="1"/>
    <col min="4993" max="4993" width="5.140625" style="43" bestFit="1" customWidth="1"/>
    <col min="4994" max="4994" width="3.85546875" style="43" bestFit="1" customWidth="1"/>
    <col min="4995" max="4995" width="4.140625" style="43" bestFit="1" customWidth="1"/>
    <col min="4996" max="5002" width="3.85546875" style="43" bestFit="1" customWidth="1"/>
    <col min="5003" max="5003" width="4.140625" style="43" bestFit="1" customWidth="1"/>
    <col min="5004" max="5004" width="3.85546875" style="43" bestFit="1" customWidth="1"/>
    <col min="5005" max="5005" width="5.140625" style="43" bestFit="1" customWidth="1"/>
    <col min="5006" max="5007" width="4.140625" style="43" bestFit="1" customWidth="1"/>
    <col min="5008" max="5009" width="3.85546875" style="43" bestFit="1" customWidth="1"/>
    <col min="5010" max="5014" width="4.140625" style="43" bestFit="1" customWidth="1"/>
    <col min="5015" max="5016" width="3.85546875" style="43" bestFit="1" customWidth="1"/>
    <col min="5017" max="5017" width="4.140625" style="43" bestFit="1" customWidth="1"/>
    <col min="5018" max="5027" width="3.85546875" style="43" bestFit="1" customWidth="1"/>
    <col min="5028" max="5029" width="4.140625" style="43" bestFit="1" customWidth="1"/>
    <col min="5030" max="5030" width="5.140625" style="43" bestFit="1" customWidth="1"/>
    <col min="5031" max="5031" width="6.140625" style="43" bestFit="1" customWidth="1"/>
    <col min="5032" max="5034" width="3.85546875" style="43" bestFit="1" customWidth="1"/>
    <col min="5035" max="5035" width="5.140625" style="43" bestFit="1" customWidth="1"/>
    <col min="5036" max="5037" width="3.85546875" style="43" bestFit="1" customWidth="1"/>
    <col min="5038" max="5040" width="5.140625" style="43" bestFit="1" customWidth="1"/>
    <col min="5041" max="5042" width="4.140625" style="43" bestFit="1" customWidth="1"/>
    <col min="5043" max="5044" width="3.85546875" style="43" bestFit="1" customWidth="1"/>
    <col min="5045" max="5045" width="5.140625" style="43" bestFit="1" customWidth="1"/>
    <col min="5046" max="5046" width="4.140625" style="43" bestFit="1" customWidth="1"/>
    <col min="5047" max="5048" width="3.85546875" style="43" bestFit="1" customWidth="1"/>
    <col min="5049" max="5049" width="4.140625" style="43" bestFit="1" customWidth="1"/>
    <col min="5050" max="5051" width="3.85546875" style="43" bestFit="1" customWidth="1"/>
    <col min="5052" max="5052" width="4.140625" style="43" bestFit="1" customWidth="1"/>
    <col min="5053" max="5054" width="5.140625" style="43" bestFit="1" customWidth="1"/>
    <col min="5055" max="5056" width="4.140625" style="43" bestFit="1" customWidth="1"/>
    <col min="5057" max="5058" width="3.85546875" style="43" bestFit="1" customWidth="1"/>
    <col min="5059" max="5059" width="4.140625" style="43" bestFit="1" customWidth="1"/>
    <col min="5060" max="5065" width="3.85546875" style="43" bestFit="1" customWidth="1"/>
    <col min="5066" max="5068" width="4.140625" style="43" bestFit="1" customWidth="1"/>
    <col min="5069" max="5069" width="3.85546875" style="43" bestFit="1" customWidth="1"/>
    <col min="5070" max="5070" width="4.140625" style="43" bestFit="1" customWidth="1"/>
    <col min="5071" max="5072" width="3.85546875" style="43" bestFit="1" customWidth="1"/>
    <col min="5073" max="5073" width="4.140625" style="43" bestFit="1" customWidth="1"/>
    <col min="5074" max="5075" width="5.140625" style="43" bestFit="1" customWidth="1"/>
    <col min="5076" max="5077" width="4.140625" style="43" bestFit="1" customWidth="1"/>
    <col min="5078" max="5079" width="3.85546875" style="43" bestFit="1" customWidth="1"/>
    <col min="5080" max="5080" width="4.140625" style="43" bestFit="1" customWidth="1"/>
    <col min="5081" max="5090" width="3.85546875" style="43" bestFit="1" customWidth="1"/>
    <col min="5091" max="5091" width="4.140625" style="43" bestFit="1" customWidth="1"/>
    <col min="5092" max="5097" width="3.85546875" style="43" bestFit="1" customWidth="1"/>
    <col min="5098" max="5098" width="4.140625" style="43" bestFit="1" customWidth="1"/>
    <col min="5099" max="5111" width="3.85546875" style="43" bestFit="1" customWidth="1"/>
    <col min="5112" max="5112" width="4.140625" style="43" bestFit="1" customWidth="1"/>
    <col min="5113" max="5118" width="3.85546875" style="43" bestFit="1" customWidth="1"/>
    <col min="5119" max="5119" width="4.140625" style="43" bestFit="1" customWidth="1"/>
    <col min="5120" max="5132" width="3.85546875" style="43" bestFit="1" customWidth="1"/>
    <col min="5133" max="5133" width="4.140625" style="43" bestFit="1" customWidth="1"/>
    <col min="5134" max="5138" width="3.85546875" style="43" bestFit="1" customWidth="1"/>
    <col min="5139" max="5139" width="4.140625" style="43" bestFit="1" customWidth="1"/>
    <col min="5140" max="5140" width="5.140625" style="43" bestFit="1" customWidth="1"/>
    <col min="5141" max="5153" width="3.85546875" style="43" bestFit="1" customWidth="1"/>
    <col min="5154" max="5154" width="4.140625" style="43" bestFit="1" customWidth="1"/>
    <col min="5155" max="5155" width="3.85546875" style="43" bestFit="1" customWidth="1"/>
    <col min="5156" max="5156" width="6.140625" style="43" bestFit="1" customWidth="1"/>
    <col min="5157" max="5157" width="4.140625" style="43" bestFit="1" customWidth="1"/>
    <col min="5158" max="5159" width="6.140625" style="43" bestFit="1" customWidth="1"/>
    <col min="5160" max="5160" width="4.140625" style="43" bestFit="1" customWidth="1"/>
    <col min="5161" max="5174" width="3.85546875" style="43" bestFit="1" customWidth="1"/>
    <col min="5175" max="5175" width="4.140625" style="43" bestFit="1" customWidth="1"/>
    <col min="5176" max="5176" width="3.85546875" style="43" bestFit="1" customWidth="1"/>
    <col min="5177" max="5177" width="5.140625" style="43" bestFit="1" customWidth="1"/>
    <col min="5178" max="5180" width="4.140625" style="43" bestFit="1" customWidth="1"/>
    <col min="5181" max="5182" width="3.85546875" style="43" bestFit="1" customWidth="1"/>
    <col min="5183" max="5183" width="4.140625" style="43" bestFit="1" customWidth="1"/>
    <col min="5184" max="5191" width="3.85546875" style="43" bestFit="1" customWidth="1"/>
    <col min="5192" max="5192" width="4.140625" style="43" bestFit="1" customWidth="1"/>
    <col min="5193" max="5193" width="3.85546875" style="43" bestFit="1" customWidth="1"/>
    <col min="5194" max="5198" width="4.140625" style="43" bestFit="1" customWidth="1"/>
    <col min="5199" max="5201" width="3.85546875" style="43" bestFit="1" customWidth="1"/>
    <col min="5202" max="5204" width="4.140625" style="43" bestFit="1" customWidth="1"/>
    <col min="5205" max="5205" width="5.140625" style="43" bestFit="1" customWidth="1"/>
    <col min="5206" max="5214" width="3.85546875" style="43" bestFit="1" customWidth="1"/>
    <col min="5215" max="5217" width="4.140625" style="43" bestFit="1" customWidth="1"/>
    <col min="5218" max="5218" width="3.85546875" style="43" bestFit="1" customWidth="1"/>
    <col min="5219" max="5219" width="4.140625" style="43" bestFit="1" customWidth="1"/>
    <col min="5220" max="5220" width="4.7109375" style="43" bestFit="1" customWidth="1"/>
    <col min="5221" max="5222" width="3.85546875" style="43" bestFit="1" customWidth="1"/>
    <col min="5223" max="5226" width="4.140625" style="43" bestFit="1" customWidth="1"/>
    <col min="5227" max="5235" width="3.85546875" style="43" bestFit="1" customWidth="1"/>
    <col min="5236" max="5236" width="4.140625" style="43" bestFit="1" customWidth="1"/>
    <col min="5237" max="5239" width="3.85546875" style="43" bestFit="1" customWidth="1"/>
    <col min="5240" max="5240" width="4.140625" style="43" bestFit="1" customWidth="1"/>
    <col min="5241" max="5241" width="3.85546875" style="43" bestFit="1" customWidth="1"/>
    <col min="5242" max="5242" width="6.140625" style="43" bestFit="1" customWidth="1"/>
    <col min="5243" max="5243" width="4.140625" style="43" bestFit="1" customWidth="1"/>
    <col min="5244" max="5245" width="6.140625" style="43" bestFit="1" customWidth="1"/>
    <col min="5246" max="5246" width="4.140625" style="43" bestFit="1" customWidth="1"/>
    <col min="5247" max="5260" width="3.85546875" style="43" bestFit="1" customWidth="1"/>
    <col min="5261" max="5261" width="4.140625" style="43" bestFit="1" customWidth="1"/>
    <col min="5262" max="5263" width="3.85546875" style="43" bestFit="1" customWidth="1"/>
    <col min="5264" max="5268" width="4.140625" style="43" bestFit="1" customWidth="1"/>
    <col min="5269" max="5281" width="3.85546875" style="43" bestFit="1" customWidth="1"/>
    <col min="5282" max="5282" width="4.140625" style="43" bestFit="1" customWidth="1"/>
    <col min="5283" max="5284" width="3.85546875" style="43" bestFit="1" customWidth="1"/>
    <col min="5285" max="5289" width="4.140625" style="43" bestFit="1" customWidth="1"/>
    <col min="5290" max="5302" width="3.85546875" style="43" bestFit="1" customWidth="1"/>
    <col min="5303" max="5303" width="4.140625" style="43" bestFit="1" customWidth="1"/>
    <col min="5304" max="5308" width="3.85546875" style="43" bestFit="1" customWidth="1"/>
    <col min="5309" max="5310" width="4.140625" style="43" bestFit="1" customWidth="1"/>
    <col min="5311" max="5319" width="3.85546875" style="43" bestFit="1" customWidth="1"/>
    <col min="5320" max="5320" width="4.140625" style="43" bestFit="1" customWidth="1"/>
    <col min="5321" max="5323" width="3.85546875" style="43" bestFit="1" customWidth="1"/>
    <col min="5324" max="5324" width="4.140625" style="43" bestFit="1" customWidth="1"/>
    <col min="5325" max="5326" width="3.85546875" style="43" bestFit="1" customWidth="1"/>
    <col min="5327" max="5331" width="4.140625" style="43" bestFit="1" customWidth="1"/>
    <col min="5332" max="5344" width="3.85546875" style="43" bestFit="1" customWidth="1"/>
    <col min="5345" max="5345" width="4.140625" style="43" bestFit="1" customWidth="1"/>
    <col min="5346" max="5347" width="3.85546875" style="43" bestFit="1" customWidth="1"/>
    <col min="5348" max="5348" width="4.140625" style="43" bestFit="1" customWidth="1"/>
    <col min="5349" max="5350" width="5.140625" style="43" bestFit="1" customWidth="1"/>
    <col min="5351" max="5352" width="4.140625" style="43" bestFit="1" customWidth="1"/>
    <col min="5353" max="5365" width="3.85546875" style="43" bestFit="1" customWidth="1"/>
    <col min="5366" max="5366" width="4.140625" style="43" bestFit="1" customWidth="1"/>
    <col min="5367" max="5368" width="3.85546875" style="43" bestFit="1" customWidth="1"/>
    <col min="5369" max="5369" width="4.140625" style="43" bestFit="1" customWidth="1"/>
    <col min="5370" max="5375" width="3.85546875" style="43" bestFit="1" customWidth="1"/>
    <col min="5376" max="5376" width="4.140625" style="43" bestFit="1" customWidth="1"/>
    <col min="5377" max="5382" width="3.85546875" style="43" bestFit="1" customWidth="1"/>
    <col min="5383" max="5383" width="4.140625" style="43" bestFit="1" customWidth="1"/>
    <col min="5384" max="5386" width="3.85546875" style="43" bestFit="1" customWidth="1"/>
    <col min="5387" max="5387" width="4.140625" style="43" bestFit="1" customWidth="1"/>
    <col min="5388" max="5388" width="4.7109375" style="43" bestFit="1" customWidth="1"/>
    <col min="5389" max="5389" width="3.85546875" style="43" bestFit="1" customWidth="1"/>
    <col min="5390" max="5390" width="4.140625" style="43" bestFit="1" customWidth="1"/>
    <col min="5391" max="5407" width="3.85546875" style="43" bestFit="1" customWidth="1"/>
    <col min="5408" max="5408" width="4.140625" style="43" bestFit="1" customWidth="1"/>
    <col min="5409" max="5409" width="4.7109375" style="43" bestFit="1" customWidth="1"/>
    <col min="5410" max="5410" width="3.85546875" style="43" bestFit="1" customWidth="1"/>
    <col min="5411" max="5413" width="4.140625" style="43" bestFit="1" customWidth="1"/>
    <col min="5414" max="5415" width="3.85546875" style="43" bestFit="1" customWidth="1"/>
    <col min="5416" max="5416" width="4.140625" style="43" bestFit="1" customWidth="1"/>
    <col min="5417" max="5424" width="3.85546875" style="43" bestFit="1" customWidth="1"/>
    <col min="5425" max="5425" width="4.140625" style="43" bestFit="1" customWidth="1"/>
    <col min="5426" max="5426" width="3.85546875" style="43" bestFit="1" customWidth="1"/>
    <col min="5427" max="5427" width="4.140625" style="43" bestFit="1" customWidth="1"/>
    <col min="5428" max="5428" width="5.140625" style="43" bestFit="1" customWidth="1"/>
    <col min="5429" max="5429" width="4.140625" style="43" bestFit="1" customWidth="1"/>
    <col min="5430" max="5430" width="3.85546875" style="43" bestFit="1" customWidth="1"/>
    <col min="5431" max="5431" width="4.140625" style="43" bestFit="1" customWidth="1"/>
    <col min="5432" max="5433" width="3.85546875" style="43" bestFit="1" customWidth="1"/>
    <col min="5434" max="5438" width="4.140625" style="43" bestFit="1" customWidth="1"/>
    <col min="5439" max="5451" width="3.85546875" style="43" bestFit="1" customWidth="1"/>
    <col min="5452" max="5452" width="4.140625" style="43" bestFit="1" customWidth="1"/>
    <col min="5453" max="5457" width="3.85546875" style="43" bestFit="1" customWidth="1"/>
    <col min="5458" max="5459" width="4.140625" style="43" bestFit="1" customWidth="1"/>
    <col min="5460" max="5468" width="3.85546875" style="43" bestFit="1" customWidth="1"/>
    <col min="5469" max="5469" width="4.140625" style="43" bestFit="1" customWidth="1"/>
    <col min="5470" max="5472" width="3.85546875" style="43" bestFit="1" customWidth="1"/>
    <col min="5473" max="5473" width="4.140625" style="43" bestFit="1" customWidth="1"/>
    <col min="5474" max="5475" width="3.85546875" style="43" bestFit="1" customWidth="1"/>
    <col min="5476" max="5476" width="5.140625" style="43" bestFit="1" customWidth="1"/>
    <col min="5477" max="5477" width="5.7109375" style="43" bestFit="1" customWidth="1"/>
    <col min="5478" max="5480" width="3.85546875" style="43" bestFit="1" customWidth="1"/>
    <col min="5481" max="5483" width="4.140625" style="43" bestFit="1" customWidth="1"/>
    <col min="5484" max="5484" width="5.140625" style="43" bestFit="1" customWidth="1"/>
    <col min="5485" max="5488" width="3.85546875" style="43" bestFit="1" customWidth="1"/>
    <col min="5489" max="5492" width="5.140625" style="43" bestFit="1" customWidth="1"/>
    <col min="5493" max="5495" width="3.85546875" style="43" bestFit="1" customWidth="1"/>
    <col min="5496" max="5496" width="5.140625" style="43" bestFit="1" customWidth="1"/>
    <col min="5497" max="5497" width="5.7109375" style="43" bestFit="1" customWidth="1"/>
    <col min="5498" max="5499" width="3.85546875" style="43" bestFit="1" customWidth="1"/>
    <col min="5500" max="5500" width="5.140625" style="43" bestFit="1" customWidth="1"/>
    <col min="5501" max="5502" width="3.85546875" style="43" bestFit="1" customWidth="1"/>
    <col min="5503" max="5504" width="6.140625" style="43" bestFit="1" customWidth="1"/>
    <col min="5505" max="5506" width="3.85546875" style="43" bestFit="1" customWidth="1"/>
    <col min="5507" max="5507" width="6.140625" style="43" bestFit="1" customWidth="1"/>
    <col min="5508" max="5508" width="5.7109375" style="43" bestFit="1" customWidth="1"/>
    <col min="5509" max="5510" width="4.140625" style="43" bestFit="1" customWidth="1"/>
    <col min="5511" max="5512" width="5.140625" style="43" bestFit="1" customWidth="1"/>
    <col min="5513" max="5513" width="3.85546875" style="43" bestFit="1" customWidth="1"/>
    <col min="5514" max="5516" width="4.140625" style="43" bestFit="1" customWidth="1"/>
    <col min="5517" max="5518" width="3.85546875" style="43" bestFit="1" customWidth="1"/>
    <col min="5519" max="5519" width="4.140625" style="43" bestFit="1" customWidth="1"/>
    <col min="5520" max="5527" width="3.85546875" style="43" bestFit="1" customWidth="1"/>
    <col min="5528" max="5530" width="4.140625" style="43" bestFit="1" customWidth="1"/>
    <col min="5531" max="5531" width="5.140625" style="43" bestFit="1" customWidth="1"/>
    <col min="5532" max="5532" width="4.140625" style="43" bestFit="1" customWidth="1"/>
    <col min="5533" max="5533" width="3.85546875" style="43" bestFit="1" customWidth="1"/>
    <col min="5534" max="5534" width="4.140625" style="43" bestFit="1" customWidth="1"/>
    <col min="5535" max="5535" width="4.7109375" style="43" bestFit="1" customWidth="1"/>
    <col min="5536" max="5536" width="3.85546875" style="43" bestFit="1" customWidth="1"/>
    <col min="5537" max="5539" width="4.140625" style="43" bestFit="1" customWidth="1"/>
    <col min="5540" max="5550" width="3.85546875" style="43" bestFit="1" customWidth="1"/>
    <col min="5551" max="5551" width="4.140625" style="43" bestFit="1" customWidth="1"/>
    <col min="5552" max="5552" width="3.85546875" style="43" bestFit="1" customWidth="1"/>
    <col min="5553" max="5554" width="4.140625" style="43" bestFit="1" customWidth="1"/>
    <col min="5555" max="5556" width="3.85546875" style="43" bestFit="1" customWidth="1"/>
    <col min="5557" max="5557" width="4.140625" style="43" bestFit="1" customWidth="1"/>
    <col min="5558" max="5559" width="3.85546875" style="43" bestFit="1" customWidth="1"/>
    <col min="5560" max="5562" width="4.140625" style="43" bestFit="1" customWidth="1"/>
    <col min="5563" max="5573" width="3.85546875" style="43" bestFit="1" customWidth="1"/>
    <col min="5574" max="5574" width="4.140625" style="43" bestFit="1" customWidth="1"/>
    <col min="5575" max="5575" width="3.85546875" style="43" bestFit="1" customWidth="1"/>
    <col min="5576" max="5577" width="4.140625" style="43" bestFit="1" customWidth="1"/>
    <col min="5578" max="5579" width="3.85546875" style="43" bestFit="1" customWidth="1"/>
    <col min="5580" max="5580" width="4.140625" style="43" bestFit="1" customWidth="1"/>
    <col min="5581" max="5582" width="3.85546875" style="43" bestFit="1" customWidth="1"/>
    <col min="5583" max="5585" width="4.140625" style="43" bestFit="1" customWidth="1"/>
    <col min="5586" max="5596" width="3.85546875" style="43" bestFit="1" customWidth="1"/>
    <col min="5597" max="5597" width="4.140625" style="43" bestFit="1" customWidth="1"/>
    <col min="5598" max="5598" width="3.85546875" style="43" bestFit="1" customWidth="1"/>
    <col min="5599" max="5600" width="4.140625" style="43" bestFit="1" customWidth="1"/>
    <col min="5601" max="5602" width="3.85546875" style="43" bestFit="1" customWidth="1"/>
    <col min="5603" max="5603" width="4.140625" style="43" bestFit="1" customWidth="1"/>
    <col min="5604" max="5605" width="3.85546875" style="43" bestFit="1" customWidth="1"/>
    <col min="5606" max="5608" width="4.140625" style="43" bestFit="1" customWidth="1"/>
    <col min="5609" max="5619" width="3.85546875" style="43" bestFit="1" customWidth="1"/>
    <col min="5620" max="5620" width="4.140625" style="43" bestFit="1" customWidth="1"/>
    <col min="5621" max="5621" width="3.85546875" style="43" bestFit="1" customWidth="1"/>
    <col min="5622" max="5623" width="4.140625" style="43" bestFit="1" customWidth="1"/>
    <col min="5624" max="5625" width="3.85546875" style="43" bestFit="1" customWidth="1"/>
    <col min="5626" max="5626" width="4.140625" style="43" bestFit="1" customWidth="1"/>
    <col min="5627" max="5628" width="3.85546875" style="43" bestFit="1" customWidth="1"/>
    <col min="5629" max="5631" width="4.140625" style="43" bestFit="1" customWidth="1"/>
    <col min="5632" max="5642" width="3.85546875" style="43" bestFit="1" customWidth="1"/>
    <col min="5643" max="5643" width="4.140625" style="43" bestFit="1" customWidth="1"/>
    <col min="5644" max="5644" width="3.85546875" style="43" bestFit="1" customWidth="1"/>
    <col min="5645" max="5646" width="4.140625" style="43" bestFit="1" customWidth="1"/>
    <col min="5647" max="5648" width="3.85546875" style="43" bestFit="1" customWidth="1"/>
    <col min="5649" max="5649" width="4.140625" style="43" bestFit="1" customWidth="1"/>
    <col min="5650" max="5692" width="3.85546875" style="43" bestFit="1" customWidth="1"/>
    <col min="5693" max="5694" width="4.140625" style="43" bestFit="1" customWidth="1"/>
    <col min="5695" max="5696" width="3.85546875" style="43" bestFit="1" customWidth="1"/>
    <col min="5697" max="5697" width="4.140625" style="43" bestFit="1" customWidth="1"/>
    <col min="5698" max="5698" width="3.85546875" style="43" bestFit="1" customWidth="1"/>
    <col min="5699" max="5699" width="4.140625" style="43" bestFit="1" customWidth="1"/>
    <col min="5700" max="5701" width="3.85546875" style="43" bestFit="1" customWidth="1"/>
    <col min="5702" max="5703" width="4.140625" style="43" bestFit="1" customWidth="1"/>
    <col min="5704" max="5710" width="3.85546875" style="43" bestFit="1" customWidth="1"/>
    <col min="5711" max="5714" width="4.140625" style="43" bestFit="1" customWidth="1"/>
    <col min="5715" max="5715" width="3.85546875" style="43" bestFit="1" customWidth="1"/>
    <col min="5716" max="5716" width="4.140625" style="43" bestFit="1" customWidth="1"/>
    <col min="5717" max="5717" width="3.85546875" style="43" bestFit="1" customWidth="1"/>
    <col min="5718" max="5718" width="4.140625" style="43" bestFit="1" customWidth="1"/>
    <col min="5719" max="5726" width="3.85546875" style="43" bestFit="1" customWidth="1"/>
    <col min="5727" max="5729" width="8.140625" style="43" bestFit="1" customWidth="1"/>
    <col min="5730" max="5730" width="4.140625" style="43" bestFit="1" customWidth="1"/>
    <col min="5731" max="5731" width="3.85546875" style="43" bestFit="1" customWidth="1"/>
    <col min="5732" max="5734" width="8.140625" style="43" bestFit="1" customWidth="1"/>
    <col min="5735" max="5735" width="4.140625" style="43" bestFit="1" customWidth="1"/>
    <col min="5736" max="5738" width="3.85546875" style="43" bestFit="1" customWidth="1"/>
    <col min="5739" max="5740" width="5.140625" style="43" bestFit="1" customWidth="1"/>
    <col min="5741" max="5741" width="4.140625" style="43" bestFit="1" customWidth="1"/>
    <col min="5742" max="5743" width="3.85546875" style="43" bestFit="1" customWidth="1"/>
    <col min="5744" max="5745" width="4.140625" style="43" bestFit="1" customWidth="1"/>
    <col min="5746" max="5746" width="5.140625" style="43" bestFit="1" customWidth="1"/>
    <col min="5747" max="5747" width="3.85546875" style="43" bestFit="1" customWidth="1"/>
    <col min="5748" max="5749" width="5.140625" style="43" bestFit="1" customWidth="1"/>
    <col min="5750" max="5750" width="4.140625" style="43" bestFit="1" customWidth="1"/>
    <col min="5751" max="5751" width="5.140625" style="43" bestFit="1" customWidth="1"/>
    <col min="5752" max="5760" width="3.85546875" style="43" bestFit="1" customWidth="1"/>
    <col min="5761" max="5761" width="4.140625" style="43" bestFit="1" customWidth="1"/>
    <col min="5762" max="5766" width="3.85546875" style="43" bestFit="1" customWidth="1"/>
    <col min="5767" max="5769" width="4.140625" style="43" bestFit="1" customWidth="1"/>
    <col min="5770" max="5770" width="3.85546875" style="43" bestFit="1" customWidth="1"/>
    <col min="5771" max="5771" width="4.140625" style="43" bestFit="1" customWidth="1"/>
    <col min="5772" max="5772" width="4.7109375" style="43" bestFit="1" customWidth="1"/>
    <col min="5773" max="5774" width="3.85546875" style="43" bestFit="1" customWidth="1"/>
    <col min="5775" max="5778" width="4.140625" style="43" bestFit="1" customWidth="1"/>
    <col min="5779" max="5780" width="3.85546875" style="43" bestFit="1" customWidth="1"/>
    <col min="5781" max="5793" width="5.140625" style="43" bestFit="1" customWidth="1"/>
    <col min="5794" max="5796" width="3.85546875" style="43" bestFit="1" customWidth="1"/>
    <col min="5797" max="5797" width="4.140625" style="43" bestFit="1" customWidth="1"/>
    <col min="5798" max="5799" width="3.85546875" style="43" bestFit="1" customWidth="1"/>
    <col min="5800" max="5801" width="6.140625" style="43" bestFit="1" customWidth="1"/>
    <col min="5802" max="5803" width="3.85546875" style="43" bestFit="1" customWidth="1"/>
    <col min="5804" max="5804" width="6.140625" style="43" bestFit="1" customWidth="1"/>
    <col min="5805" max="5809" width="3.85546875" style="43" bestFit="1" customWidth="1"/>
    <col min="5810" max="5811" width="4.140625" style="43" bestFit="1" customWidth="1"/>
    <col min="5812" max="5813" width="3.85546875" style="43" bestFit="1" customWidth="1"/>
    <col min="5814" max="5814" width="4.140625" style="43" bestFit="1" customWidth="1"/>
    <col min="5815" max="5817" width="3.85546875" style="43" bestFit="1" customWidth="1"/>
    <col min="5818" max="5818" width="5.140625" style="43" bestFit="1" customWidth="1"/>
    <col min="5819" max="5819" width="3.85546875" style="43" bestFit="1" customWidth="1"/>
    <col min="5820" max="5821" width="5.140625" style="43" bestFit="1" customWidth="1"/>
    <col min="5822" max="5823" width="3.85546875" style="43" bestFit="1" customWidth="1"/>
    <col min="5824" max="5825" width="4.140625" style="43" bestFit="1" customWidth="1"/>
    <col min="5826" max="5826" width="3.85546875" style="43" bestFit="1" customWidth="1"/>
    <col min="5827" max="5827" width="4.140625" style="43" bestFit="1" customWidth="1"/>
    <col min="5828" max="5867" width="3.85546875" style="43" bestFit="1" customWidth="1"/>
    <col min="5868" max="5868" width="4.140625" style="43" bestFit="1" customWidth="1"/>
    <col min="5869" max="5869" width="3.85546875" style="43" bestFit="1" customWidth="1"/>
    <col min="5870" max="5870" width="4.140625" style="43" bestFit="1" customWidth="1"/>
    <col min="5871" max="5877" width="3.85546875" style="43" bestFit="1" customWidth="1"/>
    <col min="5878" max="5878" width="5.7109375" style="43" bestFit="1" customWidth="1"/>
    <col min="5879" max="5883" width="3.85546875" style="43" bestFit="1" customWidth="1"/>
    <col min="5884" max="5884" width="5.140625" style="43" bestFit="1" customWidth="1"/>
    <col min="5885" max="5885" width="4.140625" style="43" bestFit="1" customWidth="1"/>
    <col min="5886" max="5886" width="6.140625" style="43" bestFit="1" customWidth="1"/>
    <col min="5887" max="5890" width="5.140625" style="43" bestFit="1" customWidth="1"/>
    <col min="5891" max="5891" width="4.140625" style="43" bestFit="1" customWidth="1"/>
    <col min="5892" max="5898" width="5.140625" style="43" bestFit="1" customWidth="1"/>
    <col min="5899" max="5899" width="4.140625" style="43" bestFit="1" customWidth="1"/>
    <col min="5900" max="5901" width="5.140625" style="43" bestFit="1" customWidth="1"/>
    <col min="5902" max="5903" width="4.140625" style="43" bestFit="1" customWidth="1"/>
    <col min="5904" max="5904" width="3.85546875" style="43" bestFit="1" customWidth="1"/>
    <col min="5905" max="5906" width="4.140625" style="43" bestFit="1" customWidth="1"/>
    <col min="5907" max="5909" width="3.85546875" style="43" bestFit="1" customWidth="1"/>
    <col min="5910" max="5910" width="4.140625" style="43" bestFit="1" customWidth="1"/>
    <col min="5911" max="5918" width="3.85546875" style="43" bestFit="1" customWidth="1"/>
    <col min="5919" max="5923" width="4.140625" style="43" bestFit="1" customWidth="1"/>
    <col min="5924" max="6028" width="3.85546875" style="43" bestFit="1" customWidth="1"/>
    <col min="6029" max="6029" width="4.140625" style="43" bestFit="1" customWidth="1"/>
    <col min="6030" max="6059" width="3.85546875" style="43" bestFit="1" customWidth="1"/>
    <col min="6060" max="6061" width="6.140625" style="43" bestFit="1" customWidth="1"/>
    <col min="6062" max="6063" width="8.140625" style="43" bestFit="1" customWidth="1"/>
    <col min="6064" max="6065" width="6.140625" style="43" bestFit="1" customWidth="1"/>
    <col min="6066" max="6073" width="3.85546875" style="43" bestFit="1" customWidth="1"/>
    <col min="6074" max="6079" width="4.140625" style="43" bestFit="1" customWidth="1"/>
    <col min="6080" max="6081" width="5.140625" style="43" bestFit="1" customWidth="1"/>
    <col min="6082" max="6085" width="3.85546875" style="43" bestFit="1" customWidth="1"/>
    <col min="6086" max="6086" width="5.140625" style="43" bestFit="1" customWidth="1"/>
    <col min="6087" max="6089" width="4.140625" style="43" bestFit="1" customWidth="1"/>
    <col min="6090" max="6188" width="3.85546875" style="43" bestFit="1" customWidth="1"/>
    <col min="6189" max="6189" width="5.140625" style="43" bestFit="1" customWidth="1"/>
    <col min="6190" max="6197" width="3.85546875" style="43" bestFit="1" customWidth="1"/>
    <col min="6198" max="6199" width="4.140625" style="43" bestFit="1" customWidth="1"/>
    <col min="6200" max="6203" width="3.85546875" style="43" bestFit="1" customWidth="1"/>
    <col min="6204" max="6204" width="4.140625" style="43" bestFit="1" customWidth="1"/>
    <col min="6205" max="6217" width="3.85546875" style="43" bestFit="1" customWidth="1"/>
    <col min="6218" max="6219" width="4.140625" style="43" bestFit="1" customWidth="1"/>
    <col min="6220" max="6220" width="3.85546875" style="43" bestFit="1" customWidth="1"/>
    <col min="6221" max="6221" width="4.140625" style="43" bestFit="1" customWidth="1"/>
    <col min="6222" max="6228" width="3.85546875" style="43" bestFit="1" customWidth="1"/>
    <col min="6229" max="6229" width="5.140625" style="43" bestFit="1" customWidth="1"/>
    <col min="6230" max="6230" width="3.85546875" style="43" bestFit="1" customWidth="1"/>
    <col min="6231" max="6232" width="4.140625" style="43" bestFit="1" customWidth="1"/>
    <col min="6233" max="6233" width="5.140625" style="43" bestFit="1" customWidth="1"/>
    <col min="6234" max="6234" width="3.85546875" style="43" bestFit="1" customWidth="1"/>
    <col min="6235" max="6235" width="6.140625" style="43" bestFit="1" customWidth="1"/>
    <col min="6236" max="6236" width="3.85546875" style="43" bestFit="1" customWidth="1"/>
    <col min="6237" max="6237" width="5.140625" style="43" bestFit="1" customWidth="1"/>
    <col min="6238" max="6242" width="3.85546875" style="43" bestFit="1" customWidth="1"/>
    <col min="6243" max="6243" width="4.140625" style="43" bestFit="1" customWidth="1"/>
    <col min="6244" max="6245" width="3.85546875" style="43" bestFit="1" customWidth="1"/>
    <col min="6246" max="6246" width="5.140625" style="43" bestFit="1" customWidth="1"/>
    <col min="6247" max="6257" width="3.85546875" style="43" bestFit="1" customWidth="1"/>
    <col min="6258" max="6258" width="4.140625" style="43" bestFit="1" customWidth="1"/>
    <col min="6259" max="6265" width="3.85546875" style="43" bestFit="1" customWidth="1"/>
    <col min="6266" max="6266" width="4.140625" style="43" bestFit="1" customWidth="1"/>
    <col min="6267" max="6267" width="3.85546875" style="43" bestFit="1" customWidth="1"/>
    <col min="6268" max="6268" width="4.140625" style="43" bestFit="1" customWidth="1"/>
    <col min="6269" max="6273" width="3.85546875" style="43" bestFit="1" customWidth="1"/>
    <col min="6274" max="6274" width="4.140625" style="43" bestFit="1" customWidth="1"/>
    <col min="6275" max="6279" width="3.85546875" style="43" bestFit="1" customWidth="1"/>
    <col min="6280" max="6280" width="4.140625" style="43" bestFit="1" customWidth="1"/>
    <col min="6281" max="6285" width="3.85546875" style="43" bestFit="1" customWidth="1"/>
    <col min="6286" max="6286" width="4.7109375" style="43" bestFit="1" customWidth="1"/>
    <col min="6287" max="6288" width="3.85546875" style="43" bestFit="1" customWidth="1"/>
    <col min="6289" max="6289" width="4.7109375" style="43" bestFit="1" customWidth="1"/>
    <col min="6290" max="6290" width="3.85546875" style="43" bestFit="1" customWidth="1"/>
    <col min="6291" max="6291" width="4.7109375" style="43" bestFit="1" customWidth="1"/>
    <col min="6292" max="6292" width="3.85546875" style="43" bestFit="1" customWidth="1"/>
    <col min="6293" max="6293" width="4.7109375" style="43" bestFit="1" customWidth="1"/>
    <col min="6294" max="6295" width="3.85546875" style="43" bestFit="1" customWidth="1"/>
    <col min="6296" max="6296" width="4.140625" style="43" bestFit="1" customWidth="1"/>
    <col min="6297" max="6297" width="3.85546875" style="43" bestFit="1" customWidth="1"/>
    <col min="6298" max="6299" width="8.140625" style="43" bestFit="1" customWidth="1"/>
    <col min="6300" max="6300" width="9.140625" style="43" bestFit="1" customWidth="1"/>
    <col min="6301" max="6301" width="4.140625" style="43" bestFit="1" customWidth="1"/>
    <col min="6302" max="6305" width="3.85546875" style="43" bestFit="1" customWidth="1"/>
    <col min="6306" max="6307" width="5.140625" style="43" bestFit="1" customWidth="1"/>
    <col min="6308" max="6310" width="3.85546875" style="43" bestFit="1" customWidth="1"/>
    <col min="6311" max="6311" width="5.140625" style="43" bestFit="1" customWidth="1"/>
    <col min="6312" max="6312" width="3.85546875" style="43" bestFit="1" customWidth="1"/>
    <col min="6313" max="6313" width="4.140625" style="43" bestFit="1" customWidth="1"/>
    <col min="6314" max="6314" width="3.85546875" style="43" bestFit="1" customWidth="1"/>
    <col min="6315" max="6315" width="5.140625" style="43" bestFit="1" customWidth="1"/>
    <col min="6316" max="6316" width="3.85546875" style="43" bestFit="1" customWidth="1"/>
    <col min="6317" max="6317" width="4.140625" style="43" bestFit="1" customWidth="1"/>
    <col min="6318" max="6318" width="3.85546875" style="43" bestFit="1" customWidth="1"/>
    <col min="6319" max="6319" width="4.140625" style="43" bestFit="1" customWidth="1"/>
    <col min="6320" max="6320" width="3.85546875" style="43" bestFit="1" customWidth="1"/>
    <col min="6321" max="6321" width="5.140625" style="43" bestFit="1" customWidth="1"/>
    <col min="6322" max="6322" width="4.140625" style="43" bestFit="1" customWidth="1"/>
    <col min="6323" max="6328" width="3.85546875" style="43" bestFit="1" customWidth="1"/>
    <col min="6329" max="6330" width="6.140625" style="43" bestFit="1" customWidth="1"/>
    <col min="6331" max="6331" width="4.140625" style="43" bestFit="1" customWidth="1"/>
    <col min="6332" max="6333" width="3.85546875" style="43" bestFit="1" customWidth="1"/>
    <col min="6334" max="6335" width="6.140625" style="43" bestFit="1" customWidth="1"/>
    <col min="6336" max="6337" width="3.85546875" style="43" bestFit="1" customWidth="1"/>
    <col min="6338" max="6338" width="5.140625" style="43" bestFit="1" customWidth="1"/>
    <col min="6339" max="6339" width="6.140625" style="43" bestFit="1" customWidth="1"/>
    <col min="6340" max="6340" width="4.140625" style="43" bestFit="1" customWidth="1"/>
    <col min="6341" max="6342" width="3.85546875" style="43" bestFit="1" customWidth="1"/>
    <col min="6343" max="6344" width="5.140625" style="43" bestFit="1" customWidth="1"/>
    <col min="6345" max="6346" width="3.85546875" style="43" bestFit="1" customWidth="1"/>
    <col min="6347" max="6347" width="5.140625" style="43" bestFit="1" customWidth="1"/>
    <col min="6348" max="6348" width="6.140625" style="43" bestFit="1" customWidth="1"/>
    <col min="6349" max="6349" width="4.140625" style="43" bestFit="1" customWidth="1"/>
    <col min="6350" max="6351" width="3.85546875" style="43" bestFit="1" customWidth="1"/>
    <col min="6352" max="6353" width="5.140625" style="43" bestFit="1" customWidth="1"/>
    <col min="6354" max="6355" width="3.85546875" style="43" bestFit="1" customWidth="1"/>
    <col min="6356" max="6356" width="5.140625" style="43" bestFit="1" customWidth="1"/>
    <col min="6357" max="6357" width="6.140625" style="43" bestFit="1" customWidth="1"/>
    <col min="6358" max="6358" width="4.140625" style="43" bestFit="1" customWidth="1"/>
    <col min="6359" max="6360" width="3.85546875" style="43" bestFit="1" customWidth="1"/>
    <col min="6361" max="6362" width="5.140625" style="43" bestFit="1" customWidth="1"/>
    <col min="6363" max="6366" width="3.85546875" style="43" bestFit="1" customWidth="1"/>
    <col min="6367" max="6367" width="4.140625" style="43" bestFit="1" customWidth="1"/>
    <col min="6368" max="6376" width="3.85546875" style="43" bestFit="1" customWidth="1"/>
    <col min="6377" max="6378" width="5.140625" style="43" bestFit="1" customWidth="1"/>
    <col min="6379" max="6380" width="4.140625" style="43" bestFit="1" customWidth="1"/>
    <col min="6381" max="6381" width="5.140625" style="43" bestFit="1" customWidth="1"/>
    <col min="6382" max="6382" width="4.140625" style="43" bestFit="1" customWidth="1"/>
    <col min="6383" max="6383" width="3.85546875" style="43" bestFit="1" customWidth="1"/>
    <col min="6384" max="6384" width="6" style="43" bestFit="1" customWidth="1"/>
    <col min="6385" max="6412" width="3.85546875" style="43" bestFit="1" customWidth="1"/>
    <col min="6413" max="6413" width="11.85546875" style="43" bestFit="1" customWidth="1"/>
    <col min="6414" max="6414" width="3.85546875" style="43" bestFit="1" customWidth="1"/>
    <col min="6415" max="6415" width="11.85546875" style="43" bestFit="1" customWidth="1"/>
    <col min="6416" max="6416" width="3.85546875" style="43" bestFit="1" customWidth="1"/>
    <col min="6417" max="6417" width="11.85546875" style="43" bestFit="1" customWidth="1"/>
    <col min="6418" max="6418" width="3.85546875" style="43" bestFit="1" customWidth="1"/>
    <col min="6419" max="6419" width="11.85546875" style="43" bestFit="1" customWidth="1"/>
    <col min="6420" max="6420" width="3.85546875" style="43" bestFit="1" customWidth="1"/>
    <col min="6421" max="6421" width="11.85546875" style="43" bestFit="1" customWidth="1"/>
    <col min="6422" max="6422" width="3.85546875" style="43" bestFit="1" customWidth="1"/>
    <col min="6423" max="6423" width="11.85546875" style="43" bestFit="1" customWidth="1"/>
    <col min="6424" max="6424" width="3.85546875" style="43" bestFit="1" customWidth="1"/>
    <col min="6425" max="6425" width="11.85546875" style="43" bestFit="1" customWidth="1"/>
    <col min="6426" max="6426" width="3.85546875" style="43" bestFit="1" customWidth="1"/>
    <col min="6427" max="6427" width="11.85546875" style="43" bestFit="1" customWidth="1"/>
    <col min="6428" max="6617" width="3.85546875" style="43" bestFit="1" customWidth="1"/>
    <col min="6618" max="6618" width="6.28515625" style="43" customWidth="1"/>
    <col min="6619" max="6619" width="5.140625" style="43" bestFit="1" customWidth="1"/>
    <col min="6620" max="6620" width="4.42578125" style="43" customWidth="1"/>
    <col min="6621" max="6621" width="6.140625" style="43" customWidth="1"/>
    <col min="6622" max="6622" width="3.85546875" style="43" bestFit="1" customWidth="1"/>
    <col min="6623" max="6624" width="4.140625" style="43" bestFit="1" customWidth="1"/>
    <col min="6625" max="6625" width="3.85546875" style="43" bestFit="1" customWidth="1"/>
    <col min="6626" max="6626" width="4.140625" style="43" bestFit="1" customWidth="1"/>
    <col min="6627" max="6627" width="18" style="43" bestFit="1" customWidth="1"/>
    <col min="6628" max="6628" width="15.140625" style="43" bestFit="1" customWidth="1"/>
    <col min="6629" max="6629" width="4.7109375" style="43" customWidth="1"/>
    <col min="6630" max="6630" width="6" style="43" customWidth="1"/>
    <col min="6631" max="6632" width="5.140625" style="43" bestFit="1" customWidth="1"/>
    <col min="6633" max="6638" width="3.85546875" style="43" bestFit="1" customWidth="1"/>
    <col min="6639" max="6639" width="7.140625" style="43" bestFit="1" customWidth="1"/>
    <col min="6640" max="6640" width="5.140625" style="43" bestFit="1" customWidth="1"/>
    <col min="6641" max="6641" width="6.7109375" style="43" bestFit="1" customWidth="1"/>
    <col min="6642" max="6642" width="6.140625" style="43" bestFit="1" customWidth="1"/>
    <col min="6643" max="6643" width="11.140625" style="43" bestFit="1" customWidth="1"/>
    <col min="6644" max="6644" width="12.140625" style="43" bestFit="1" customWidth="1"/>
    <col min="6645" max="6645" width="3.85546875" style="43" bestFit="1" customWidth="1"/>
    <col min="6646" max="6646" width="5.140625" style="43" bestFit="1" customWidth="1"/>
    <col min="6647" max="6647" width="15.28515625" style="43" bestFit="1" customWidth="1"/>
    <col min="6648" max="6649" width="3.85546875" style="43" bestFit="1" customWidth="1"/>
    <col min="6650" max="6650" width="5.140625" style="43" bestFit="1" customWidth="1"/>
    <col min="6651" max="6651" width="3.85546875" style="43" bestFit="1" customWidth="1"/>
    <col min="6652" max="6652" width="4.140625" style="43" bestFit="1" customWidth="1"/>
    <col min="6653" max="6654" width="3.85546875" style="43" bestFit="1" customWidth="1"/>
    <col min="6655" max="6662" width="4.140625" style="43" bestFit="1" customWidth="1"/>
    <col min="6663" max="6664" width="5.140625" style="43" bestFit="1" customWidth="1"/>
    <col min="6665" max="6667" width="4.140625" style="43" bestFit="1" customWidth="1"/>
    <col min="6668" max="6670" width="4.7109375" style="43" bestFit="1" customWidth="1"/>
    <col min="6671" max="6671" width="4.140625" style="43" bestFit="1" customWidth="1"/>
    <col min="6672" max="6672" width="6.140625" style="43" bestFit="1" customWidth="1"/>
    <col min="6673" max="6696" width="3.85546875" style="43" bestFit="1" customWidth="1"/>
    <col min="6697" max="6744" width="4.140625" style="43" bestFit="1" customWidth="1"/>
    <col min="6745" max="6745" width="6.85546875" style="43" customWidth="1"/>
    <col min="6746" max="6746" width="7.140625" style="43" bestFit="1" customWidth="1"/>
    <col min="6747" max="6767" width="3.85546875" style="43" bestFit="1" customWidth="1"/>
    <col min="6768" max="6791" width="5.140625" style="43" bestFit="1" customWidth="1"/>
    <col min="6792" max="6794" width="3.85546875" style="43" bestFit="1" customWidth="1"/>
    <col min="6795" max="6795" width="5.140625" style="43" bestFit="1" customWidth="1"/>
    <col min="6796" max="6796" width="11.140625" style="43" bestFit="1" customWidth="1"/>
    <col min="6797" max="6797" width="9.140625" style="43" bestFit="1" customWidth="1"/>
    <col min="6798" max="6798" width="3.85546875" style="43" bestFit="1" customWidth="1"/>
    <col min="6799" max="6799" width="4.140625" style="43" bestFit="1" customWidth="1"/>
    <col min="6800" max="6800" width="3.85546875" style="43" bestFit="1" customWidth="1"/>
    <col min="6801" max="6801" width="9.140625" style="43" bestFit="1" customWidth="1"/>
    <col min="6802" max="6802" width="3.85546875" style="43" bestFit="1" customWidth="1"/>
    <col min="6803" max="6804" width="4.140625" style="43" bestFit="1" customWidth="1"/>
    <col min="6805" max="6805" width="11.140625" style="43" bestFit="1" customWidth="1"/>
    <col min="6806" max="6807" width="5.140625" style="43" bestFit="1" customWidth="1"/>
    <col min="6808" max="6812" width="3.85546875" style="43" bestFit="1" customWidth="1"/>
    <col min="6813" max="6813" width="6.140625" style="43" bestFit="1" customWidth="1"/>
    <col min="6814" max="6816" width="3.85546875" style="43" bestFit="1" customWidth="1"/>
    <col min="6817" max="6817" width="8.140625" style="43" bestFit="1" customWidth="1"/>
    <col min="6818" max="6820" width="3.85546875" style="43" bestFit="1" customWidth="1"/>
    <col min="6821" max="6821" width="7.140625" style="43" bestFit="1" customWidth="1"/>
    <col min="6822" max="6824" width="3.85546875" style="43" bestFit="1" customWidth="1"/>
    <col min="6825" max="6825" width="5.140625" style="43" bestFit="1" customWidth="1"/>
    <col min="6826" max="6828" width="3.85546875" style="43" bestFit="1" customWidth="1"/>
    <col min="6829" max="6832" width="6.140625" style="43" bestFit="1" customWidth="1"/>
    <col min="6833" max="6833" width="5.140625" style="43" bestFit="1" customWidth="1"/>
    <col min="6834" max="6842" width="3.85546875" style="43" bestFit="1" customWidth="1"/>
    <col min="6843" max="6843" width="4.140625" style="43" bestFit="1" customWidth="1"/>
    <col min="6844" max="6844" width="6.140625" style="43" bestFit="1" customWidth="1"/>
    <col min="6845" max="6845" width="3.85546875" style="43" bestFit="1" customWidth="1"/>
    <col min="6846" max="6846" width="6.140625" style="43" bestFit="1" customWidth="1"/>
    <col min="6847" max="6847" width="3.85546875" style="43" bestFit="1" customWidth="1"/>
    <col min="6848" max="6848" width="6.140625" style="43" bestFit="1" customWidth="1"/>
    <col min="6849" max="6849" width="3.85546875" style="43" bestFit="1" customWidth="1"/>
    <col min="6850" max="6850" width="6.140625" style="43" bestFit="1" customWidth="1"/>
    <col min="6851" max="6851" width="3.85546875" style="43" bestFit="1" customWidth="1"/>
    <col min="6852" max="6852" width="6.140625" style="43" bestFit="1" customWidth="1"/>
    <col min="6853" max="6853" width="3.85546875" style="43" bestFit="1" customWidth="1"/>
    <col min="6854" max="6854" width="6.140625" style="43" bestFit="1" customWidth="1"/>
    <col min="6855" max="6855" width="3.85546875" style="43" bestFit="1" customWidth="1"/>
    <col min="6856" max="6856" width="6.140625" style="43" bestFit="1" customWidth="1"/>
    <col min="6857" max="6857" width="3.85546875" style="43" bestFit="1" customWidth="1"/>
    <col min="6858" max="6858" width="6.140625" style="43" bestFit="1" customWidth="1"/>
    <col min="6859" max="6859" width="3.85546875" style="43" bestFit="1" customWidth="1"/>
    <col min="6860" max="6860" width="6.140625" style="43" bestFit="1" customWidth="1"/>
    <col min="6861" max="6861" width="3.85546875" style="43" bestFit="1" customWidth="1"/>
    <col min="6862" max="6862" width="6.140625" style="43" bestFit="1" customWidth="1"/>
    <col min="6863" max="6863" width="3.85546875" style="43" bestFit="1" customWidth="1"/>
    <col min="6864" max="6864" width="6.140625" style="43" bestFit="1" customWidth="1"/>
    <col min="6865" max="6865" width="3.85546875" style="43" bestFit="1" customWidth="1"/>
    <col min="6866" max="6866" width="6.140625" style="43" bestFit="1" customWidth="1"/>
    <col min="6867" max="6867" width="3.85546875" style="43" bestFit="1" customWidth="1"/>
    <col min="6868" max="6868" width="6.140625" style="43" bestFit="1" customWidth="1"/>
    <col min="6869" max="6869" width="3.85546875" style="43" bestFit="1" customWidth="1"/>
    <col min="6870" max="6870" width="6.140625" style="43" bestFit="1" customWidth="1"/>
    <col min="6871" max="6871" width="3.85546875" style="43" bestFit="1" customWidth="1"/>
    <col min="6872" max="6872" width="6.140625" style="43" bestFit="1" customWidth="1"/>
    <col min="6873" max="6873" width="3.85546875" style="43" bestFit="1" customWidth="1"/>
    <col min="6874" max="6874" width="6.140625" style="43" bestFit="1" customWidth="1"/>
    <col min="6875" max="6875" width="3.85546875" style="43" bestFit="1" customWidth="1"/>
    <col min="6876" max="6876" width="6.140625" style="43" bestFit="1" customWidth="1"/>
    <col min="6877" max="6877" width="3.85546875" style="43" bestFit="1" customWidth="1"/>
    <col min="6878" max="6878" width="6.140625" style="43" bestFit="1" customWidth="1"/>
    <col min="6879" max="6879" width="3.85546875" style="43" bestFit="1" customWidth="1"/>
    <col min="6880" max="6880" width="6.140625" style="43" bestFit="1" customWidth="1"/>
    <col min="6881" max="6881" width="3.85546875" style="43" bestFit="1" customWidth="1"/>
    <col min="6882" max="6882" width="6.140625" style="43" bestFit="1" customWidth="1"/>
    <col min="6883" max="6883" width="3.85546875" style="43" bestFit="1" customWidth="1"/>
    <col min="6884" max="6884" width="6.140625" style="43" bestFit="1" customWidth="1"/>
    <col min="6885" max="6885" width="3.85546875" style="43" bestFit="1" customWidth="1"/>
    <col min="6886" max="6886" width="6.140625" style="43" bestFit="1" customWidth="1"/>
    <col min="6887" max="6887" width="3.85546875" style="43" bestFit="1" customWidth="1"/>
    <col min="6888" max="6888" width="6.140625" style="43" bestFit="1" customWidth="1"/>
    <col min="6889" max="6889" width="3.85546875" style="43" bestFit="1" customWidth="1"/>
    <col min="6890" max="6890" width="6.140625" style="43" bestFit="1" customWidth="1"/>
    <col min="6891" max="6891" width="3.85546875" style="43" bestFit="1" customWidth="1"/>
    <col min="6892" max="6892" width="5.7109375" style="43" bestFit="1" customWidth="1"/>
    <col min="6893" max="6897" width="5.140625" style="43" bestFit="1" customWidth="1"/>
    <col min="6898" max="6898" width="5.7109375" style="43" bestFit="1" customWidth="1"/>
    <col min="6899" max="6901" width="5.140625" style="43" bestFit="1" customWidth="1"/>
    <col min="6902" max="6902" width="5.7109375" style="43" bestFit="1" customWidth="1"/>
    <col min="6903" max="6903" width="5.140625" style="43" bestFit="1" customWidth="1"/>
    <col min="6904" max="6904" width="5.7109375" style="43" bestFit="1" customWidth="1"/>
    <col min="6905" max="6905" width="5.140625" style="43" bestFit="1" customWidth="1"/>
    <col min="6906" max="6908" width="5.7109375" style="43" bestFit="1" customWidth="1"/>
    <col min="6909" max="6909" width="5.140625" style="43" bestFit="1" customWidth="1"/>
    <col min="6910" max="6910" width="5.7109375" style="43" bestFit="1" customWidth="1"/>
    <col min="6911" max="6911" width="5.140625" style="43" bestFit="1" customWidth="1"/>
    <col min="6912" max="6912" width="5.7109375" style="43" bestFit="1" customWidth="1"/>
    <col min="6913" max="6913" width="5.140625" style="43" bestFit="1" customWidth="1"/>
    <col min="6914" max="6914" width="5.7109375" style="43" bestFit="1" customWidth="1"/>
    <col min="6915" max="6915" width="5.140625" style="43" bestFit="1" customWidth="1"/>
    <col min="6916" max="6916" width="5.7109375" style="43" bestFit="1" customWidth="1"/>
    <col min="6917" max="6919" width="5.140625" style="43" bestFit="1" customWidth="1"/>
    <col min="6920" max="6920" width="5.7109375" style="43" bestFit="1" customWidth="1"/>
    <col min="6921" max="6921" width="5.140625" style="43" bestFit="1" customWidth="1"/>
    <col min="6922" max="6922" width="5.7109375" style="43" bestFit="1" customWidth="1"/>
    <col min="6923" max="6923" width="5.140625" style="43" bestFit="1" customWidth="1"/>
    <col min="6924" max="6924" width="5.7109375" style="43" bestFit="1" customWidth="1"/>
    <col min="6925" max="6925" width="5.140625" style="43" bestFit="1" customWidth="1"/>
    <col min="6926" max="6926" width="5.7109375" style="43" bestFit="1" customWidth="1"/>
    <col min="6927" max="6927" width="5.140625" style="43" bestFit="1" customWidth="1"/>
    <col min="6928" max="6928" width="5.7109375" style="43" bestFit="1" customWidth="1"/>
    <col min="6929" max="6931" width="5.140625" style="43" bestFit="1" customWidth="1"/>
    <col min="6932" max="6932" width="5.7109375" style="43" bestFit="1" customWidth="1"/>
    <col min="6933" max="6935" width="5.140625" style="43" bestFit="1" customWidth="1"/>
    <col min="6936" max="6936" width="5.7109375" style="43" bestFit="1" customWidth="1"/>
    <col min="6937" max="6939" width="5.140625" style="43" bestFit="1" customWidth="1"/>
    <col min="6940" max="6947" width="5.7109375" style="43" bestFit="1" customWidth="1"/>
    <col min="6948" max="6949" width="6.140625" style="43" bestFit="1" customWidth="1"/>
    <col min="6950" max="6963" width="5.7109375" style="43" bestFit="1" customWidth="1"/>
    <col min="6964" max="6964" width="5.140625" style="43" bestFit="1" customWidth="1"/>
    <col min="6965" max="6965" width="5.7109375" style="43" bestFit="1" customWidth="1"/>
    <col min="6966" max="6966" width="5.140625" style="43" bestFit="1" customWidth="1"/>
    <col min="6967" max="6975" width="5.7109375" style="43" bestFit="1" customWidth="1"/>
    <col min="6976" max="6976" width="5.140625" style="43" bestFit="1" customWidth="1"/>
    <col min="6977" max="6979" width="5.7109375" style="43" bestFit="1" customWidth="1"/>
    <col min="6980" max="6980" width="5.140625" style="43" bestFit="1" customWidth="1"/>
    <col min="6981" max="6981" width="5.7109375" style="43" bestFit="1" customWidth="1"/>
    <col min="6982" max="6982" width="5.140625" style="43" bestFit="1" customWidth="1"/>
    <col min="6983" max="6983" width="5.7109375" style="43" bestFit="1" customWidth="1"/>
    <col min="6984" max="6984" width="5.140625" style="43" bestFit="1" customWidth="1"/>
    <col min="6985" max="6985" width="5.7109375" style="43" bestFit="1" customWidth="1"/>
    <col min="6986" max="6986" width="5.140625" style="43" bestFit="1" customWidth="1"/>
    <col min="6987" max="6988" width="5.7109375" style="43" bestFit="1" customWidth="1"/>
    <col min="6989" max="6989" width="5.140625" style="43" bestFit="1" customWidth="1"/>
    <col min="6990" max="6990" width="5.7109375" style="43" bestFit="1" customWidth="1"/>
    <col min="6991" max="6991" width="5.140625" style="43" bestFit="1" customWidth="1"/>
    <col min="6992" max="6992" width="5.7109375" style="43" bestFit="1" customWidth="1"/>
    <col min="6993" max="6993" width="5.140625" style="43" bestFit="1" customWidth="1"/>
    <col min="6994" max="6994" width="5.7109375" style="43" bestFit="1" customWidth="1"/>
    <col min="6995" max="6995" width="5.140625" style="43" bestFit="1" customWidth="1"/>
    <col min="6996" max="6996" width="5.7109375" style="43" bestFit="1" customWidth="1"/>
    <col min="6997" max="6997" width="5.140625" style="43" bestFit="1" customWidth="1"/>
    <col min="6998" max="6998" width="5.7109375" style="43" bestFit="1" customWidth="1"/>
    <col min="6999" max="6999" width="5.140625" style="43" bestFit="1" customWidth="1"/>
    <col min="7000" max="7000" width="5.7109375" style="43" bestFit="1" customWidth="1"/>
    <col min="7001" max="7001" width="5.140625" style="43" bestFit="1" customWidth="1"/>
    <col min="7002" max="7002" width="5.7109375" style="43" bestFit="1" customWidth="1"/>
    <col min="7003" max="7003" width="5.140625" style="43" bestFit="1" customWidth="1"/>
    <col min="7004" max="7004" width="5.7109375" style="43" bestFit="1" customWidth="1"/>
    <col min="7005" max="7005" width="5.140625" style="43" bestFit="1" customWidth="1"/>
    <col min="7006" max="7006" width="5.7109375" style="43" bestFit="1" customWidth="1"/>
    <col min="7007" max="7007" width="5.140625" style="43" bestFit="1" customWidth="1"/>
    <col min="7008" max="7008" width="5.7109375" style="43" bestFit="1" customWidth="1"/>
    <col min="7009" max="7009" width="5.140625" style="43" bestFit="1" customWidth="1"/>
    <col min="7010" max="7010" width="5.7109375" style="43" bestFit="1" customWidth="1"/>
    <col min="7011" max="7011" width="5.140625" style="43" bestFit="1" customWidth="1"/>
    <col min="7012" max="7012" width="5.7109375" style="43" bestFit="1" customWidth="1"/>
    <col min="7013" max="7013" width="5.140625" style="43" bestFit="1" customWidth="1"/>
    <col min="7014" max="7014" width="5.7109375" style="43" bestFit="1" customWidth="1"/>
    <col min="7015" max="7015" width="5.140625" style="43" bestFit="1" customWidth="1"/>
    <col min="7016" max="7016" width="5.7109375" style="43" bestFit="1" customWidth="1"/>
    <col min="7017" max="7019" width="5.140625" style="43" bestFit="1" customWidth="1"/>
    <col min="7020" max="7020" width="5.7109375" style="43" bestFit="1" customWidth="1"/>
    <col min="7021" max="7021" width="5.140625" style="43" bestFit="1" customWidth="1"/>
    <col min="7022" max="7022" width="5.7109375" style="43" bestFit="1" customWidth="1"/>
    <col min="7023" max="7025" width="5.140625" style="43" bestFit="1" customWidth="1"/>
    <col min="7026" max="7026" width="5.7109375" style="43" bestFit="1" customWidth="1"/>
    <col min="7027" max="7029" width="5.140625" style="43" bestFit="1" customWidth="1"/>
    <col min="7030" max="7030" width="5.7109375" style="43" bestFit="1" customWidth="1"/>
    <col min="7031" max="7031" width="5.140625" style="43" bestFit="1" customWidth="1"/>
    <col min="7032" max="7032" width="5.7109375" style="43" bestFit="1" customWidth="1"/>
    <col min="7033" max="7033" width="5.140625" style="43" bestFit="1" customWidth="1"/>
    <col min="7034" max="7034" width="5.7109375" style="43" bestFit="1" customWidth="1"/>
    <col min="7035" max="7035" width="5.140625" style="43" bestFit="1" customWidth="1"/>
    <col min="7036" max="7041" width="5.7109375" style="43" bestFit="1" customWidth="1"/>
    <col min="7042" max="7042" width="5.140625" style="43" bestFit="1" customWidth="1"/>
    <col min="7043" max="7061" width="5.7109375" style="43" bestFit="1" customWidth="1"/>
    <col min="7062" max="7062" width="5.140625" style="43" bestFit="1" customWidth="1"/>
    <col min="7063" max="7075" width="5.7109375" style="43" bestFit="1" customWidth="1"/>
    <col min="7076" max="7076" width="5.140625" style="43" bestFit="1" customWidth="1"/>
    <col min="7077" max="7081" width="5.7109375" style="43" bestFit="1" customWidth="1"/>
    <col min="7082" max="7082" width="5.140625" style="43" bestFit="1" customWidth="1"/>
    <col min="7083" max="7083" width="5.7109375" style="43" bestFit="1" customWidth="1"/>
    <col min="7084" max="7090" width="3.85546875" style="43" bestFit="1" customWidth="1"/>
    <col min="7091" max="7093" width="5.140625" style="43" bestFit="1" customWidth="1"/>
    <col min="7094" max="7095" width="5.7109375" style="43" bestFit="1" customWidth="1"/>
    <col min="7096" max="7097" width="5.140625" style="43" bestFit="1" customWidth="1"/>
    <col min="7098" max="7098" width="5.7109375" style="43" bestFit="1" customWidth="1"/>
    <col min="7099" max="7099" width="5.140625" style="43" bestFit="1" customWidth="1"/>
    <col min="7100" max="7102" width="5.7109375" style="43" bestFit="1" customWidth="1"/>
    <col min="7103" max="7103" width="6.140625" style="43" bestFit="1" customWidth="1"/>
    <col min="7104" max="7105" width="5.140625" style="43" bestFit="1" customWidth="1"/>
    <col min="7106" max="7106" width="4.7109375" style="43" bestFit="1" customWidth="1"/>
    <col min="7107" max="7107" width="5.140625" style="43" bestFit="1" customWidth="1"/>
    <col min="7108" max="7108" width="4.7109375" style="43" bestFit="1" customWidth="1"/>
    <col min="7109" max="7109" width="6.140625" style="43" bestFit="1" customWidth="1"/>
    <col min="7110" max="7117" width="5.140625" style="43" bestFit="1" customWidth="1"/>
    <col min="7118" max="7118" width="6.140625" style="43" bestFit="1" customWidth="1"/>
    <col min="7119" max="7122" width="5.140625" style="43" bestFit="1" customWidth="1"/>
    <col min="7123" max="7124" width="3.85546875" style="43" bestFit="1" customWidth="1"/>
    <col min="7125" max="7125" width="5.140625" style="43" bestFit="1" customWidth="1"/>
    <col min="7126" max="7126" width="3.85546875" style="43" bestFit="1" customWidth="1"/>
    <col min="7127" max="7127" width="42.140625" style="43" bestFit="1" customWidth="1"/>
    <col min="7128" max="7128" width="5.140625" style="112" bestFit="1" customWidth="1"/>
    <col min="7129" max="7129" width="5.7109375" style="112" bestFit="1" customWidth="1"/>
    <col min="7130" max="7130" width="5.140625" style="112" bestFit="1" customWidth="1"/>
    <col min="7131" max="7131" width="5.7109375" style="112" bestFit="1" customWidth="1"/>
    <col min="7132" max="7132" width="5.140625" style="112" bestFit="1" customWidth="1"/>
    <col min="7133" max="7133" width="5.7109375" style="112" bestFit="1" customWidth="1"/>
    <col min="7134" max="7134" width="5.140625" style="112" bestFit="1" customWidth="1"/>
    <col min="7135" max="7135" width="5.7109375" style="112" bestFit="1" customWidth="1"/>
    <col min="7136" max="7136" width="5.140625" style="112" bestFit="1" customWidth="1"/>
    <col min="7137" max="7137" width="5.7109375" style="112" bestFit="1" customWidth="1"/>
    <col min="7138" max="7138" width="5.140625" style="112" bestFit="1" customWidth="1"/>
    <col min="7139" max="7139" width="5.7109375" style="112" bestFit="1" customWidth="1"/>
    <col min="7140" max="7140" width="5.140625" style="112" bestFit="1" customWidth="1"/>
    <col min="7141" max="7141" width="5.7109375" style="112" bestFit="1" customWidth="1"/>
    <col min="7142" max="7142" width="5.140625" style="112" bestFit="1" customWidth="1"/>
    <col min="7143" max="7143" width="5.7109375" style="112" bestFit="1" customWidth="1"/>
    <col min="7144" max="7144" width="5.140625" style="112" bestFit="1" customWidth="1"/>
    <col min="7145" max="7145" width="5.7109375" style="112" bestFit="1" customWidth="1"/>
    <col min="7146" max="7146" width="5.140625" style="112" bestFit="1" customWidth="1"/>
    <col min="7147" max="7147" width="5.7109375" style="112" bestFit="1" customWidth="1"/>
    <col min="7148" max="7150" width="5.140625" style="112" bestFit="1" customWidth="1"/>
    <col min="7151" max="7151" width="5.7109375" style="112" bestFit="1" customWidth="1"/>
    <col min="7152" max="7152" width="5.140625" style="112" bestFit="1" customWidth="1"/>
    <col min="7153" max="7153" width="5.7109375" style="112" bestFit="1" customWidth="1"/>
    <col min="7154" max="7156" width="5.140625" style="112" bestFit="1" customWidth="1"/>
    <col min="7157" max="7157" width="5.7109375" style="112" bestFit="1" customWidth="1"/>
    <col min="7158" max="7160" width="5.140625" style="112" bestFit="1" customWidth="1"/>
    <col min="7161" max="7161" width="5.7109375" style="112" bestFit="1" customWidth="1"/>
    <col min="7162" max="7162" width="5.140625" style="112" bestFit="1" customWidth="1"/>
    <col min="7163" max="7163" width="5.7109375" style="112" bestFit="1" customWidth="1"/>
    <col min="7164" max="7164" width="5.140625" style="112" bestFit="1" customWidth="1"/>
    <col min="7165" max="7165" width="5.7109375" style="112" bestFit="1" customWidth="1"/>
    <col min="7166" max="7166" width="5.140625" style="112" bestFit="1" customWidth="1"/>
    <col min="7167" max="7172" width="5.7109375" style="112" bestFit="1" customWidth="1"/>
    <col min="7173" max="7173" width="5.140625" style="112" bestFit="1" customWidth="1"/>
    <col min="7174" max="7192" width="5.7109375" style="112" bestFit="1" customWidth="1"/>
    <col min="7193" max="7193" width="5.140625" style="112" bestFit="1" customWidth="1"/>
    <col min="7194" max="7206" width="5.7109375" style="112" bestFit="1" customWidth="1"/>
    <col min="7207" max="7207" width="5.140625" style="112" bestFit="1" customWidth="1"/>
    <col min="7208" max="7212" width="5.7109375" style="112" bestFit="1" customWidth="1"/>
    <col min="7213" max="7213" width="5.140625" style="112" bestFit="1" customWidth="1"/>
    <col min="7214" max="7214" width="5.7109375" style="112" bestFit="1" customWidth="1"/>
    <col min="7215" max="7222" width="3.42578125" style="112" bestFit="1" customWidth="1"/>
    <col min="7223" max="7225" width="5.140625" style="112" bestFit="1" customWidth="1"/>
    <col min="7226" max="7227" width="5.7109375" style="112" bestFit="1" customWidth="1"/>
    <col min="7228" max="7228" width="5.140625" style="112" bestFit="1" customWidth="1"/>
    <col min="7229" max="7234" width="5.7109375" style="112" bestFit="1" customWidth="1"/>
    <col min="7235" max="7235" width="6.140625" style="112" bestFit="1" customWidth="1"/>
    <col min="7236" max="7237" width="5.140625" style="112" bestFit="1" customWidth="1"/>
    <col min="7238" max="7238" width="4.7109375" style="112" bestFit="1" customWidth="1"/>
    <col min="7239" max="7239" width="5.140625" style="112" bestFit="1" customWidth="1"/>
    <col min="7240" max="7240" width="4.7109375" style="112" bestFit="1" customWidth="1"/>
    <col min="7241" max="7241" width="6.140625" style="112" bestFit="1" customWidth="1"/>
    <col min="7242" max="7249" width="5.140625" style="112" bestFit="1" customWidth="1"/>
    <col min="7250" max="7250" width="6.7109375" style="112" bestFit="1" customWidth="1"/>
    <col min="7251" max="7253" width="5.140625" style="112" bestFit="1" customWidth="1"/>
    <col min="7254" max="7254" width="7.140625" style="112" bestFit="1" customWidth="1"/>
    <col min="7255" max="7257" width="3.42578125" style="112" bestFit="1" customWidth="1"/>
    <col min="7258" max="7258" width="3.7109375" style="112" bestFit="1" customWidth="1"/>
    <col min="7259" max="16384" width="13.28515625" style="43"/>
  </cols>
  <sheetData>
    <row r="2" spans="1:7258" ht="15" customHeight="1">
      <c r="B2" s="21"/>
    </row>
    <row r="3" spans="1:7258" s="106" customFormat="1" ht="228.95" customHeight="1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.100000000000001" customHeight="1">
      <c r="A4" s="127"/>
      <c r="B4" s="105" t="s">
        <v>573</v>
      </c>
      <c r="C4" s="105" t="s">
        <v>574</v>
      </c>
      <c r="D4" s="127" t="s">
        <v>575</v>
      </c>
      <c r="E4" s="127" t="s">
        <v>576</v>
      </c>
      <c r="F4" s="127" t="s">
        <v>577</v>
      </c>
      <c r="G4" s="127" t="s">
        <v>578</v>
      </c>
      <c r="H4" s="127" t="s">
        <v>579</v>
      </c>
      <c r="I4" s="127" t="s">
        <v>580</v>
      </c>
      <c r="J4" s="127" t="s">
        <v>581</v>
      </c>
      <c r="K4" s="127" t="s">
        <v>582</v>
      </c>
      <c r="L4" s="127" t="s">
        <v>583</v>
      </c>
      <c r="M4" s="127" t="s">
        <v>584</v>
      </c>
      <c r="N4" s="127" t="s">
        <v>585</v>
      </c>
      <c r="O4" s="127" t="s">
        <v>586</v>
      </c>
      <c r="P4" s="127" t="s">
        <v>587</v>
      </c>
      <c r="Q4" s="127" t="s">
        <v>588</v>
      </c>
      <c r="R4" s="127" t="s">
        <v>589</v>
      </c>
      <c r="S4" s="127" t="s">
        <v>590</v>
      </c>
      <c r="T4" s="127" t="s">
        <v>591</v>
      </c>
      <c r="U4" s="127" t="s">
        <v>592</v>
      </c>
      <c r="V4" s="127" t="s">
        <v>593</v>
      </c>
      <c r="W4" s="127" t="s">
        <v>594</v>
      </c>
      <c r="X4" s="127" t="s">
        <v>595</v>
      </c>
      <c r="Y4" s="127" t="s">
        <v>596</v>
      </c>
      <c r="Z4" s="127" t="s">
        <v>597</v>
      </c>
      <c r="AA4" s="127" t="s">
        <v>598</v>
      </c>
      <c r="AB4" s="127" t="s">
        <v>599</v>
      </c>
      <c r="AC4" s="127" t="s">
        <v>600</v>
      </c>
      <c r="AD4" s="127" t="s">
        <v>601</v>
      </c>
      <c r="AE4" s="127" t="s">
        <v>602</v>
      </c>
      <c r="AF4" s="127" t="s">
        <v>603</v>
      </c>
      <c r="AG4" s="127" t="s">
        <v>604</v>
      </c>
      <c r="AH4" s="127" t="s">
        <v>605</v>
      </c>
      <c r="AI4" s="127" t="s">
        <v>606</v>
      </c>
      <c r="AJ4" s="127" t="s">
        <v>607</v>
      </c>
      <c r="AK4" s="127" t="s">
        <v>608</v>
      </c>
      <c r="AL4" s="127" t="s">
        <v>609</v>
      </c>
      <c r="AM4" s="127" t="s">
        <v>610</v>
      </c>
      <c r="AN4" s="127" t="s">
        <v>611</v>
      </c>
      <c r="AO4" s="127" t="s">
        <v>612</v>
      </c>
      <c r="AP4" s="127" t="s">
        <v>613</v>
      </c>
      <c r="AQ4" s="127" t="s">
        <v>614</v>
      </c>
      <c r="AR4" s="127" t="s">
        <v>615</v>
      </c>
      <c r="AS4" s="127" t="s">
        <v>616</v>
      </c>
      <c r="AT4" s="127" t="s">
        <v>617</v>
      </c>
      <c r="AU4" s="127" t="s">
        <v>618</v>
      </c>
      <c r="AV4" s="127" t="s">
        <v>619</v>
      </c>
      <c r="AW4" s="127" t="s">
        <v>620</v>
      </c>
      <c r="AX4" s="127" t="s">
        <v>621</v>
      </c>
      <c r="AY4" s="127" t="s">
        <v>622</v>
      </c>
      <c r="AZ4" s="127" t="s">
        <v>623</v>
      </c>
      <c r="BA4" s="127" t="s">
        <v>624</v>
      </c>
      <c r="BB4" s="127" t="s">
        <v>625</v>
      </c>
      <c r="BC4" s="127" t="s">
        <v>626</v>
      </c>
      <c r="BD4" s="127" t="s">
        <v>627</v>
      </c>
      <c r="BE4" s="127" t="s">
        <v>628</v>
      </c>
      <c r="BF4" s="127" t="s">
        <v>629</v>
      </c>
      <c r="BG4" s="127" t="s">
        <v>630</v>
      </c>
      <c r="BH4" s="127" t="s">
        <v>631</v>
      </c>
      <c r="BI4" s="127" t="s">
        <v>632</v>
      </c>
      <c r="BJ4" s="127" t="s">
        <v>633</v>
      </c>
      <c r="BK4" s="127" t="s">
        <v>634</v>
      </c>
      <c r="BL4" s="127" t="s">
        <v>635</v>
      </c>
      <c r="BM4" s="127" t="s">
        <v>636</v>
      </c>
      <c r="BN4" s="127" t="s">
        <v>637</v>
      </c>
      <c r="BO4" s="127" t="s">
        <v>638</v>
      </c>
      <c r="BP4" s="127" t="s">
        <v>639</v>
      </c>
      <c r="BQ4" s="127" t="s">
        <v>640</v>
      </c>
      <c r="BR4" s="127" t="s">
        <v>641</v>
      </c>
      <c r="BS4" s="127" t="s">
        <v>642</v>
      </c>
      <c r="BT4" s="127" t="s">
        <v>643</v>
      </c>
      <c r="BU4" s="127" t="s">
        <v>644</v>
      </c>
      <c r="BV4" s="127" t="s">
        <v>645</v>
      </c>
      <c r="BW4" s="127" t="s">
        <v>646</v>
      </c>
      <c r="BX4" s="127" t="s">
        <v>647</v>
      </c>
      <c r="BY4" s="127" t="s">
        <v>648</v>
      </c>
      <c r="BZ4" s="127" t="s">
        <v>649</v>
      </c>
      <c r="CA4" s="127" t="s">
        <v>650</v>
      </c>
      <c r="CB4" s="127" t="s">
        <v>651</v>
      </c>
      <c r="CC4" s="127" t="s">
        <v>652</v>
      </c>
      <c r="CD4" s="127" t="s">
        <v>653</v>
      </c>
      <c r="CE4" s="127" t="s">
        <v>654</v>
      </c>
      <c r="CF4" s="127" t="s">
        <v>655</v>
      </c>
      <c r="CG4" s="127" t="s">
        <v>656</v>
      </c>
      <c r="CH4" s="127" t="s">
        <v>657</v>
      </c>
      <c r="CI4" s="127" t="s">
        <v>658</v>
      </c>
      <c r="CJ4" s="127" t="s">
        <v>659</v>
      </c>
      <c r="CK4" s="127" t="s">
        <v>660</v>
      </c>
      <c r="CL4" s="127" t="s">
        <v>661</v>
      </c>
      <c r="CM4" s="127" t="s">
        <v>662</v>
      </c>
      <c r="CN4" s="127" t="s">
        <v>663</v>
      </c>
      <c r="CO4" s="127" t="s">
        <v>664</v>
      </c>
      <c r="CP4" s="127" t="s">
        <v>665</v>
      </c>
      <c r="CQ4" s="127" t="s">
        <v>666</v>
      </c>
      <c r="CR4" s="127" t="s">
        <v>667</v>
      </c>
      <c r="CS4" s="127" t="s">
        <v>668</v>
      </c>
      <c r="CT4" s="127" t="s">
        <v>669</v>
      </c>
      <c r="CU4" s="127" t="s">
        <v>670</v>
      </c>
      <c r="CV4" s="127" t="s">
        <v>671</v>
      </c>
      <c r="CW4" s="127" t="s">
        <v>672</v>
      </c>
      <c r="CX4" s="127" t="s">
        <v>673</v>
      </c>
      <c r="CY4" s="127" t="s">
        <v>674</v>
      </c>
      <c r="CZ4" s="127" t="s">
        <v>675</v>
      </c>
      <c r="DA4" s="127" t="s">
        <v>676</v>
      </c>
      <c r="DB4" s="127" t="s">
        <v>677</v>
      </c>
      <c r="DC4" s="127" t="s">
        <v>678</v>
      </c>
      <c r="DD4" s="127" t="s">
        <v>679</v>
      </c>
      <c r="DE4" s="127" t="s">
        <v>680</v>
      </c>
      <c r="DF4" s="127" t="s">
        <v>681</v>
      </c>
      <c r="DG4" s="127" t="s">
        <v>682</v>
      </c>
      <c r="DH4" s="127" t="s">
        <v>683</v>
      </c>
      <c r="DI4" s="127" t="s">
        <v>684</v>
      </c>
      <c r="DJ4" s="127" t="s">
        <v>685</v>
      </c>
      <c r="DK4" s="127" t="s">
        <v>686</v>
      </c>
      <c r="DL4" s="127" t="s">
        <v>687</v>
      </c>
      <c r="DM4" s="127" t="s">
        <v>688</v>
      </c>
      <c r="DN4" s="127" t="s">
        <v>689</v>
      </c>
      <c r="DO4" s="127" t="s">
        <v>690</v>
      </c>
      <c r="DP4" s="127" t="s">
        <v>691</v>
      </c>
      <c r="DQ4" s="127" t="s">
        <v>692</v>
      </c>
      <c r="DR4" s="127" t="s">
        <v>693</v>
      </c>
      <c r="DS4" s="127" t="s">
        <v>694</v>
      </c>
      <c r="DT4" s="127" t="s">
        <v>695</v>
      </c>
      <c r="DU4" s="127" t="s">
        <v>696</v>
      </c>
      <c r="DV4" s="127" t="s">
        <v>697</v>
      </c>
      <c r="DW4" s="127" t="s">
        <v>698</v>
      </c>
      <c r="DX4" s="127" t="s">
        <v>699</v>
      </c>
      <c r="DY4" s="127" t="s">
        <v>700</v>
      </c>
      <c r="DZ4" s="127" t="s">
        <v>701</v>
      </c>
      <c r="EA4" s="127" t="s">
        <v>702</v>
      </c>
      <c r="EB4" s="127" t="s">
        <v>703</v>
      </c>
      <c r="EC4" s="127" t="s">
        <v>704</v>
      </c>
      <c r="ED4" s="127" t="s">
        <v>705</v>
      </c>
      <c r="EE4" s="127" t="s">
        <v>706</v>
      </c>
      <c r="EF4" s="127" t="s">
        <v>707</v>
      </c>
      <c r="EG4" s="127" t="s">
        <v>708</v>
      </c>
      <c r="EH4" s="127" t="s">
        <v>709</v>
      </c>
      <c r="EI4" s="127" t="s">
        <v>710</v>
      </c>
      <c r="EJ4" s="127" t="s">
        <v>711</v>
      </c>
      <c r="EK4" s="127" t="s">
        <v>712</v>
      </c>
      <c r="EL4" s="127" t="s">
        <v>713</v>
      </c>
      <c r="EM4" s="127" t="s">
        <v>714</v>
      </c>
      <c r="EN4" s="127" t="s">
        <v>715</v>
      </c>
      <c r="EO4" s="127" t="s">
        <v>716</v>
      </c>
      <c r="EP4" s="127" t="s">
        <v>717</v>
      </c>
      <c r="EQ4" s="127" t="s">
        <v>718</v>
      </c>
      <c r="ER4" s="127" t="s">
        <v>719</v>
      </c>
      <c r="ES4" s="127" t="s">
        <v>720</v>
      </c>
      <c r="ET4" s="127" t="s">
        <v>721</v>
      </c>
      <c r="EU4" s="127" t="s">
        <v>722</v>
      </c>
      <c r="EV4" s="127" t="s">
        <v>723</v>
      </c>
      <c r="EW4" s="127" t="s">
        <v>724</v>
      </c>
      <c r="EX4" s="127" t="s">
        <v>725</v>
      </c>
      <c r="EY4" s="127" t="s">
        <v>726</v>
      </c>
      <c r="EZ4" s="127" t="s">
        <v>727</v>
      </c>
      <c r="FA4" s="127" t="s">
        <v>728</v>
      </c>
      <c r="FB4" s="127" t="s">
        <v>729</v>
      </c>
      <c r="FC4" s="127" t="s">
        <v>730</v>
      </c>
      <c r="FD4" s="127" t="s">
        <v>731</v>
      </c>
      <c r="FE4" s="127" t="s">
        <v>732</v>
      </c>
      <c r="FF4" s="127" t="s">
        <v>733</v>
      </c>
      <c r="FG4" s="127" t="s">
        <v>734</v>
      </c>
      <c r="FH4" s="127" t="s">
        <v>735</v>
      </c>
      <c r="FI4" s="127" t="s">
        <v>736</v>
      </c>
      <c r="FJ4" s="127" t="s">
        <v>737</v>
      </c>
      <c r="FK4" s="127" t="s">
        <v>738</v>
      </c>
      <c r="FL4" s="127" t="s">
        <v>739</v>
      </c>
      <c r="FM4" s="127" t="s">
        <v>740</v>
      </c>
      <c r="FN4" s="127" t="s">
        <v>741</v>
      </c>
      <c r="FO4" s="127" t="s">
        <v>742</v>
      </c>
      <c r="FP4" s="127" t="s">
        <v>743</v>
      </c>
      <c r="FQ4" s="127" t="s">
        <v>744</v>
      </c>
      <c r="FR4" s="127" t="s">
        <v>745</v>
      </c>
      <c r="FS4" s="127" t="s">
        <v>153</v>
      </c>
      <c r="FT4" s="127" t="s">
        <v>746</v>
      </c>
      <c r="FU4" s="127" t="s">
        <v>747</v>
      </c>
      <c r="FV4" s="127" t="s">
        <v>748</v>
      </c>
      <c r="FW4" s="127" t="s">
        <v>749</v>
      </c>
      <c r="FX4" s="127" t="s">
        <v>750</v>
      </c>
      <c r="FY4" s="127" t="s">
        <v>751</v>
      </c>
      <c r="FZ4" s="127" t="s">
        <v>752</v>
      </c>
      <c r="GA4" s="127" t="s">
        <v>753</v>
      </c>
      <c r="GB4" s="127" t="s">
        <v>754</v>
      </c>
      <c r="GC4" s="127" t="s">
        <v>755</v>
      </c>
      <c r="GD4" s="127" t="s">
        <v>756</v>
      </c>
      <c r="GE4" s="127" t="s">
        <v>757</v>
      </c>
      <c r="GF4" s="127" t="s">
        <v>758</v>
      </c>
      <c r="GG4" s="127" t="s">
        <v>759</v>
      </c>
      <c r="GH4" s="127" t="s">
        <v>760</v>
      </c>
      <c r="GI4" s="127" t="s">
        <v>761</v>
      </c>
      <c r="GJ4" s="127" t="s">
        <v>762</v>
      </c>
      <c r="GK4" s="127" t="s">
        <v>763</v>
      </c>
      <c r="GL4" s="127" t="s">
        <v>764</v>
      </c>
      <c r="GM4" s="127" t="s">
        <v>765</v>
      </c>
      <c r="GN4" s="127" t="s">
        <v>766</v>
      </c>
      <c r="GO4" s="127" t="s">
        <v>767</v>
      </c>
      <c r="GP4" s="127" t="s">
        <v>768</v>
      </c>
      <c r="GQ4" s="127" t="s">
        <v>769</v>
      </c>
      <c r="GR4" s="127" t="s">
        <v>770</v>
      </c>
      <c r="GS4" s="127" t="s">
        <v>771</v>
      </c>
      <c r="GT4" s="127" t="s">
        <v>772</v>
      </c>
      <c r="GU4" s="127" t="s">
        <v>773</v>
      </c>
      <c r="GV4" s="127" t="s">
        <v>774</v>
      </c>
      <c r="GW4" s="127" t="s">
        <v>775</v>
      </c>
      <c r="GX4" s="127" t="s">
        <v>776</v>
      </c>
      <c r="GY4" s="127" t="s">
        <v>777</v>
      </c>
      <c r="GZ4" s="127" t="s">
        <v>778</v>
      </c>
      <c r="HA4" s="127" t="s">
        <v>779</v>
      </c>
      <c r="HB4" s="127" t="s">
        <v>780</v>
      </c>
      <c r="HC4" s="127" t="s">
        <v>781</v>
      </c>
      <c r="HD4" s="127" t="s">
        <v>782</v>
      </c>
      <c r="HE4" s="127" t="s">
        <v>783</v>
      </c>
      <c r="HF4" s="127" t="s">
        <v>784</v>
      </c>
      <c r="HG4" s="127" t="s">
        <v>785</v>
      </c>
      <c r="HH4" s="127" t="s">
        <v>786</v>
      </c>
      <c r="HI4" s="127" t="s">
        <v>787</v>
      </c>
      <c r="HJ4" s="127" t="s">
        <v>788</v>
      </c>
      <c r="HK4" s="127" t="s">
        <v>789</v>
      </c>
      <c r="HL4" s="127" t="s">
        <v>790</v>
      </c>
      <c r="HM4" s="127" t="s">
        <v>791</v>
      </c>
      <c r="HN4" s="127" t="s">
        <v>792</v>
      </c>
      <c r="HO4" s="127" t="s">
        <v>793</v>
      </c>
      <c r="HP4" s="127" t="s">
        <v>794</v>
      </c>
      <c r="HQ4" s="127" t="s">
        <v>795</v>
      </c>
      <c r="HR4" s="127" t="s">
        <v>796</v>
      </c>
      <c r="HS4" s="127" t="s">
        <v>797</v>
      </c>
      <c r="HT4" s="127" t="s">
        <v>798</v>
      </c>
      <c r="HU4" s="127" t="s">
        <v>799</v>
      </c>
      <c r="HV4" s="127" t="s">
        <v>800</v>
      </c>
      <c r="HW4" s="127" t="s">
        <v>801</v>
      </c>
      <c r="HX4" s="127" t="s">
        <v>802</v>
      </c>
      <c r="HY4" s="127" t="s">
        <v>803</v>
      </c>
      <c r="HZ4" s="127" t="s">
        <v>804</v>
      </c>
      <c r="IA4" s="127" t="s">
        <v>805</v>
      </c>
      <c r="IB4" s="127" t="s">
        <v>806</v>
      </c>
      <c r="IC4" s="127" t="s">
        <v>807</v>
      </c>
      <c r="ID4" s="127" t="s">
        <v>808</v>
      </c>
      <c r="IE4" s="127" t="s">
        <v>809</v>
      </c>
      <c r="IF4" s="127" t="s">
        <v>810</v>
      </c>
      <c r="IG4" s="127" t="s">
        <v>811</v>
      </c>
      <c r="IH4" s="127" t="s">
        <v>812</v>
      </c>
      <c r="II4" s="127" t="s">
        <v>813</v>
      </c>
      <c r="IJ4" s="127" t="s">
        <v>814</v>
      </c>
      <c r="IK4" s="127" t="s">
        <v>815</v>
      </c>
      <c r="IL4" s="127" t="s">
        <v>816</v>
      </c>
      <c r="IM4" s="127" t="s">
        <v>817</v>
      </c>
      <c r="IN4" s="127" t="s">
        <v>818</v>
      </c>
      <c r="IO4" s="127" t="s">
        <v>819</v>
      </c>
      <c r="IP4" s="127" t="s">
        <v>820</v>
      </c>
      <c r="IQ4" s="127" t="s">
        <v>821</v>
      </c>
      <c r="IR4" s="127" t="s">
        <v>822</v>
      </c>
      <c r="IS4" s="127" t="s">
        <v>823</v>
      </c>
      <c r="IT4" s="127" t="s">
        <v>824</v>
      </c>
      <c r="IU4" s="127" t="s">
        <v>825</v>
      </c>
      <c r="IV4" s="127" t="s">
        <v>826</v>
      </c>
      <c r="IW4" s="127" t="s">
        <v>827</v>
      </c>
      <c r="IX4" s="127" t="s">
        <v>828</v>
      </c>
      <c r="IY4" s="127" t="s">
        <v>829</v>
      </c>
      <c r="IZ4" s="127" t="s">
        <v>830</v>
      </c>
      <c r="JA4" s="127" t="s">
        <v>831</v>
      </c>
      <c r="JB4" s="127" t="s">
        <v>832</v>
      </c>
      <c r="JC4" s="127" t="s">
        <v>833</v>
      </c>
      <c r="JD4" s="127" t="s">
        <v>834</v>
      </c>
      <c r="JE4" s="127" t="s">
        <v>835</v>
      </c>
      <c r="JF4" s="127" t="s">
        <v>836</v>
      </c>
      <c r="JG4" s="127" t="s">
        <v>837</v>
      </c>
      <c r="JH4" s="127" t="s">
        <v>838</v>
      </c>
      <c r="JI4" s="127" t="s">
        <v>839</v>
      </c>
      <c r="JJ4" s="127" t="s">
        <v>840</v>
      </c>
      <c r="JK4" s="127" t="s">
        <v>841</v>
      </c>
      <c r="JL4" s="127" t="s">
        <v>842</v>
      </c>
      <c r="JM4" s="127" t="s">
        <v>843</v>
      </c>
      <c r="JN4" s="127" t="s">
        <v>844</v>
      </c>
      <c r="JO4" s="127" t="s">
        <v>845</v>
      </c>
      <c r="JP4" s="127" t="s">
        <v>846</v>
      </c>
      <c r="JQ4" s="127" t="s">
        <v>847</v>
      </c>
      <c r="JR4" s="127" t="s">
        <v>848</v>
      </c>
      <c r="JS4" s="127" t="s">
        <v>849</v>
      </c>
      <c r="JT4" s="127" t="s">
        <v>850</v>
      </c>
      <c r="JU4" s="127" t="s">
        <v>851</v>
      </c>
      <c r="JV4" s="127" t="s">
        <v>852</v>
      </c>
      <c r="JW4" s="127" t="s">
        <v>853</v>
      </c>
      <c r="JX4" s="127" t="s">
        <v>854</v>
      </c>
      <c r="JY4" s="127" t="s">
        <v>855</v>
      </c>
      <c r="JZ4" s="127" t="s">
        <v>856</v>
      </c>
      <c r="KA4" s="127" t="s">
        <v>857</v>
      </c>
      <c r="KB4" s="127" t="s">
        <v>858</v>
      </c>
      <c r="KC4" s="127" t="s">
        <v>8160</v>
      </c>
      <c r="KD4" s="127" t="s">
        <v>859</v>
      </c>
      <c r="KE4" s="127" t="s">
        <v>860</v>
      </c>
      <c r="KF4" s="127" t="s">
        <v>861</v>
      </c>
      <c r="KG4" s="127" t="s">
        <v>862</v>
      </c>
      <c r="KH4" s="127" t="s">
        <v>863</v>
      </c>
      <c r="KI4" s="127" t="s">
        <v>864</v>
      </c>
      <c r="KJ4" s="127" t="s">
        <v>865</v>
      </c>
      <c r="KK4" s="127" t="s">
        <v>866</v>
      </c>
      <c r="KL4" s="127" t="s">
        <v>867</v>
      </c>
      <c r="KM4" s="127" t="s">
        <v>868</v>
      </c>
      <c r="KN4" s="127" t="s">
        <v>869</v>
      </c>
      <c r="KO4" s="127" t="s">
        <v>870</v>
      </c>
      <c r="KP4" s="127" t="s">
        <v>871</v>
      </c>
      <c r="KQ4" s="127" t="s">
        <v>872</v>
      </c>
      <c r="KR4" s="127" t="s">
        <v>873</v>
      </c>
      <c r="KS4" s="127" t="s">
        <v>874</v>
      </c>
      <c r="KT4" s="127" t="s">
        <v>875</v>
      </c>
      <c r="KU4" s="127" t="s">
        <v>876</v>
      </c>
      <c r="KV4" s="127" t="s">
        <v>877</v>
      </c>
      <c r="KW4" s="127" t="s">
        <v>878</v>
      </c>
      <c r="KX4" s="127" t="s">
        <v>879</v>
      </c>
      <c r="KY4" s="127" t="s">
        <v>880</v>
      </c>
      <c r="KZ4" s="127" t="s">
        <v>881</v>
      </c>
      <c r="LA4" s="127" t="s">
        <v>882</v>
      </c>
      <c r="LB4" s="127" t="s">
        <v>883</v>
      </c>
      <c r="LC4" s="127" t="s">
        <v>884</v>
      </c>
      <c r="LD4" s="127" t="s">
        <v>885</v>
      </c>
      <c r="LE4" s="127" t="s">
        <v>886</v>
      </c>
      <c r="LF4" s="127" t="s">
        <v>887</v>
      </c>
      <c r="LG4" s="127" t="s">
        <v>888</v>
      </c>
      <c r="LH4" s="127" t="s">
        <v>889</v>
      </c>
      <c r="LI4" s="127" t="s">
        <v>890</v>
      </c>
      <c r="LJ4" s="127" t="s">
        <v>891</v>
      </c>
      <c r="LK4" s="127" t="s">
        <v>892</v>
      </c>
      <c r="LL4" s="127" t="s">
        <v>893</v>
      </c>
      <c r="LM4" s="127" t="s">
        <v>894</v>
      </c>
      <c r="LN4" s="127" t="s">
        <v>895</v>
      </c>
      <c r="LO4" s="127" t="s">
        <v>896</v>
      </c>
      <c r="LP4" s="127" t="s">
        <v>897</v>
      </c>
      <c r="LQ4" s="127" t="s">
        <v>898</v>
      </c>
      <c r="LR4" s="127" t="s">
        <v>899</v>
      </c>
      <c r="LS4" s="127" t="s">
        <v>900</v>
      </c>
      <c r="LT4" s="127" t="s">
        <v>901</v>
      </c>
      <c r="LU4" s="127" t="s">
        <v>902</v>
      </c>
      <c r="LV4" s="127" t="s">
        <v>903</v>
      </c>
      <c r="LW4" s="127" t="s">
        <v>904</v>
      </c>
      <c r="LX4" s="127" t="s">
        <v>905</v>
      </c>
      <c r="LY4" s="127" t="s">
        <v>906</v>
      </c>
      <c r="LZ4" s="127" t="s">
        <v>907</v>
      </c>
      <c r="MA4" s="127" t="s">
        <v>908</v>
      </c>
      <c r="MB4" s="127" t="s">
        <v>909</v>
      </c>
      <c r="MC4" s="127" t="s">
        <v>910</v>
      </c>
      <c r="MD4" s="127" t="s">
        <v>911</v>
      </c>
      <c r="ME4" s="127" t="s">
        <v>912</v>
      </c>
      <c r="MF4" s="127" t="s">
        <v>913</v>
      </c>
      <c r="MG4" s="127" t="s">
        <v>914</v>
      </c>
      <c r="MH4" s="127" t="s">
        <v>915</v>
      </c>
      <c r="MI4" s="127" t="s">
        <v>916</v>
      </c>
      <c r="MJ4" s="127" t="s">
        <v>917</v>
      </c>
      <c r="MK4" s="127" t="s">
        <v>918</v>
      </c>
      <c r="ML4" s="127" t="s">
        <v>919</v>
      </c>
      <c r="MM4" s="127" t="s">
        <v>920</v>
      </c>
      <c r="MN4" s="127" t="s">
        <v>921</v>
      </c>
      <c r="MO4" s="127" t="s">
        <v>922</v>
      </c>
      <c r="MP4" s="127" t="s">
        <v>923</v>
      </c>
      <c r="MQ4" s="127" t="s">
        <v>924</v>
      </c>
      <c r="MR4" s="127" t="s">
        <v>925</v>
      </c>
      <c r="MS4" s="127" t="s">
        <v>926</v>
      </c>
      <c r="MT4" s="127" t="s">
        <v>927</v>
      </c>
      <c r="MU4" s="127" t="s">
        <v>928</v>
      </c>
      <c r="MV4" s="127" t="s">
        <v>929</v>
      </c>
      <c r="MW4" s="127" t="s">
        <v>930</v>
      </c>
      <c r="MX4" s="127" t="s">
        <v>931</v>
      </c>
      <c r="MY4" s="127" t="s">
        <v>932</v>
      </c>
      <c r="MZ4" s="127" t="s">
        <v>933</v>
      </c>
      <c r="NA4" s="127" t="s">
        <v>934</v>
      </c>
      <c r="NB4" s="127" t="s">
        <v>935</v>
      </c>
      <c r="NC4" s="127" t="s">
        <v>936</v>
      </c>
      <c r="ND4" s="127" t="s">
        <v>937</v>
      </c>
      <c r="NE4" s="127" t="s">
        <v>938</v>
      </c>
      <c r="NF4" s="127" t="s">
        <v>939</v>
      </c>
      <c r="NG4" s="127" t="s">
        <v>940</v>
      </c>
      <c r="NH4" s="127" t="s">
        <v>941</v>
      </c>
      <c r="NI4" s="127" t="s">
        <v>942</v>
      </c>
      <c r="NJ4" s="127" t="s">
        <v>943</v>
      </c>
      <c r="NK4" s="127" t="s">
        <v>944</v>
      </c>
      <c r="NL4" s="127" t="s">
        <v>945</v>
      </c>
      <c r="NM4" s="127" t="s">
        <v>946</v>
      </c>
      <c r="NN4" s="127" t="s">
        <v>947</v>
      </c>
      <c r="NO4" s="127" t="s">
        <v>948</v>
      </c>
      <c r="NP4" s="127" t="s">
        <v>949</v>
      </c>
      <c r="NQ4" s="127" t="s">
        <v>950</v>
      </c>
      <c r="NR4" s="127" t="s">
        <v>951</v>
      </c>
      <c r="NS4" s="127" t="s">
        <v>952</v>
      </c>
      <c r="NT4" s="127" t="s">
        <v>953</v>
      </c>
      <c r="NU4" s="127" t="s">
        <v>954</v>
      </c>
      <c r="NV4" s="127" t="s">
        <v>955</v>
      </c>
      <c r="NW4" s="127" t="s">
        <v>956</v>
      </c>
      <c r="NX4" s="127" t="s">
        <v>957</v>
      </c>
      <c r="NY4" s="127" t="s">
        <v>958</v>
      </c>
      <c r="NZ4" s="127" t="s">
        <v>959</v>
      </c>
      <c r="OA4" s="127" t="s">
        <v>960</v>
      </c>
      <c r="OB4" s="127" t="s">
        <v>961</v>
      </c>
      <c r="OC4" s="127" t="s">
        <v>962</v>
      </c>
      <c r="OD4" s="127" t="s">
        <v>963</v>
      </c>
      <c r="OE4" s="127" t="s">
        <v>964</v>
      </c>
      <c r="OF4" s="127" t="s">
        <v>965</v>
      </c>
      <c r="OG4" s="127" t="s">
        <v>966</v>
      </c>
      <c r="OH4" s="127" t="s">
        <v>967</v>
      </c>
      <c r="OI4" s="127" t="s">
        <v>968</v>
      </c>
      <c r="OJ4" s="127" t="s">
        <v>969</v>
      </c>
      <c r="OK4" s="127" t="s">
        <v>970</v>
      </c>
      <c r="OL4" s="127" t="s">
        <v>971</v>
      </c>
      <c r="OM4" s="127" t="s">
        <v>972</v>
      </c>
      <c r="ON4" s="127" t="s">
        <v>973</v>
      </c>
      <c r="OO4" s="127" t="s">
        <v>974</v>
      </c>
      <c r="OP4" s="127" t="s">
        <v>975</v>
      </c>
      <c r="OQ4" s="127" t="s">
        <v>976</v>
      </c>
      <c r="OR4" s="127" t="s">
        <v>977</v>
      </c>
      <c r="OS4" s="127" t="s">
        <v>978</v>
      </c>
      <c r="OT4" s="127" t="s">
        <v>979</v>
      </c>
      <c r="OU4" s="127" t="s">
        <v>980</v>
      </c>
      <c r="OV4" s="127" t="s">
        <v>981</v>
      </c>
      <c r="OW4" s="127" t="s">
        <v>982</v>
      </c>
      <c r="OX4" s="127" t="s">
        <v>983</v>
      </c>
      <c r="OY4" s="127" t="s">
        <v>984</v>
      </c>
      <c r="OZ4" s="127" t="s">
        <v>985</v>
      </c>
      <c r="PA4" s="127" t="s">
        <v>986</v>
      </c>
      <c r="PB4" s="127" t="s">
        <v>987</v>
      </c>
      <c r="PC4" s="127" t="s">
        <v>988</v>
      </c>
      <c r="PD4" s="127" t="s">
        <v>989</v>
      </c>
      <c r="PE4" s="127" t="s">
        <v>990</v>
      </c>
      <c r="PF4" s="127" t="s">
        <v>991</v>
      </c>
      <c r="PG4" s="127" t="s">
        <v>992</v>
      </c>
      <c r="PH4" s="127" t="s">
        <v>993</v>
      </c>
      <c r="PI4" s="127" t="s">
        <v>994</v>
      </c>
      <c r="PJ4" s="127" t="s">
        <v>995</v>
      </c>
      <c r="PK4" s="127" t="s">
        <v>996</v>
      </c>
      <c r="PL4" s="127" t="s">
        <v>997</v>
      </c>
      <c r="PM4" s="127" t="s">
        <v>998</v>
      </c>
      <c r="PN4" s="127" t="s">
        <v>999</v>
      </c>
      <c r="PO4" s="127" t="s">
        <v>1000</v>
      </c>
      <c r="PP4" s="127" t="s">
        <v>1001</v>
      </c>
      <c r="PQ4" s="127" t="s">
        <v>1002</v>
      </c>
      <c r="PR4" s="127" t="s">
        <v>1003</v>
      </c>
      <c r="PS4" s="127" t="s">
        <v>1004</v>
      </c>
      <c r="PT4" s="127" t="s">
        <v>1005</v>
      </c>
      <c r="PU4" s="127" t="s">
        <v>1006</v>
      </c>
      <c r="PV4" s="127" t="s">
        <v>1007</v>
      </c>
      <c r="PW4" s="127" t="s">
        <v>1008</v>
      </c>
      <c r="PX4" s="127" t="s">
        <v>1009</v>
      </c>
      <c r="PY4" s="127" t="s">
        <v>1010</v>
      </c>
      <c r="PZ4" s="127" t="s">
        <v>1011</v>
      </c>
      <c r="QA4" s="127" t="s">
        <v>1012</v>
      </c>
      <c r="QB4" s="127" t="s">
        <v>1013</v>
      </c>
      <c r="QC4" s="127" t="s">
        <v>1014</v>
      </c>
      <c r="QD4" s="127" t="s">
        <v>1015</v>
      </c>
      <c r="QE4" s="127" t="s">
        <v>1016</v>
      </c>
      <c r="QF4" s="127" t="s">
        <v>1017</v>
      </c>
      <c r="QG4" s="127" t="s">
        <v>1018</v>
      </c>
      <c r="QH4" s="127" t="s">
        <v>1019</v>
      </c>
      <c r="QI4" s="127" t="s">
        <v>1020</v>
      </c>
      <c r="QJ4" s="127" t="s">
        <v>1021</v>
      </c>
      <c r="QK4" s="127" t="s">
        <v>1022</v>
      </c>
      <c r="QL4" s="127" t="s">
        <v>1023</v>
      </c>
      <c r="QM4" s="127" t="s">
        <v>1024</v>
      </c>
      <c r="QN4" s="127" t="s">
        <v>1025</v>
      </c>
      <c r="QO4" s="127" t="s">
        <v>1026</v>
      </c>
      <c r="QP4" s="127" t="s">
        <v>1027</v>
      </c>
      <c r="QQ4" s="127" t="s">
        <v>1028</v>
      </c>
      <c r="QR4" s="127" t="s">
        <v>1029</v>
      </c>
      <c r="QS4" s="127" t="s">
        <v>1030</v>
      </c>
      <c r="QT4" s="127" t="s">
        <v>1031</v>
      </c>
      <c r="QU4" s="127" t="s">
        <v>1032</v>
      </c>
      <c r="QV4" s="127" t="s">
        <v>1033</v>
      </c>
      <c r="QW4" s="127" t="s">
        <v>1034</v>
      </c>
      <c r="QX4" s="127" t="s">
        <v>1035</v>
      </c>
      <c r="QY4" s="127" t="s">
        <v>1036</v>
      </c>
      <c r="QZ4" s="127" t="s">
        <v>1037</v>
      </c>
      <c r="RA4" s="127" t="s">
        <v>1038</v>
      </c>
      <c r="RB4" s="127" t="s">
        <v>1039</v>
      </c>
      <c r="RC4" s="127" t="s">
        <v>1040</v>
      </c>
      <c r="RD4" s="127" t="s">
        <v>1041</v>
      </c>
      <c r="RE4" s="127" t="s">
        <v>1042</v>
      </c>
      <c r="RF4" s="127" t="s">
        <v>1043</v>
      </c>
      <c r="RG4" s="127" t="s">
        <v>1044</v>
      </c>
      <c r="RH4" s="127" t="s">
        <v>1045</v>
      </c>
      <c r="RI4" s="127" t="s">
        <v>1046</v>
      </c>
      <c r="RJ4" s="127" t="s">
        <v>1047</v>
      </c>
      <c r="RK4" s="127" t="s">
        <v>1048</v>
      </c>
      <c r="RL4" s="127" t="s">
        <v>1049</v>
      </c>
      <c r="RM4" s="127" t="s">
        <v>1050</v>
      </c>
      <c r="RN4" s="127" t="s">
        <v>1051</v>
      </c>
      <c r="RO4" s="127" t="s">
        <v>1052</v>
      </c>
      <c r="RP4" s="127" t="s">
        <v>1053</v>
      </c>
      <c r="RQ4" s="127" t="s">
        <v>1054</v>
      </c>
      <c r="RR4" s="127" t="s">
        <v>1055</v>
      </c>
      <c r="RS4" s="127" t="s">
        <v>1056</v>
      </c>
      <c r="RT4" s="127" t="s">
        <v>1057</v>
      </c>
      <c r="RU4" s="127" t="s">
        <v>1058</v>
      </c>
      <c r="RV4" s="127" t="s">
        <v>1059</v>
      </c>
      <c r="RW4" s="127" t="s">
        <v>1060</v>
      </c>
      <c r="RX4" s="127" t="s">
        <v>1061</v>
      </c>
      <c r="RY4" s="127" t="s">
        <v>1062</v>
      </c>
      <c r="RZ4" s="127" t="s">
        <v>1063</v>
      </c>
      <c r="SA4" s="127" t="s">
        <v>1064</v>
      </c>
      <c r="SB4" s="127" t="s">
        <v>1065</v>
      </c>
      <c r="SC4" s="127" t="s">
        <v>1066</v>
      </c>
      <c r="SD4" s="127" t="s">
        <v>1067</v>
      </c>
      <c r="SE4" s="127" t="s">
        <v>1068</v>
      </c>
      <c r="SF4" s="127" t="s">
        <v>1069</v>
      </c>
      <c r="SG4" s="127" t="s">
        <v>1070</v>
      </c>
      <c r="SH4" s="127" t="s">
        <v>1071</v>
      </c>
      <c r="SI4" s="127" t="s">
        <v>1072</v>
      </c>
      <c r="SJ4" s="127" t="s">
        <v>1073</v>
      </c>
      <c r="SK4" s="127" t="s">
        <v>1074</v>
      </c>
      <c r="SL4" s="127" t="s">
        <v>1075</v>
      </c>
      <c r="SM4" s="127" t="s">
        <v>1076</v>
      </c>
      <c r="SN4" s="127" t="s">
        <v>1077</v>
      </c>
      <c r="SO4" s="127" t="s">
        <v>1078</v>
      </c>
      <c r="SP4" s="127" t="s">
        <v>1079</v>
      </c>
      <c r="SQ4" s="127" t="s">
        <v>1080</v>
      </c>
      <c r="SR4" s="127" t="s">
        <v>1081</v>
      </c>
      <c r="SS4" s="127" t="s">
        <v>1082</v>
      </c>
      <c r="ST4" s="127" t="s">
        <v>1083</v>
      </c>
      <c r="SU4" s="127" t="s">
        <v>1084</v>
      </c>
      <c r="SV4" s="127" t="s">
        <v>1085</v>
      </c>
      <c r="SW4" s="127" t="s">
        <v>1086</v>
      </c>
      <c r="SX4" s="127" t="s">
        <v>1087</v>
      </c>
      <c r="SY4" s="127" t="s">
        <v>1088</v>
      </c>
      <c r="SZ4" s="127" t="s">
        <v>1089</v>
      </c>
      <c r="TA4" s="127" t="s">
        <v>1090</v>
      </c>
      <c r="TB4" s="127" t="s">
        <v>1091</v>
      </c>
      <c r="TC4" s="127" t="s">
        <v>1092</v>
      </c>
      <c r="TD4" s="127" t="s">
        <v>1093</v>
      </c>
      <c r="TE4" s="127" t="s">
        <v>1094</v>
      </c>
      <c r="TF4" s="127" t="s">
        <v>1095</v>
      </c>
      <c r="TG4" s="127" t="s">
        <v>1096</v>
      </c>
      <c r="TH4" s="127" t="s">
        <v>1097</v>
      </c>
      <c r="TI4" s="127" t="s">
        <v>1098</v>
      </c>
      <c r="TJ4" s="127" t="s">
        <v>1099</v>
      </c>
      <c r="TK4" s="127" t="s">
        <v>1100</v>
      </c>
      <c r="TL4" s="127" t="s">
        <v>1101</v>
      </c>
      <c r="TM4" s="127" t="s">
        <v>1102</v>
      </c>
      <c r="TN4" s="127" t="s">
        <v>1103</v>
      </c>
      <c r="TO4" s="127" t="s">
        <v>1104</v>
      </c>
      <c r="TP4" s="127" t="s">
        <v>1105</v>
      </c>
      <c r="TQ4" s="127" t="s">
        <v>1106</v>
      </c>
      <c r="TR4" s="127" t="s">
        <v>1107</v>
      </c>
      <c r="TS4" s="127" t="s">
        <v>1108</v>
      </c>
      <c r="TT4" s="127" t="s">
        <v>1109</v>
      </c>
      <c r="TU4" s="127" t="s">
        <v>1110</v>
      </c>
      <c r="TV4" s="127" t="s">
        <v>1111</v>
      </c>
      <c r="TW4" s="127" t="s">
        <v>1112</v>
      </c>
      <c r="TX4" s="127" t="s">
        <v>1113</v>
      </c>
      <c r="TY4" s="127" t="s">
        <v>1114</v>
      </c>
      <c r="TZ4" s="127" t="s">
        <v>1115</v>
      </c>
      <c r="UA4" s="127" t="s">
        <v>1116</v>
      </c>
      <c r="UB4" s="127" t="s">
        <v>1117</v>
      </c>
      <c r="UC4" s="127" t="s">
        <v>1118</v>
      </c>
      <c r="UD4" s="127" t="s">
        <v>1119</v>
      </c>
      <c r="UE4" s="127" t="s">
        <v>1120</v>
      </c>
      <c r="UF4" s="127" t="s">
        <v>1121</v>
      </c>
      <c r="UG4" s="127" t="s">
        <v>1122</v>
      </c>
      <c r="UH4" s="127" t="s">
        <v>1123</v>
      </c>
      <c r="UI4" s="127" t="s">
        <v>1124</v>
      </c>
      <c r="UJ4" s="127" t="s">
        <v>1125</v>
      </c>
      <c r="UK4" s="127" t="s">
        <v>1126</v>
      </c>
      <c r="UL4" s="127" t="s">
        <v>1127</v>
      </c>
      <c r="UM4" s="127" t="s">
        <v>1128</v>
      </c>
      <c r="UN4" s="127" t="s">
        <v>1129</v>
      </c>
      <c r="UO4" s="127" t="s">
        <v>1130</v>
      </c>
      <c r="UP4" s="127" t="s">
        <v>1131</v>
      </c>
      <c r="UQ4" s="127" t="s">
        <v>1132</v>
      </c>
      <c r="UR4" s="127" t="s">
        <v>1133</v>
      </c>
      <c r="US4" s="127" t="s">
        <v>1134</v>
      </c>
      <c r="UT4" s="127" t="s">
        <v>1135</v>
      </c>
      <c r="UU4" s="127" t="s">
        <v>1136</v>
      </c>
      <c r="UV4" s="127" t="s">
        <v>1137</v>
      </c>
      <c r="UW4" s="127" t="s">
        <v>1138</v>
      </c>
      <c r="UX4" s="127" t="s">
        <v>1139</v>
      </c>
      <c r="UY4" s="127" t="s">
        <v>1140</v>
      </c>
      <c r="UZ4" s="127" t="s">
        <v>1141</v>
      </c>
      <c r="VA4" s="127" t="s">
        <v>1142</v>
      </c>
      <c r="VB4" s="127" t="s">
        <v>1143</v>
      </c>
      <c r="VC4" s="127" t="s">
        <v>1144</v>
      </c>
      <c r="VD4" s="127" t="s">
        <v>1145</v>
      </c>
      <c r="VE4" s="127" t="s">
        <v>1146</v>
      </c>
      <c r="VF4" s="127" t="s">
        <v>1147</v>
      </c>
      <c r="VG4" s="127" t="s">
        <v>1148</v>
      </c>
      <c r="VH4" s="127" t="s">
        <v>1149</v>
      </c>
      <c r="VI4" s="127" t="s">
        <v>1150</v>
      </c>
      <c r="VJ4" s="127" t="s">
        <v>1151</v>
      </c>
      <c r="VK4" s="127" t="s">
        <v>1152</v>
      </c>
      <c r="VL4" s="127" t="s">
        <v>1153</v>
      </c>
      <c r="VM4" s="127" t="s">
        <v>1154</v>
      </c>
      <c r="VN4" s="127" t="s">
        <v>1155</v>
      </c>
      <c r="VO4" s="127" t="s">
        <v>1156</v>
      </c>
      <c r="VP4" s="127" t="s">
        <v>1157</v>
      </c>
      <c r="VQ4" s="127" t="s">
        <v>1158</v>
      </c>
      <c r="VR4" s="127" t="s">
        <v>1159</v>
      </c>
      <c r="VS4" s="127" t="s">
        <v>1160</v>
      </c>
      <c r="VT4" s="127" t="s">
        <v>1161</v>
      </c>
      <c r="VU4" s="127" t="s">
        <v>1162</v>
      </c>
      <c r="VV4" s="127" t="s">
        <v>1163</v>
      </c>
      <c r="VW4" s="127" t="s">
        <v>1164</v>
      </c>
      <c r="VX4" s="127" t="s">
        <v>1165</v>
      </c>
      <c r="VY4" s="127" t="s">
        <v>1166</v>
      </c>
      <c r="VZ4" s="127" t="s">
        <v>1167</v>
      </c>
      <c r="WA4" s="127" t="s">
        <v>1168</v>
      </c>
      <c r="WB4" s="127" t="s">
        <v>1169</v>
      </c>
      <c r="WC4" s="127" t="s">
        <v>1170</v>
      </c>
      <c r="WD4" s="127" t="s">
        <v>1171</v>
      </c>
      <c r="WE4" s="127" t="s">
        <v>1172</v>
      </c>
      <c r="WF4" s="127" t="s">
        <v>1173</v>
      </c>
      <c r="WG4" s="127" t="s">
        <v>1174</v>
      </c>
      <c r="WH4" s="127" t="s">
        <v>1175</v>
      </c>
      <c r="WI4" s="127" t="s">
        <v>1176</v>
      </c>
      <c r="WJ4" s="127" t="s">
        <v>1177</v>
      </c>
      <c r="WK4" s="127" t="s">
        <v>1178</v>
      </c>
      <c r="WL4" s="127" t="s">
        <v>1179</v>
      </c>
      <c r="WM4" s="127" t="s">
        <v>1180</v>
      </c>
      <c r="WN4" s="127" t="s">
        <v>1181</v>
      </c>
      <c r="WO4" s="127" t="s">
        <v>1182</v>
      </c>
      <c r="WP4" s="127" t="s">
        <v>1183</v>
      </c>
      <c r="WQ4" s="127" t="s">
        <v>1184</v>
      </c>
      <c r="WR4" s="127" t="s">
        <v>1185</v>
      </c>
      <c r="WS4" s="127" t="s">
        <v>1186</v>
      </c>
      <c r="WT4" s="127" t="s">
        <v>1187</v>
      </c>
      <c r="WU4" s="127" t="s">
        <v>1188</v>
      </c>
      <c r="WV4" s="127" t="s">
        <v>1189</v>
      </c>
      <c r="WW4" s="127" t="s">
        <v>1190</v>
      </c>
      <c r="WX4" s="127" t="s">
        <v>1191</v>
      </c>
      <c r="WY4" s="127" t="s">
        <v>1192</v>
      </c>
      <c r="WZ4" s="127" t="s">
        <v>1193</v>
      </c>
      <c r="XA4" s="127" t="s">
        <v>1194</v>
      </c>
      <c r="XB4" s="127" t="s">
        <v>1195</v>
      </c>
      <c r="XC4" s="127" t="s">
        <v>1196</v>
      </c>
      <c r="XD4" s="127" t="s">
        <v>1197</v>
      </c>
      <c r="XE4" s="127" t="s">
        <v>1198</v>
      </c>
      <c r="XF4" s="127" t="s">
        <v>1199</v>
      </c>
      <c r="XG4" s="127" t="s">
        <v>1200</v>
      </c>
      <c r="XH4" s="127" t="s">
        <v>1201</v>
      </c>
      <c r="XI4" s="127" t="s">
        <v>1202</v>
      </c>
      <c r="XJ4" s="127" t="s">
        <v>1203</v>
      </c>
      <c r="XK4" s="127" t="s">
        <v>1204</v>
      </c>
      <c r="XL4" s="127" t="s">
        <v>1205</v>
      </c>
      <c r="XM4" s="127" t="s">
        <v>1206</v>
      </c>
      <c r="XN4" s="127" t="s">
        <v>1207</v>
      </c>
      <c r="XO4" s="127" t="s">
        <v>1208</v>
      </c>
      <c r="XP4" s="127" t="s">
        <v>1209</v>
      </c>
      <c r="XQ4" s="127" t="s">
        <v>1210</v>
      </c>
      <c r="XR4" s="127" t="s">
        <v>1211</v>
      </c>
      <c r="XS4" s="127" t="s">
        <v>1212</v>
      </c>
      <c r="XT4" s="127" t="s">
        <v>1213</v>
      </c>
      <c r="XU4" s="127" t="s">
        <v>1214</v>
      </c>
      <c r="XV4" s="127" t="s">
        <v>1215</v>
      </c>
      <c r="XW4" s="127" t="s">
        <v>1216</v>
      </c>
      <c r="XX4" s="127" t="s">
        <v>1217</v>
      </c>
      <c r="XY4" s="127" t="s">
        <v>1218</v>
      </c>
      <c r="XZ4" s="127" t="s">
        <v>1219</v>
      </c>
      <c r="YA4" s="127" t="s">
        <v>1220</v>
      </c>
      <c r="YB4" s="127" t="s">
        <v>1221</v>
      </c>
      <c r="YC4" s="127" t="s">
        <v>1222</v>
      </c>
      <c r="YD4" s="127" t="s">
        <v>1223</v>
      </c>
      <c r="YE4" s="127" t="s">
        <v>1224</v>
      </c>
      <c r="YF4" s="127" t="s">
        <v>1225</v>
      </c>
      <c r="YG4" s="127" t="s">
        <v>1226</v>
      </c>
      <c r="YH4" s="127" t="s">
        <v>1227</v>
      </c>
      <c r="YI4" s="127" t="s">
        <v>1228</v>
      </c>
      <c r="YJ4" s="127" t="s">
        <v>1229</v>
      </c>
      <c r="YK4" s="127" t="s">
        <v>1230</v>
      </c>
      <c r="YL4" s="127" t="s">
        <v>1231</v>
      </c>
      <c r="YM4" s="127" t="s">
        <v>1232</v>
      </c>
      <c r="YN4" s="127" t="s">
        <v>1233</v>
      </c>
      <c r="YO4" s="127" t="s">
        <v>1234</v>
      </c>
      <c r="YP4" s="127" t="s">
        <v>1235</v>
      </c>
      <c r="YQ4" s="127" t="s">
        <v>1236</v>
      </c>
      <c r="YR4" s="127" t="s">
        <v>1237</v>
      </c>
      <c r="YS4" s="127" t="s">
        <v>1238</v>
      </c>
      <c r="YT4" s="127" t="s">
        <v>1239</v>
      </c>
      <c r="YU4" s="127" t="s">
        <v>1240</v>
      </c>
      <c r="YV4" s="127" t="s">
        <v>1241</v>
      </c>
      <c r="YW4" s="127" t="s">
        <v>1242</v>
      </c>
      <c r="YX4" s="127" t="s">
        <v>1243</v>
      </c>
      <c r="YY4" s="127" t="s">
        <v>1244</v>
      </c>
      <c r="YZ4" s="127" t="s">
        <v>1245</v>
      </c>
      <c r="ZA4" s="127" t="s">
        <v>1246</v>
      </c>
      <c r="ZB4" s="127" t="s">
        <v>1247</v>
      </c>
      <c r="ZC4" s="127" t="s">
        <v>1248</v>
      </c>
      <c r="ZD4" s="127" t="s">
        <v>1249</v>
      </c>
      <c r="ZE4" s="127" t="s">
        <v>1250</v>
      </c>
      <c r="ZF4" s="127" t="s">
        <v>1251</v>
      </c>
      <c r="ZG4" s="127" t="s">
        <v>1252</v>
      </c>
      <c r="ZH4" s="127" t="s">
        <v>1253</v>
      </c>
      <c r="ZI4" s="127" t="s">
        <v>1254</v>
      </c>
      <c r="ZJ4" s="127" t="s">
        <v>1255</v>
      </c>
      <c r="ZK4" s="127" t="s">
        <v>1256</v>
      </c>
      <c r="ZL4" s="127" t="s">
        <v>1257</v>
      </c>
      <c r="ZM4" s="127" t="s">
        <v>1258</v>
      </c>
      <c r="ZN4" s="127" t="s">
        <v>1259</v>
      </c>
      <c r="ZO4" s="127" t="s">
        <v>1260</v>
      </c>
      <c r="ZP4" s="127" t="s">
        <v>1261</v>
      </c>
      <c r="ZQ4" s="127" t="s">
        <v>1262</v>
      </c>
      <c r="ZR4" s="127" t="s">
        <v>1263</v>
      </c>
      <c r="ZS4" s="127" t="s">
        <v>1264</v>
      </c>
      <c r="ZT4" s="127" t="s">
        <v>1265</v>
      </c>
      <c r="ZU4" s="127" t="s">
        <v>1266</v>
      </c>
      <c r="ZV4" s="127" t="s">
        <v>1267</v>
      </c>
      <c r="ZW4" s="127" t="s">
        <v>1268</v>
      </c>
      <c r="ZX4" s="127" t="s">
        <v>1269</v>
      </c>
      <c r="ZY4" s="127" t="s">
        <v>1270</v>
      </c>
      <c r="ZZ4" s="127" t="s">
        <v>1271</v>
      </c>
      <c r="AAA4" s="127" t="s">
        <v>1272</v>
      </c>
      <c r="AAB4" s="127" t="s">
        <v>1273</v>
      </c>
      <c r="AAC4" s="127" t="s">
        <v>1274</v>
      </c>
      <c r="AAD4" s="127" t="s">
        <v>1275</v>
      </c>
      <c r="AAE4" s="127" t="s">
        <v>1276</v>
      </c>
      <c r="AAF4" s="127" t="s">
        <v>1277</v>
      </c>
      <c r="AAG4" s="127" t="s">
        <v>1278</v>
      </c>
      <c r="AAH4" s="127" t="s">
        <v>1279</v>
      </c>
      <c r="AAI4" s="127" t="s">
        <v>1280</v>
      </c>
      <c r="AAJ4" s="127" t="s">
        <v>1281</v>
      </c>
      <c r="AAK4" s="127" t="s">
        <v>1282</v>
      </c>
      <c r="AAL4" s="127" t="s">
        <v>1283</v>
      </c>
      <c r="AAM4" s="127" t="s">
        <v>1284</v>
      </c>
      <c r="AAN4" s="127" t="s">
        <v>1285</v>
      </c>
      <c r="AAO4" s="127" t="s">
        <v>1286</v>
      </c>
      <c r="AAP4" s="127" t="s">
        <v>1287</v>
      </c>
      <c r="AAQ4" s="127" t="s">
        <v>1288</v>
      </c>
      <c r="AAR4" s="127" t="s">
        <v>1289</v>
      </c>
      <c r="AAS4" s="127" t="s">
        <v>1290</v>
      </c>
      <c r="AAT4" s="127" t="s">
        <v>1291</v>
      </c>
      <c r="AAU4" s="127" t="s">
        <v>1292</v>
      </c>
      <c r="AAV4" s="127" t="s">
        <v>1293</v>
      </c>
      <c r="AAW4" s="127" t="s">
        <v>1294</v>
      </c>
      <c r="AAX4" s="127" t="s">
        <v>1295</v>
      </c>
      <c r="AAY4" s="127" t="s">
        <v>1296</v>
      </c>
      <c r="AAZ4" s="127" t="s">
        <v>1297</v>
      </c>
      <c r="ABA4" s="127" t="s">
        <v>1298</v>
      </c>
      <c r="ABB4" s="127" t="s">
        <v>1299</v>
      </c>
      <c r="ABC4" s="127" t="s">
        <v>1300</v>
      </c>
      <c r="ABD4" s="127" t="s">
        <v>1301</v>
      </c>
      <c r="ABE4" s="127" t="s">
        <v>1302</v>
      </c>
      <c r="ABF4" s="127" t="s">
        <v>1303</v>
      </c>
      <c r="ABG4" s="127" t="s">
        <v>1304</v>
      </c>
      <c r="ABH4" s="127" t="s">
        <v>1305</v>
      </c>
      <c r="ABI4" s="127" t="s">
        <v>1306</v>
      </c>
      <c r="ABJ4" s="127" t="s">
        <v>1307</v>
      </c>
      <c r="ABK4" s="127" t="s">
        <v>1308</v>
      </c>
      <c r="ABL4" s="127" t="s">
        <v>1309</v>
      </c>
      <c r="ABM4" s="127" t="s">
        <v>1310</v>
      </c>
      <c r="ABN4" s="127" t="s">
        <v>1311</v>
      </c>
      <c r="ABO4" s="127" t="s">
        <v>1312</v>
      </c>
      <c r="ABP4" s="127" t="s">
        <v>1313</v>
      </c>
      <c r="ABQ4" s="127" t="s">
        <v>1314</v>
      </c>
      <c r="ABR4" s="127" t="s">
        <v>1315</v>
      </c>
      <c r="ABS4" s="127" t="s">
        <v>1316</v>
      </c>
      <c r="ABT4" s="127" t="s">
        <v>1317</v>
      </c>
      <c r="ABU4" s="127" t="s">
        <v>1318</v>
      </c>
      <c r="ABV4" s="127" t="s">
        <v>1319</v>
      </c>
      <c r="ABW4" s="127" t="s">
        <v>1320</v>
      </c>
      <c r="ABX4" s="127" t="s">
        <v>1321</v>
      </c>
      <c r="ABY4" s="127" t="s">
        <v>1322</v>
      </c>
      <c r="ABZ4" s="127" t="s">
        <v>1323</v>
      </c>
      <c r="ACA4" s="127" t="s">
        <v>1324</v>
      </c>
      <c r="ACB4" s="127" t="s">
        <v>1325</v>
      </c>
      <c r="ACC4" s="127" t="s">
        <v>1326</v>
      </c>
      <c r="ACD4" s="127" t="s">
        <v>1327</v>
      </c>
      <c r="ACE4" s="127" t="s">
        <v>1328</v>
      </c>
      <c r="ACF4" s="127" t="s">
        <v>1329</v>
      </c>
      <c r="ACG4" s="127" t="s">
        <v>1330</v>
      </c>
      <c r="ACH4" s="127" t="s">
        <v>1331</v>
      </c>
      <c r="ACI4" s="127" t="s">
        <v>1332</v>
      </c>
      <c r="ACJ4" s="127" t="s">
        <v>1333</v>
      </c>
      <c r="ACK4" s="127" t="s">
        <v>1334</v>
      </c>
      <c r="ACL4" s="127" t="s">
        <v>1335</v>
      </c>
      <c r="ACM4" s="127" t="s">
        <v>1336</v>
      </c>
      <c r="ACN4" s="127" t="s">
        <v>1337</v>
      </c>
      <c r="ACO4" s="127" t="s">
        <v>1338</v>
      </c>
      <c r="ACP4" s="127" t="s">
        <v>1339</v>
      </c>
      <c r="ACQ4" s="127" t="s">
        <v>1340</v>
      </c>
      <c r="ACR4" s="127" t="s">
        <v>1341</v>
      </c>
      <c r="ACS4" s="127" t="s">
        <v>1342</v>
      </c>
      <c r="ACT4" s="127" t="s">
        <v>1343</v>
      </c>
      <c r="ACU4" s="127" t="s">
        <v>1344</v>
      </c>
      <c r="ACV4" s="127" t="s">
        <v>1345</v>
      </c>
      <c r="ACW4" s="127" t="s">
        <v>1346</v>
      </c>
      <c r="ACX4" s="127" t="s">
        <v>1347</v>
      </c>
      <c r="ACY4" s="127" t="s">
        <v>1348</v>
      </c>
      <c r="ACZ4" s="127" t="s">
        <v>1349</v>
      </c>
      <c r="ADA4" s="127" t="s">
        <v>1350</v>
      </c>
      <c r="ADB4" s="127" t="s">
        <v>1351</v>
      </c>
      <c r="ADC4" s="127" t="s">
        <v>1352</v>
      </c>
      <c r="ADD4" s="127" t="s">
        <v>1353</v>
      </c>
      <c r="ADE4" s="127" t="s">
        <v>1354</v>
      </c>
      <c r="ADF4" s="127" t="s">
        <v>1355</v>
      </c>
      <c r="ADG4" s="127" t="s">
        <v>1356</v>
      </c>
      <c r="ADH4" s="127" t="s">
        <v>1357</v>
      </c>
      <c r="ADI4" s="127" t="s">
        <v>1358</v>
      </c>
      <c r="ADJ4" s="127" t="s">
        <v>1359</v>
      </c>
      <c r="ADK4" s="127" t="s">
        <v>1360</v>
      </c>
      <c r="ADL4" s="127" t="s">
        <v>1361</v>
      </c>
      <c r="ADM4" s="127" t="s">
        <v>1362</v>
      </c>
      <c r="ADN4" s="127" t="s">
        <v>1363</v>
      </c>
      <c r="ADO4" s="127" t="s">
        <v>1364</v>
      </c>
      <c r="ADP4" s="127" t="s">
        <v>1365</v>
      </c>
      <c r="ADQ4" s="127" t="s">
        <v>1366</v>
      </c>
      <c r="ADR4" s="127" t="s">
        <v>1367</v>
      </c>
      <c r="ADS4" s="127" t="s">
        <v>1368</v>
      </c>
      <c r="ADT4" s="127" t="s">
        <v>1369</v>
      </c>
      <c r="ADU4" s="127" t="s">
        <v>1370</v>
      </c>
      <c r="ADV4" s="127" t="s">
        <v>1371</v>
      </c>
      <c r="ADW4" s="127" t="s">
        <v>1372</v>
      </c>
      <c r="ADX4" s="127" t="s">
        <v>1373</v>
      </c>
      <c r="ADY4" s="127" t="s">
        <v>1374</v>
      </c>
      <c r="ADZ4" s="127" t="s">
        <v>1375</v>
      </c>
      <c r="AEA4" s="127" t="s">
        <v>1376</v>
      </c>
      <c r="AEB4" s="127" t="s">
        <v>1377</v>
      </c>
      <c r="AEC4" s="127" t="s">
        <v>1378</v>
      </c>
      <c r="AED4" s="127" t="s">
        <v>1379</v>
      </c>
      <c r="AEE4" s="127" t="s">
        <v>1380</v>
      </c>
      <c r="AEF4" s="127" t="s">
        <v>1381</v>
      </c>
      <c r="AEG4" s="127" t="s">
        <v>1382</v>
      </c>
      <c r="AEH4" s="127" t="s">
        <v>1383</v>
      </c>
      <c r="AEI4" s="127" t="s">
        <v>1384</v>
      </c>
      <c r="AEJ4" s="127" t="s">
        <v>1385</v>
      </c>
      <c r="AEK4" s="127" t="s">
        <v>1386</v>
      </c>
      <c r="AEL4" s="127" t="s">
        <v>1387</v>
      </c>
      <c r="AEM4" s="127" t="s">
        <v>1388</v>
      </c>
      <c r="AEN4" s="127" t="s">
        <v>1389</v>
      </c>
      <c r="AEO4" s="127" t="s">
        <v>1390</v>
      </c>
      <c r="AEP4" s="127" t="s">
        <v>1391</v>
      </c>
      <c r="AEQ4" s="127" t="s">
        <v>1392</v>
      </c>
      <c r="AER4" s="127" t="s">
        <v>1393</v>
      </c>
      <c r="AES4" s="127" t="s">
        <v>1394</v>
      </c>
      <c r="AET4" s="127" t="s">
        <v>1395</v>
      </c>
      <c r="AEU4" s="127" t="s">
        <v>1396</v>
      </c>
      <c r="AEV4" s="127" t="s">
        <v>1397</v>
      </c>
      <c r="AEW4" s="127" t="s">
        <v>1398</v>
      </c>
      <c r="AEX4" s="127" t="s">
        <v>1399</v>
      </c>
      <c r="AEY4" s="127" t="s">
        <v>1400</v>
      </c>
      <c r="AEZ4" s="127" t="s">
        <v>1401</v>
      </c>
      <c r="AFA4" s="127" t="s">
        <v>1402</v>
      </c>
      <c r="AFB4" s="127" t="s">
        <v>1403</v>
      </c>
      <c r="AFC4" s="127" t="s">
        <v>1404</v>
      </c>
      <c r="AFD4" s="127" t="s">
        <v>1405</v>
      </c>
      <c r="AFE4" s="127" t="s">
        <v>1406</v>
      </c>
      <c r="AFF4" s="127" t="s">
        <v>1407</v>
      </c>
      <c r="AFG4" s="127" t="s">
        <v>1408</v>
      </c>
      <c r="AFH4" s="127" t="s">
        <v>1409</v>
      </c>
      <c r="AFI4" s="127" t="s">
        <v>1410</v>
      </c>
      <c r="AFJ4" s="127" t="s">
        <v>1411</v>
      </c>
      <c r="AFK4" s="127" t="s">
        <v>1412</v>
      </c>
      <c r="AFL4" s="127" t="s">
        <v>1413</v>
      </c>
      <c r="AFM4" s="127" t="s">
        <v>1414</v>
      </c>
      <c r="AFN4" s="127" t="s">
        <v>1415</v>
      </c>
      <c r="AFO4" s="127" t="s">
        <v>1416</v>
      </c>
      <c r="AFP4" s="127" t="s">
        <v>1417</v>
      </c>
      <c r="AFQ4" s="127" t="s">
        <v>1418</v>
      </c>
      <c r="AFR4" s="127" t="s">
        <v>1419</v>
      </c>
      <c r="AFS4" s="127" t="s">
        <v>1420</v>
      </c>
      <c r="AFT4" s="127" t="s">
        <v>1421</v>
      </c>
      <c r="AFU4" s="127" t="s">
        <v>1422</v>
      </c>
      <c r="AFV4" s="127" t="s">
        <v>1423</v>
      </c>
      <c r="AFW4" s="127" t="s">
        <v>1424</v>
      </c>
      <c r="AFX4" s="127" t="s">
        <v>1425</v>
      </c>
      <c r="AFY4" s="127" t="s">
        <v>1426</v>
      </c>
      <c r="AFZ4" s="127" t="s">
        <v>1427</v>
      </c>
      <c r="AGA4" s="127" t="s">
        <v>1428</v>
      </c>
      <c r="AGB4" s="127" t="s">
        <v>1429</v>
      </c>
      <c r="AGC4" s="127" t="s">
        <v>1430</v>
      </c>
      <c r="AGD4" s="127" t="s">
        <v>1431</v>
      </c>
      <c r="AGE4" s="127" t="s">
        <v>1432</v>
      </c>
      <c r="AGF4" s="127" t="s">
        <v>1433</v>
      </c>
      <c r="AGG4" s="127" t="s">
        <v>1434</v>
      </c>
      <c r="AGH4" s="127" t="s">
        <v>1435</v>
      </c>
      <c r="AGI4" s="127" t="s">
        <v>1436</v>
      </c>
      <c r="AGJ4" s="127" t="s">
        <v>1437</v>
      </c>
      <c r="AGK4" s="127" t="s">
        <v>1438</v>
      </c>
      <c r="AGL4" s="127" t="s">
        <v>1439</v>
      </c>
      <c r="AGM4" s="127" t="s">
        <v>1440</v>
      </c>
      <c r="AGN4" s="127" t="s">
        <v>1441</v>
      </c>
      <c r="AGO4" s="127" t="s">
        <v>1442</v>
      </c>
      <c r="AGP4" s="127" t="s">
        <v>1443</v>
      </c>
      <c r="AGQ4" s="127" t="s">
        <v>1444</v>
      </c>
      <c r="AGR4" s="127" t="s">
        <v>1445</v>
      </c>
      <c r="AGS4" s="127" t="s">
        <v>1446</v>
      </c>
      <c r="AGT4" s="127" t="s">
        <v>1447</v>
      </c>
      <c r="AGU4" s="127" t="s">
        <v>1448</v>
      </c>
      <c r="AGV4" s="127" t="s">
        <v>1449</v>
      </c>
      <c r="AGW4" s="127" t="s">
        <v>1450</v>
      </c>
      <c r="AGX4" s="127" t="s">
        <v>1451</v>
      </c>
      <c r="AGY4" s="127" t="s">
        <v>1452</v>
      </c>
      <c r="AGZ4" s="127" t="s">
        <v>1453</v>
      </c>
      <c r="AHA4" s="127" t="s">
        <v>1454</v>
      </c>
      <c r="AHB4" s="127" t="s">
        <v>1455</v>
      </c>
      <c r="AHC4" s="127" t="s">
        <v>1456</v>
      </c>
      <c r="AHD4" s="127" t="s">
        <v>1457</v>
      </c>
      <c r="AHE4" s="127" t="s">
        <v>1458</v>
      </c>
      <c r="AHF4" s="127" t="s">
        <v>1459</v>
      </c>
      <c r="AHG4" s="127" t="s">
        <v>1460</v>
      </c>
      <c r="AHH4" s="127" t="s">
        <v>1461</v>
      </c>
      <c r="AHI4" s="127" t="s">
        <v>1462</v>
      </c>
      <c r="AHJ4" s="127" t="s">
        <v>1463</v>
      </c>
      <c r="AHK4" s="127" t="s">
        <v>1464</v>
      </c>
      <c r="AHL4" s="127" t="s">
        <v>1465</v>
      </c>
      <c r="AHM4" s="127" t="s">
        <v>1466</v>
      </c>
      <c r="AHN4" s="127" t="s">
        <v>1467</v>
      </c>
      <c r="AHO4" s="127" t="s">
        <v>1468</v>
      </c>
      <c r="AHP4" s="127" t="s">
        <v>1469</v>
      </c>
      <c r="AHQ4" s="127" t="s">
        <v>1470</v>
      </c>
      <c r="AHR4" s="127" t="s">
        <v>1471</v>
      </c>
      <c r="AHS4" s="127" t="s">
        <v>1472</v>
      </c>
      <c r="AHT4" s="127" t="s">
        <v>1473</v>
      </c>
      <c r="AHU4" s="127" t="s">
        <v>1474</v>
      </c>
      <c r="AHV4" s="127" t="s">
        <v>1475</v>
      </c>
      <c r="AHW4" s="127" t="s">
        <v>1476</v>
      </c>
      <c r="AHX4" s="127" t="s">
        <v>1477</v>
      </c>
      <c r="AHY4" s="127" t="s">
        <v>1478</v>
      </c>
      <c r="AHZ4" s="127" t="s">
        <v>1479</v>
      </c>
      <c r="AIA4" s="127" t="s">
        <v>1480</v>
      </c>
      <c r="AIB4" s="127" t="s">
        <v>1481</v>
      </c>
      <c r="AIC4" s="127" t="s">
        <v>1482</v>
      </c>
      <c r="AID4" s="127" t="s">
        <v>1483</v>
      </c>
      <c r="AIE4" s="127" t="s">
        <v>1484</v>
      </c>
      <c r="AIF4" s="127" t="s">
        <v>1485</v>
      </c>
      <c r="AIG4" s="127" t="s">
        <v>1486</v>
      </c>
      <c r="AIH4" s="127" t="s">
        <v>1487</v>
      </c>
      <c r="AII4" s="127" t="s">
        <v>1488</v>
      </c>
      <c r="AIJ4" s="127" t="s">
        <v>1489</v>
      </c>
      <c r="AIK4" s="127" t="s">
        <v>1490</v>
      </c>
      <c r="AIL4" s="127" t="s">
        <v>1491</v>
      </c>
      <c r="AIM4" s="127" t="s">
        <v>1492</v>
      </c>
      <c r="AIN4" s="127" t="s">
        <v>1493</v>
      </c>
      <c r="AIO4" s="127" t="s">
        <v>1494</v>
      </c>
      <c r="AIP4" s="127" t="s">
        <v>1495</v>
      </c>
      <c r="AIQ4" s="127" t="s">
        <v>1496</v>
      </c>
      <c r="AIR4" s="127" t="s">
        <v>1497</v>
      </c>
      <c r="AIS4" s="127" t="s">
        <v>1498</v>
      </c>
      <c r="AIT4" s="127" t="s">
        <v>1499</v>
      </c>
      <c r="AIU4" s="127" t="s">
        <v>1500</v>
      </c>
      <c r="AIV4" s="127" t="s">
        <v>1501</v>
      </c>
      <c r="AIW4" s="127" t="s">
        <v>1502</v>
      </c>
      <c r="AIX4" s="127" t="s">
        <v>1503</v>
      </c>
      <c r="AIY4" s="127" t="s">
        <v>1504</v>
      </c>
      <c r="AIZ4" s="127" t="s">
        <v>1505</v>
      </c>
      <c r="AJA4" s="127" t="s">
        <v>1506</v>
      </c>
      <c r="AJB4" s="127" t="s">
        <v>1507</v>
      </c>
      <c r="AJC4" s="127" t="s">
        <v>1508</v>
      </c>
      <c r="AJD4" s="127" t="s">
        <v>1509</v>
      </c>
      <c r="AJE4" s="127" t="s">
        <v>1510</v>
      </c>
      <c r="AJF4" s="127" t="s">
        <v>1511</v>
      </c>
      <c r="AJG4" s="127" t="s">
        <v>1512</v>
      </c>
      <c r="AJH4" s="127" t="s">
        <v>1513</v>
      </c>
      <c r="AJI4" s="127" t="s">
        <v>1514</v>
      </c>
      <c r="AJJ4" s="127" t="s">
        <v>1515</v>
      </c>
      <c r="AJK4" s="127" t="s">
        <v>1516</v>
      </c>
      <c r="AJL4" s="127" t="s">
        <v>1517</v>
      </c>
      <c r="AJM4" s="127" t="s">
        <v>1518</v>
      </c>
      <c r="AJN4" s="127" t="s">
        <v>1519</v>
      </c>
      <c r="AJO4" s="127" t="s">
        <v>1520</v>
      </c>
      <c r="AJP4" s="127" t="s">
        <v>1521</v>
      </c>
      <c r="AJQ4" s="127" t="s">
        <v>1522</v>
      </c>
      <c r="AJR4" s="127" t="s">
        <v>1523</v>
      </c>
      <c r="AJS4" s="127" t="s">
        <v>1524</v>
      </c>
      <c r="AJT4" s="127" t="s">
        <v>1525</v>
      </c>
      <c r="AJU4" s="127" t="s">
        <v>1526</v>
      </c>
      <c r="AJV4" s="127" t="s">
        <v>1527</v>
      </c>
      <c r="AJW4" s="127" t="s">
        <v>1528</v>
      </c>
      <c r="AJX4" s="127" t="s">
        <v>1529</v>
      </c>
      <c r="AJY4" s="127" t="s">
        <v>1530</v>
      </c>
      <c r="AJZ4" s="127" t="s">
        <v>1531</v>
      </c>
      <c r="AKA4" s="127" t="s">
        <v>1532</v>
      </c>
      <c r="AKB4" s="127" t="s">
        <v>1533</v>
      </c>
      <c r="AKC4" s="127" t="s">
        <v>1534</v>
      </c>
      <c r="AKD4" s="127" t="s">
        <v>1535</v>
      </c>
      <c r="AKE4" s="127" t="s">
        <v>1536</v>
      </c>
      <c r="AKF4" s="127" t="s">
        <v>1537</v>
      </c>
      <c r="AKG4" s="127" t="s">
        <v>1538</v>
      </c>
      <c r="AKH4" s="127" t="s">
        <v>1539</v>
      </c>
      <c r="AKI4" s="127" t="s">
        <v>1540</v>
      </c>
      <c r="AKJ4" s="127" t="s">
        <v>1541</v>
      </c>
      <c r="AKK4" s="127" t="s">
        <v>1542</v>
      </c>
      <c r="AKL4" s="127" t="s">
        <v>1543</v>
      </c>
      <c r="AKM4" s="127" t="s">
        <v>1544</v>
      </c>
      <c r="AKN4" s="127" t="s">
        <v>1545</v>
      </c>
      <c r="AKO4" s="127" t="s">
        <v>1546</v>
      </c>
      <c r="AKP4" s="127" t="s">
        <v>1547</v>
      </c>
      <c r="AKQ4" s="127" t="s">
        <v>1548</v>
      </c>
      <c r="AKR4" s="127" t="s">
        <v>1549</v>
      </c>
      <c r="AKS4" s="127" t="s">
        <v>1550</v>
      </c>
      <c r="AKT4" s="127" t="s">
        <v>1551</v>
      </c>
      <c r="AKU4" s="127" t="s">
        <v>1552</v>
      </c>
      <c r="AKV4" s="127" t="s">
        <v>1553</v>
      </c>
      <c r="AKW4" s="127" t="s">
        <v>1554</v>
      </c>
      <c r="AKX4" s="127" t="s">
        <v>1555</v>
      </c>
      <c r="AKY4" s="127" t="s">
        <v>1556</v>
      </c>
      <c r="AKZ4" s="127" t="s">
        <v>1557</v>
      </c>
      <c r="ALA4" s="127" t="s">
        <v>1558</v>
      </c>
      <c r="ALB4" s="127" t="s">
        <v>1559</v>
      </c>
      <c r="ALC4" s="127" t="s">
        <v>1560</v>
      </c>
      <c r="ALD4" s="127" t="s">
        <v>1561</v>
      </c>
      <c r="ALE4" s="127" t="s">
        <v>1562</v>
      </c>
      <c r="ALF4" s="127" t="s">
        <v>1563</v>
      </c>
      <c r="ALG4" s="127" t="s">
        <v>1564</v>
      </c>
      <c r="ALH4" s="127" t="s">
        <v>1565</v>
      </c>
      <c r="ALI4" s="127" t="s">
        <v>1566</v>
      </c>
      <c r="ALJ4" s="127" t="s">
        <v>1567</v>
      </c>
      <c r="ALK4" s="127" t="s">
        <v>1568</v>
      </c>
      <c r="ALL4" s="127" t="s">
        <v>1569</v>
      </c>
      <c r="ALM4" s="127" t="s">
        <v>1570</v>
      </c>
      <c r="ALN4" s="127" t="s">
        <v>1571</v>
      </c>
      <c r="ALO4" s="127" t="s">
        <v>1572</v>
      </c>
      <c r="ALP4" s="127" t="s">
        <v>1573</v>
      </c>
      <c r="ALQ4" s="127" t="s">
        <v>1574</v>
      </c>
      <c r="ALR4" s="127" t="s">
        <v>1575</v>
      </c>
      <c r="ALS4" s="127" t="s">
        <v>1576</v>
      </c>
      <c r="ALT4" s="127" t="s">
        <v>1577</v>
      </c>
      <c r="ALU4" s="127" t="s">
        <v>1578</v>
      </c>
      <c r="ALV4" s="127" t="s">
        <v>1579</v>
      </c>
      <c r="ALW4" s="127" t="s">
        <v>1580</v>
      </c>
      <c r="ALX4" s="127" t="s">
        <v>1581</v>
      </c>
      <c r="ALY4" s="127" t="s">
        <v>1582</v>
      </c>
      <c r="ALZ4" s="127" t="s">
        <v>1583</v>
      </c>
      <c r="AMA4" s="127" t="s">
        <v>1584</v>
      </c>
      <c r="AMB4" s="127" t="s">
        <v>1585</v>
      </c>
      <c r="AMC4" s="127" t="s">
        <v>1586</v>
      </c>
      <c r="AMD4" s="127" t="s">
        <v>1587</v>
      </c>
      <c r="AME4" s="127" t="s">
        <v>1588</v>
      </c>
      <c r="AMF4" s="127" t="s">
        <v>1589</v>
      </c>
      <c r="AMG4" s="127" t="s">
        <v>1590</v>
      </c>
      <c r="AMH4" s="127" t="s">
        <v>1591</v>
      </c>
      <c r="AMI4" s="127" t="s">
        <v>1592</v>
      </c>
      <c r="AMJ4" s="127" t="s">
        <v>1593</v>
      </c>
      <c r="AMK4" s="127" t="s">
        <v>1594</v>
      </c>
      <c r="AML4" s="127" t="s">
        <v>1595</v>
      </c>
      <c r="AMM4" s="127" t="s">
        <v>1596</v>
      </c>
      <c r="AMN4" s="127" t="s">
        <v>1597</v>
      </c>
      <c r="AMO4" s="127" t="s">
        <v>1598</v>
      </c>
      <c r="AMP4" s="127" t="s">
        <v>1599</v>
      </c>
      <c r="AMQ4" s="127" t="s">
        <v>1600</v>
      </c>
      <c r="AMR4" s="127" t="s">
        <v>1601</v>
      </c>
      <c r="AMS4" s="127" t="s">
        <v>1602</v>
      </c>
      <c r="AMT4" s="127" t="s">
        <v>1603</v>
      </c>
      <c r="AMU4" s="127" t="s">
        <v>1604</v>
      </c>
      <c r="AMV4" s="127" t="s">
        <v>1605</v>
      </c>
      <c r="AMW4" s="127" t="s">
        <v>1606</v>
      </c>
      <c r="AMX4" s="127" t="s">
        <v>1607</v>
      </c>
      <c r="AMY4" s="127" t="s">
        <v>1608</v>
      </c>
      <c r="AMZ4" s="127" t="s">
        <v>1609</v>
      </c>
      <c r="ANA4" s="127" t="s">
        <v>1610</v>
      </c>
      <c r="ANB4" s="127" t="s">
        <v>1611</v>
      </c>
      <c r="ANC4" s="127" t="s">
        <v>1612</v>
      </c>
      <c r="AND4" s="127" t="s">
        <v>1613</v>
      </c>
      <c r="ANE4" s="127" t="s">
        <v>1614</v>
      </c>
      <c r="ANF4" s="127" t="s">
        <v>1615</v>
      </c>
      <c r="ANG4" s="127" t="s">
        <v>1616</v>
      </c>
      <c r="ANH4" s="127" t="s">
        <v>1617</v>
      </c>
      <c r="ANI4" s="127" t="s">
        <v>1618</v>
      </c>
      <c r="ANJ4" s="127" t="s">
        <v>1619</v>
      </c>
      <c r="ANK4" s="127" t="s">
        <v>1620</v>
      </c>
      <c r="ANL4" s="127" t="s">
        <v>1621</v>
      </c>
      <c r="ANM4" s="127" t="s">
        <v>1622</v>
      </c>
      <c r="ANN4" s="127" t="s">
        <v>1623</v>
      </c>
      <c r="ANO4" s="127" t="s">
        <v>1624</v>
      </c>
      <c r="ANP4" s="127" t="s">
        <v>1625</v>
      </c>
      <c r="ANQ4" s="127" t="s">
        <v>1626</v>
      </c>
      <c r="ANR4" s="127" t="s">
        <v>1627</v>
      </c>
      <c r="ANS4" s="127" t="s">
        <v>1628</v>
      </c>
      <c r="ANT4" s="127" t="s">
        <v>1629</v>
      </c>
      <c r="ANU4" s="127" t="s">
        <v>1630</v>
      </c>
      <c r="ANV4" s="127" t="s">
        <v>1631</v>
      </c>
      <c r="ANW4" s="127" t="s">
        <v>1632</v>
      </c>
      <c r="ANX4" s="127" t="s">
        <v>1633</v>
      </c>
      <c r="ANY4" s="127" t="s">
        <v>1634</v>
      </c>
      <c r="ANZ4" s="127" t="s">
        <v>1635</v>
      </c>
      <c r="AOA4" s="127" t="s">
        <v>1636</v>
      </c>
      <c r="AOB4" s="127" t="s">
        <v>1637</v>
      </c>
      <c r="AOC4" s="127" t="s">
        <v>1638</v>
      </c>
      <c r="AOD4" s="127" t="s">
        <v>1639</v>
      </c>
      <c r="AOE4" s="127" t="s">
        <v>1640</v>
      </c>
      <c r="AOF4" s="127" t="s">
        <v>1641</v>
      </c>
      <c r="AOG4" s="127" t="s">
        <v>1642</v>
      </c>
      <c r="AOH4" s="127" t="s">
        <v>1643</v>
      </c>
      <c r="AOI4" s="127" t="s">
        <v>1644</v>
      </c>
      <c r="AOJ4" s="127" t="s">
        <v>1645</v>
      </c>
      <c r="AOK4" s="127" t="s">
        <v>1646</v>
      </c>
      <c r="AOL4" s="127" t="s">
        <v>1647</v>
      </c>
      <c r="AOM4" s="127" t="s">
        <v>1648</v>
      </c>
      <c r="AON4" s="127" t="s">
        <v>1649</v>
      </c>
      <c r="AOO4" s="127" t="s">
        <v>1650</v>
      </c>
      <c r="AOP4" s="127" t="s">
        <v>1651</v>
      </c>
      <c r="AOQ4" s="127" t="s">
        <v>1652</v>
      </c>
      <c r="AOR4" s="127" t="s">
        <v>1653</v>
      </c>
      <c r="AOS4" s="127" t="s">
        <v>1654</v>
      </c>
      <c r="AOT4" s="127" t="s">
        <v>1655</v>
      </c>
      <c r="AOU4" s="127" t="s">
        <v>1656</v>
      </c>
      <c r="AOV4" s="127" t="s">
        <v>1657</v>
      </c>
      <c r="AOW4" s="127" t="s">
        <v>1658</v>
      </c>
      <c r="AOX4" s="127" t="s">
        <v>1659</v>
      </c>
      <c r="AOY4" s="127" t="s">
        <v>1660</v>
      </c>
      <c r="AOZ4" s="127" t="s">
        <v>1661</v>
      </c>
      <c r="APA4" s="127" t="s">
        <v>1662</v>
      </c>
      <c r="APB4" s="127" t="s">
        <v>1663</v>
      </c>
      <c r="APC4" s="127" t="s">
        <v>1664</v>
      </c>
      <c r="APD4" s="127" t="s">
        <v>1665</v>
      </c>
      <c r="APE4" s="127" t="s">
        <v>1666</v>
      </c>
      <c r="APF4" s="127" t="s">
        <v>1667</v>
      </c>
      <c r="APG4" s="127" t="s">
        <v>1668</v>
      </c>
      <c r="APH4" s="127" t="s">
        <v>1669</v>
      </c>
      <c r="API4" s="127" t="s">
        <v>1670</v>
      </c>
      <c r="APJ4" s="127" t="s">
        <v>1671</v>
      </c>
      <c r="APK4" s="127" t="s">
        <v>1672</v>
      </c>
      <c r="APL4" s="127" t="s">
        <v>1673</v>
      </c>
      <c r="APM4" s="127" t="s">
        <v>1674</v>
      </c>
      <c r="APN4" s="127" t="s">
        <v>1675</v>
      </c>
      <c r="APO4" s="127" t="s">
        <v>1676</v>
      </c>
      <c r="APP4" s="127" t="s">
        <v>1677</v>
      </c>
      <c r="APQ4" s="127" t="s">
        <v>1678</v>
      </c>
      <c r="APR4" s="127" t="s">
        <v>1679</v>
      </c>
      <c r="APS4" s="127" t="s">
        <v>1680</v>
      </c>
      <c r="APT4" s="127" t="s">
        <v>1681</v>
      </c>
      <c r="APU4" s="127" t="s">
        <v>1682</v>
      </c>
      <c r="APV4" s="127" t="s">
        <v>1683</v>
      </c>
      <c r="APW4" s="127" t="s">
        <v>1684</v>
      </c>
      <c r="APX4" s="127" t="s">
        <v>1685</v>
      </c>
      <c r="APY4" s="127" t="s">
        <v>1686</v>
      </c>
      <c r="APZ4" s="127" t="s">
        <v>1687</v>
      </c>
      <c r="AQA4" s="127" t="s">
        <v>1688</v>
      </c>
      <c r="AQB4" s="127" t="s">
        <v>1689</v>
      </c>
      <c r="AQC4" s="127" t="s">
        <v>1690</v>
      </c>
      <c r="AQD4" s="127" t="s">
        <v>1691</v>
      </c>
      <c r="AQE4" s="127" t="s">
        <v>1692</v>
      </c>
      <c r="AQF4" s="127" t="s">
        <v>1693</v>
      </c>
      <c r="AQG4" s="127" t="s">
        <v>1694</v>
      </c>
      <c r="AQH4" s="127" t="s">
        <v>1695</v>
      </c>
      <c r="AQI4" s="127" t="s">
        <v>1696</v>
      </c>
      <c r="AQJ4" s="127" t="s">
        <v>1697</v>
      </c>
      <c r="AQK4" s="127" t="s">
        <v>1698</v>
      </c>
      <c r="AQL4" s="127" t="s">
        <v>1699</v>
      </c>
      <c r="AQM4" s="127" t="s">
        <v>1700</v>
      </c>
      <c r="AQN4" s="127" t="s">
        <v>1701</v>
      </c>
      <c r="AQO4" s="127" t="s">
        <v>1702</v>
      </c>
      <c r="AQP4" s="127" t="s">
        <v>1703</v>
      </c>
      <c r="AQQ4" s="127" t="s">
        <v>1704</v>
      </c>
      <c r="AQR4" s="127" t="s">
        <v>1705</v>
      </c>
      <c r="AQS4" s="127" t="s">
        <v>1706</v>
      </c>
      <c r="AQT4" s="127" t="s">
        <v>1707</v>
      </c>
      <c r="AQU4" s="127" t="s">
        <v>1708</v>
      </c>
      <c r="AQV4" s="127" t="s">
        <v>1709</v>
      </c>
      <c r="AQW4" s="127" t="s">
        <v>1710</v>
      </c>
      <c r="AQX4" s="127" t="s">
        <v>1711</v>
      </c>
      <c r="AQY4" s="127" t="s">
        <v>1712</v>
      </c>
      <c r="AQZ4" s="127" t="s">
        <v>1713</v>
      </c>
      <c r="ARA4" s="127" t="s">
        <v>1714</v>
      </c>
      <c r="ARB4" s="127" t="s">
        <v>1715</v>
      </c>
      <c r="ARC4" s="127" t="s">
        <v>1716</v>
      </c>
      <c r="ARD4" s="127" t="s">
        <v>1717</v>
      </c>
      <c r="ARE4" s="127" t="s">
        <v>1718</v>
      </c>
      <c r="ARF4" s="127" t="s">
        <v>1719</v>
      </c>
      <c r="ARG4" s="127" t="s">
        <v>1720</v>
      </c>
      <c r="ARH4" s="127" t="s">
        <v>1721</v>
      </c>
      <c r="ARI4" s="127" t="s">
        <v>1722</v>
      </c>
      <c r="ARJ4" s="127" t="s">
        <v>1723</v>
      </c>
      <c r="ARK4" s="127" t="s">
        <v>1724</v>
      </c>
      <c r="ARL4" s="127" t="s">
        <v>1725</v>
      </c>
      <c r="ARM4" s="127" t="s">
        <v>1726</v>
      </c>
      <c r="ARN4" s="127" t="s">
        <v>1727</v>
      </c>
      <c r="ARO4" s="127" t="s">
        <v>1728</v>
      </c>
      <c r="ARP4" s="127" t="s">
        <v>1729</v>
      </c>
      <c r="ARQ4" s="127" t="s">
        <v>1730</v>
      </c>
      <c r="ARR4" s="127" t="s">
        <v>1731</v>
      </c>
      <c r="ARS4" s="127" t="s">
        <v>1732</v>
      </c>
      <c r="ART4" s="127" t="s">
        <v>1733</v>
      </c>
      <c r="ARU4" s="127" t="s">
        <v>1734</v>
      </c>
      <c r="ARV4" s="127" t="s">
        <v>1735</v>
      </c>
      <c r="ARW4" s="127" t="s">
        <v>1736</v>
      </c>
      <c r="ARX4" s="127" t="s">
        <v>1737</v>
      </c>
      <c r="ARY4" s="127" t="s">
        <v>1738</v>
      </c>
      <c r="ARZ4" s="127" t="s">
        <v>1739</v>
      </c>
      <c r="ASA4" s="127" t="s">
        <v>8161</v>
      </c>
      <c r="ASB4" s="127" t="s">
        <v>8162</v>
      </c>
      <c r="ASC4" s="127" t="s">
        <v>8163</v>
      </c>
      <c r="ASD4" s="127" t="s">
        <v>8164</v>
      </c>
      <c r="ASE4" s="127" t="s">
        <v>8165</v>
      </c>
      <c r="ASF4" s="127" t="s">
        <v>8166</v>
      </c>
      <c r="ASG4" s="127" t="s">
        <v>8167</v>
      </c>
      <c r="ASH4" s="127" t="s">
        <v>8168</v>
      </c>
      <c r="ASI4" s="127" t="s">
        <v>8169</v>
      </c>
      <c r="ASJ4" s="127" t="s">
        <v>8170</v>
      </c>
      <c r="ASK4" s="127" t="s">
        <v>8171</v>
      </c>
      <c r="ASL4" s="127" t="s">
        <v>8172</v>
      </c>
      <c r="ASM4" s="127" t="s">
        <v>8173</v>
      </c>
      <c r="ASN4" s="127" t="s">
        <v>8174</v>
      </c>
      <c r="ASO4" s="127" t="s">
        <v>8175</v>
      </c>
      <c r="ASP4" s="127" t="s">
        <v>8176</v>
      </c>
      <c r="ASQ4" s="127" t="s">
        <v>8177</v>
      </c>
      <c r="ASR4" s="127" t="s">
        <v>8178</v>
      </c>
      <c r="ASS4" s="127" t="s">
        <v>8179</v>
      </c>
      <c r="AST4" s="127" t="s">
        <v>8180</v>
      </c>
      <c r="ASU4" s="127" t="s">
        <v>8181</v>
      </c>
      <c r="ASV4" s="127" t="s">
        <v>8182</v>
      </c>
      <c r="ASW4" s="127" t="s">
        <v>8183</v>
      </c>
      <c r="ASX4" s="127" t="s">
        <v>8184</v>
      </c>
      <c r="ASY4" s="127" t="s">
        <v>8185</v>
      </c>
      <c r="ASZ4" s="127" t="s">
        <v>8186</v>
      </c>
      <c r="ATA4" s="127" t="s">
        <v>8187</v>
      </c>
      <c r="ATB4" s="127" t="s">
        <v>8188</v>
      </c>
      <c r="ATC4" s="127" t="s">
        <v>8189</v>
      </c>
      <c r="ATD4" s="127" t="s">
        <v>8190</v>
      </c>
      <c r="ATE4" s="127" t="s">
        <v>1740</v>
      </c>
      <c r="ATF4" s="127" t="s">
        <v>1741</v>
      </c>
      <c r="ATG4" s="127" t="s">
        <v>1742</v>
      </c>
      <c r="ATH4" s="127" t="s">
        <v>1743</v>
      </c>
      <c r="ATI4" s="127" t="s">
        <v>1744</v>
      </c>
      <c r="ATJ4" s="127" t="s">
        <v>1745</v>
      </c>
      <c r="ATK4" s="127" t="s">
        <v>1746</v>
      </c>
      <c r="ATL4" s="127" t="s">
        <v>1747</v>
      </c>
      <c r="ATM4" s="127" t="s">
        <v>1748</v>
      </c>
      <c r="ATN4" s="127" t="s">
        <v>1749</v>
      </c>
      <c r="ATO4" s="127" t="s">
        <v>1750</v>
      </c>
      <c r="ATP4" s="127" t="s">
        <v>1751</v>
      </c>
      <c r="ATQ4" s="127" t="s">
        <v>1752</v>
      </c>
      <c r="ATR4" s="127" t="s">
        <v>1753</v>
      </c>
      <c r="ATS4" s="127" t="s">
        <v>1754</v>
      </c>
      <c r="ATT4" s="127" t="s">
        <v>1755</v>
      </c>
      <c r="ATU4" s="127" t="s">
        <v>1756</v>
      </c>
      <c r="ATV4" s="127" t="s">
        <v>1757</v>
      </c>
      <c r="ATW4" s="127" t="s">
        <v>1758</v>
      </c>
      <c r="ATX4" s="127" t="s">
        <v>1759</v>
      </c>
      <c r="ATY4" s="127" t="s">
        <v>1760</v>
      </c>
      <c r="ATZ4" s="127" t="s">
        <v>1761</v>
      </c>
      <c r="AUA4" s="127" t="s">
        <v>1762</v>
      </c>
      <c r="AUB4" s="127" t="s">
        <v>1763</v>
      </c>
      <c r="AUC4" s="127" t="s">
        <v>1764</v>
      </c>
      <c r="AUD4" s="127" t="s">
        <v>1765</v>
      </c>
      <c r="AUE4" s="127" t="s">
        <v>1766</v>
      </c>
      <c r="AUF4" s="127" t="s">
        <v>1767</v>
      </c>
      <c r="AUG4" s="127" t="s">
        <v>1768</v>
      </c>
      <c r="AUH4" s="127" t="s">
        <v>1769</v>
      </c>
      <c r="AUI4" s="127" t="s">
        <v>1770</v>
      </c>
      <c r="AUJ4" s="127" t="s">
        <v>1771</v>
      </c>
      <c r="AUK4" s="127" t="s">
        <v>1772</v>
      </c>
      <c r="AUL4" s="127" t="s">
        <v>1773</v>
      </c>
      <c r="AUM4" s="127" t="s">
        <v>1774</v>
      </c>
      <c r="AUN4" s="127" t="s">
        <v>1775</v>
      </c>
      <c r="AUO4" s="127" t="s">
        <v>1776</v>
      </c>
      <c r="AUP4" s="127" t="s">
        <v>1777</v>
      </c>
      <c r="AUQ4" s="127" t="s">
        <v>1778</v>
      </c>
      <c r="AUR4" s="127" t="s">
        <v>1779</v>
      </c>
      <c r="AUS4" s="127" t="s">
        <v>1780</v>
      </c>
      <c r="AUT4" s="127" t="s">
        <v>1781</v>
      </c>
      <c r="AUU4" s="127" t="s">
        <v>1782</v>
      </c>
      <c r="AUV4" s="127" t="s">
        <v>1783</v>
      </c>
      <c r="AUW4" s="127" t="s">
        <v>1784</v>
      </c>
      <c r="AUX4" s="127" t="s">
        <v>1785</v>
      </c>
      <c r="AUY4" s="127" t="s">
        <v>1786</v>
      </c>
      <c r="AUZ4" s="127" t="s">
        <v>1787</v>
      </c>
      <c r="AVA4" s="127" t="s">
        <v>8191</v>
      </c>
      <c r="AVB4" s="127" t="s">
        <v>8192</v>
      </c>
      <c r="AVC4" s="127" t="s">
        <v>8193</v>
      </c>
      <c r="AVD4" s="127" t="s">
        <v>8194</v>
      </c>
      <c r="AVE4" s="127" t="s">
        <v>1788</v>
      </c>
      <c r="AVF4" s="127" t="s">
        <v>1789</v>
      </c>
      <c r="AVG4" s="127" t="s">
        <v>1790</v>
      </c>
      <c r="AVH4" s="127" t="s">
        <v>1791</v>
      </c>
      <c r="AVI4" s="127" t="s">
        <v>1792</v>
      </c>
      <c r="AVJ4" s="127" t="s">
        <v>1793</v>
      </c>
      <c r="AVK4" s="127" t="s">
        <v>1794</v>
      </c>
      <c r="AVL4" s="127" t="s">
        <v>1795</v>
      </c>
      <c r="AVM4" s="127" t="s">
        <v>1796</v>
      </c>
      <c r="AVN4" s="127" t="s">
        <v>1797</v>
      </c>
      <c r="AVO4" s="127" t="s">
        <v>1798</v>
      </c>
      <c r="AVP4" s="127" t="s">
        <v>1799</v>
      </c>
      <c r="AVQ4" s="127" t="s">
        <v>1800</v>
      </c>
      <c r="AVR4" s="127" t="s">
        <v>1801</v>
      </c>
      <c r="AVS4" s="127" t="s">
        <v>1802</v>
      </c>
      <c r="AVT4" s="127" t="s">
        <v>1803</v>
      </c>
      <c r="AVU4" s="127" t="s">
        <v>1804</v>
      </c>
      <c r="AVV4" s="127" t="s">
        <v>1805</v>
      </c>
      <c r="AVW4" s="127" t="s">
        <v>1806</v>
      </c>
      <c r="AVX4" s="127" t="s">
        <v>1807</v>
      </c>
      <c r="AVY4" s="127" t="s">
        <v>1808</v>
      </c>
      <c r="AVZ4" s="127" t="s">
        <v>1809</v>
      </c>
      <c r="AWA4" s="127" t="s">
        <v>1810</v>
      </c>
      <c r="AWB4" s="127" t="s">
        <v>1811</v>
      </c>
      <c r="AWC4" s="127" t="s">
        <v>1812</v>
      </c>
      <c r="AWD4" s="127" t="s">
        <v>1813</v>
      </c>
      <c r="AWE4" s="127" t="s">
        <v>1814</v>
      </c>
      <c r="AWF4" s="127" t="s">
        <v>1815</v>
      </c>
      <c r="AWG4" s="127" t="s">
        <v>1816</v>
      </c>
      <c r="AWH4" s="127" t="s">
        <v>1817</v>
      </c>
      <c r="AWI4" s="127" t="s">
        <v>1818</v>
      </c>
      <c r="AWJ4" s="127" t="s">
        <v>1819</v>
      </c>
      <c r="AWK4" s="127" t="s">
        <v>1820</v>
      </c>
      <c r="AWL4" s="127" t="s">
        <v>1821</v>
      </c>
      <c r="AWM4" s="127" t="s">
        <v>1822</v>
      </c>
      <c r="AWN4" s="127" t="s">
        <v>1823</v>
      </c>
      <c r="AWO4" s="127" t="s">
        <v>1824</v>
      </c>
      <c r="AWP4" s="127" t="s">
        <v>1825</v>
      </c>
      <c r="AWQ4" s="127" t="s">
        <v>1826</v>
      </c>
      <c r="AWR4" s="127" t="s">
        <v>1827</v>
      </c>
      <c r="AWS4" s="127" t="s">
        <v>1828</v>
      </c>
      <c r="AWT4" s="127" t="s">
        <v>1829</v>
      </c>
      <c r="AWU4" s="127" t="s">
        <v>1830</v>
      </c>
      <c r="AWV4" s="127" t="s">
        <v>1831</v>
      </c>
      <c r="AWW4" s="127" t="s">
        <v>1832</v>
      </c>
      <c r="AWX4" s="127" t="s">
        <v>1833</v>
      </c>
      <c r="AWY4" s="127" t="s">
        <v>1834</v>
      </c>
      <c r="AWZ4" s="127" t="s">
        <v>1835</v>
      </c>
      <c r="AXA4" s="127" t="s">
        <v>1836</v>
      </c>
      <c r="AXB4" s="127" t="s">
        <v>1837</v>
      </c>
      <c r="AXC4" s="127" t="s">
        <v>1838</v>
      </c>
      <c r="AXD4" s="127" t="s">
        <v>1839</v>
      </c>
      <c r="AXE4" s="127" t="s">
        <v>1840</v>
      </c>
      <c r="AXF4" s="127" t="s">
        <v>1841</v>
      </c>
      <c r="AXG4" s="127" t="s">
        <v>1842</v>
      </c>
      <c r="AXH4" s="127" t="s">
        <v>1843</v>
      </c>
      <c r="AXI4" s="127" t="s">
        <v>1844</v>
      </c>
      <c r="AXJ4" s="127" t="s">
        <v>1845</v>
      </c>
      <c r="AXK4" s="127" t="s">
        <v>1846</v>
      </c>
      <c r="AXL4" s="127" t="s">
        <v>1847</v>
      </c>
      <c r="AXM4" s="127" t="s">
        <v>1848</v>
      </c>
      <c r="AXN4" s="127" t="s">
        <v>1849</v>
      </c>
      <c r="AXO4" s="127" t="s">
        <v>1850</v>
      </c>
      <c r="AXP4" s="127" t="s">
        <v>1851</v>
      </c>
      <c r="AXQ4" s="127" t="s">
        <v>1852</v>
      </c>
      <c r="AXR4" s="127" t="s">
        <v>1853</v>
      </c>
      <c r="AXS4" s="127" t="s">
        <v>1854</v>
      </c>
      <c r="AXT4" s="127" t="s">
        <v>1855</v>
      </c>
      <c r="AXU4" s="127" t="s">
        <v>1856</v>
      </c>
      <c r="AXV4" s="127" t="s">
        <v>1857</v>
      </c>
      <c r="AXW4" s="127" t="s">
        <v>1858</v>
      </c>
      <c r="AXX4" s="127" t="s">
        <v>1859</v>
      </c>
      <c r="AXY4" s="127" t="s">
        <v>1860</v>
      </c>
      <c r="AXZ4" s="127" t="s">
        <v>1861</v>
      </c>
      <c r="AYA4" s="127" t="s">
        <v>1862</v>
      </c>
      <c r="AYB4" s="127" t="s">
        <v>1863</v>
      </c>
      <c r="AYC4" s="127" t="s">
        <v>1864</v>
      </c>
      <c r="AYD4" s="127" t="s">
        <v>1865</v>
      </c>
      <c r="AYE4" s="127" t="s">
        <v>1866</v>
      </c>
      <c r="AYF4" s="127" t="s">
        <v>1867</v>
      </c>
      <c r="AYG4" s="127" t="s">
        <v>1868</v>
      </c>
      <c r="AYH4" s="127" t="s">
        <v>1869</v>
      </c>
      <c r="AYI4" s="127" t="s">
        <v>1870</v>
      </c>
      <c r="AYJ4" s="127" t="s">
        <v>1871</v>
      </c>
      <c r="AYK4" s="127" t="s">
        <v>1872</v>
      </c>
      <c r="AYL4" s="127" t="s">
        <v>1873</v>
      </c>
      <c r="AYM4" s="127" t="s">
        <v>1874</v>
      </c>
      <c r="AYN4" s="127" t="s">
        <v>1875</v>
      </c>
      <c r="AYO4" s="127" t="s">
        <v>1876</v>
      </c>
      <c r="AYP4" s="127" t="s">
        <v>1877</v>
      </c>
      <c r="AYQ4" s="127" t="s">
        <v>1878</v>
      </c>
      <c r="AYR4" s="127" t="s">
        <v>1879</v>
      </c>
      <c r="AYS4" s="127" t="s">
        <v>1880</v>
      </c>
      <c r="AYT4" s="127" t="s">
        <v>1881</v>
      </c>
      <c r="AYU4" s="127" t="s">
        <v>1882</v>
      </c>
      <c r="AYV4" s="127" t="s">
        <v>1883</v>
      </c>
      <c r="AYW4" s="127" t="s">
        <v>1884</v>
      </c>
      <c r="AYX4" s="127" t="s">
        <v>1885</v>
      </c>
      <c r="AYY4" s="127" t="s">
        <v>1886</v>
      </c>
      <c r="AYZ4" s="127" t="s">
        <v>1887</v>
      </c>
      <c r="AZA4" s="127" t="s">
        <v>1888</v>
      </c>
      <c r="AZB4" s="127" t="s">
        <v>1889</v>
      </c>
      <c r="AZC4" s="127" t="s">
        <v>1890</v>
      </c>
      <c r="AZD4" s="127" t="s">
        <v>1891</v>
      </c>
      <c r="AZE4" s="127" t="s">
        <v>1892</v>
      </c>
      <c r="AZF4" s="127" t="s">
        <v>1893</v>
      </c>
      <c r="AZG4" s="127" t="s">
        <v>1894</v>
      </c>
      <c r="AZH4" s="127" t="s">
        <v>1895</v>
      </c>
      <c r="AZI4" s="127" t="s">
        <v>1896</v>
      </c>
      <c r="AZJ4" s="127" t="s">
        <v>1897</v>
      </c>
      <c r="AZK4" s="127" t="s">
        <v>1898</v>
      </c>
      <c r="AZL4" s="127" t="s">
        <v>1899</v>
      </c>
      <c r="AZM4" s="127" t="s">
        <v>1900</v>
      </c>
      <c r="AZN4" s="127" t="s">
        <v>1901</v>
      </c>
      <c r="AZO4" s="127" t="s">
        <v>1902</v>
      </c>
      <c r="AZP4" s="127" t="s">
        <v>1903</v>
      </c>
      <c r="AZQ4" s="127" t="s">
        <v>1904</v>
      </c>
      <c r="AZR4" s="127" t="s">
        <v>1905</v>
      </c>
      <c r="AZS4" s="127" t="s">
        <v>1906</v>
      </c>
      <c r="AZT4" s="127" t="s">
        <v>1907</v>
      </c>
      <c r="AZU4" s="127" t="s">
        <v>1908</v>
      </c>
      <c r="AZV4" s="127" t="s">
        <v>1909</v>
      </c>
      <c r="AZW4" s="127" t="s">
        <v>1910</v>
      </c>
      <c r="AZX4" s="127" t="s">
        <v>1911</v>
      </c>
      <c r="AZY4" s="127" t="s">
        <v>1912</v>
      </c>
      <c r="AZZ4" s="127" t="s">
        <v>1913</v>
      </c>
      <c r="BAA4" s="127" t="s">
        <v>1914</v>
      </c>
      <c r="BAB4" s="127" t="s">
        <v>1915</v>
      </c>
      <c r="BAC4" s="127" t="s">
        <v>1916</v>
      </c>
      <c r="BAD4" s="127" t="s">
        <v>1917</v>
      </c>
      <c r="BAE4" s="127" t="s">
        <v>1918</v>
      </c>
      <c r="BAF4" s="127" t="s">
        <v>1919</v>
      </c>
      <c r="BAG4" s="127" t="s">
        <v>1920</v>
      </c>
      <c r="BAH4" s="127" t="s">
        <v>1921</v>
      </c>
      <c r="BAI4" s="127" t="s">
        <v>1922</v>
      </c>
      <c r="BAJ4" s="127" t="s">
        <v>1923</v>
      </c>
      <c r="BAK4" s="127" t="s">
        <v>1924</v>
      </c>
      <c r="BAL4" s="127" t="s">
        <v>1925</v>
      </c>
      <c r="BAM4" s="127" t="s">
        <v>1926</v>
      </c>
      <c r="BAN4" s="127" t="s">
        <v>1927</v>
      </c>
      <c r="BAO4" s="127" t="s">
        <v>1928</v>
      </c>
      <c r="BAP4" s="127" t="s">
        <v>1929</v>
      </c>
      <c r="BAQ4" s="127" t="s">
        <v>1930</v>
      </c>
      <c r="BAR4" s="127" t="s">
        <v>1931</v>
      </c>
      <c r="BAS4" s="127" t="s">
        <v>1932</v>
      </c>
      <c r="BAT4" s="127" t="s">
        <v>1933</v>
      </c>
      <c r="BAU4" s="127" t="s">
        <v>1934</v>
      </c>
      <c r="BAV4" s="127" t="s">
        <v>1935</v>
      </c>
      <c r="BAW4" s="127" t="s">
        <v>1936</v>
      </c>
      <c r="BAX4" s="127" t="s">
        <v>1937</v>
      </c>
      <c r="BAY4" s="127" t="s">
        <v>1938</v>
      </c>
      <c r="BAZ4" s="127" t="s">
        <v>1939</v>
      </c>
      <c r="BBA4" s="127" t="s">
        <v>1940</v>
      </c>
      <c r="BBB4" s="127" t="s">
        <v>1941</v>
      </c>
      <c r="BBC4" s="127" t="s">
        <v>1942</v>
      </c>
      <c r="BBD4" s="127" t="s">
        <v>1943</v>
      </c>
      <c r="BBE4" s="127" t="s">
        <v>1944</v>
      </c>
      <c r="BBF4" s="127" t="s">
        <v>1945</v>
      </c>
      <c r="BBG4" s="127" t="s">
        <v>1946</v>
      </c>
      <c r="BBH4" s="127" t="s">
        <v>1947</v>
      </c>
      <c r="BBI4" s="127" t="s">
        <v>1948</v>
      </c>
      <c r="BBJ4" s="127" t="s">
        <v>1949</v>
      </c>
      <c r="BBK4" s="127" t="s">
        <v>1950</v>
      </c>
      <c r="BBL4" s="127" t="s">
        <v>1951</v>
      </c>
      <c r="BBM4" s="127" t="s">
        <v>1952</v>
      </c>
      <c r="BBN4" s="127" t="s">
        <v>1953</v>
      </c>
      <c r="BBO4" s="127" t="s">
        <v>1954</v>
      </c>
      <c r="BBP4" s="127" t="s">
        <v>1955</v>
      </c>
      <c r="BBQ4" s="127" t="s">
        <v>1956</v>
      </c>
      <c r="BBR4" s="127" t="s">
        <v>1957</v>
      </c>
      <c r="BBS4" s="127" t="s">
        <v>1958</v>
      </c>
      <c r="BBT4" s="127" t="s">
        <v>1959</v>
      </c>
      <c r="BBU4" s="127" t="s">
        <v>1960</v>
      </c>
      <c r="BBV4" s="127" t="s">
        <v>1961</v>
      </c>
      <c r="BBW4" s="127" t="s">
        <v>1962</v>
      </c>
      <c r="BBX4" s="127" t="s">
        <v>1963</v>
      </c>
      <c r="BBY4" s="127" t="s">
        <v>1964</v>
      </c>
      <c r="BBZ4" s="127" t="s">
        <v>1965</v>
      </c>
      <c r="BCA4" s="127" t="s">
        <v>1966</v>
      </c>
      <c r="BCB4" s="127" t="s">
        <v>1967</v>
      </c>
      <c r="BCC4" s="127" t="s">
        <v>1968</v>
      </c>
      <c r="BCD4" s="127" t="s">
        <v>1969</v>
      </c>
      <c r="BCE4" s="127" t="s">
        <v>1970</v>
      </c>
      <c r="BCF4" s="127" t="s">
        <v>1971</v>
      </c>
      <c r="BCG4" s="127" t="s">
        <v>1972</v>
      </c>
      <c r="BCH4" s="127" t="s">
        <v>1973</v>
      </c>
      <c r="BCI4" s="127" t="s">
        <v>1974</v>
      </c>
      <c r="BCJ4" s="127" t="s">
        <v>1975</v>
      </c>
      <c r="BCK4" s="127" t="s">
        <v>1976</v>
      </c>
      <c r="BCL4" s="127" t="s">
        <v>1977</v>
      </c>
      <c r="BCM4" s="127" t="s">
        <v>1978</v>
      </c>
      <c r="BCN4" s="127" t="s">
        <v>1979</v>
      </c>
      <c r="BCO4" s="127" t="s">
        <v>1980</v>
      </c>
      <c r="BCP4" s="127" t="s">
        <v>1981</v>
      </c>
      <c r="BCQ4" s="127" t="s">
        <v>1982</v>
      </c>
      <c r="BCR4" s="127" t="s">
        <v>1983</v>
      </c>
      <c r="BCS4" s="127" t="s">
        <v>1984</v>
      </c>
      <c r="BCT4" s="127" t="s">
        <v>1985</v>
      </c>
      <c r="BCU4" s="127" t="s">
        <v>1986</v>
      </c>
      <c r="BCV4" s="127" t="s">
        <v>1987</v>
      </c>
      <c r="BCW4" s="127" t="s">
        <v>1988</v>
      </c>
      <c r="BCX4" s="127" t="s">
        <v>1989</v>
      </c>
      <c r="BCY4" s="127" t="s">
        <v>1990</v>
      </c>
      <c r="BCZ4" s="127" t="s">
        <v>1991</v>
      </c>
      <c r="BDA4" s="127" t="s">
        <v>1992</v>
      </c>
      <c r="BDB4" s="127" t="s">
        <v>1993</v>
      </c>
      <c r="BDC4" s="127" t="s">
        <v>1994</v>
      </c>
      <c r="BDD4" s="127" t="s">
        <v>1995</v>
      </c>
      <c r="BDE4" s="127" t="s">
        <v>1996</v>
      </c>
      <c r="BDF4" s="127" t="s">
        <v>1997</v>
      </c>
      <c r="BDG4" s="127" t="s">
        <v>1998</v>
      </c>
      <c r="BDH4" s="127" t="s">
        <v>1999</v>
      </c>
      <c r="BDI4" s="127" t="s">
        <v>2000</v>
      </c>
      <c r="BDJ4" s="127" t="s">
        <v>2001</v>
      </c>
      <c r="BDK4" s="127" t="s">
        <v>2002</v>
      </c>
      <c r="BDL4" s="127" t="s">
        <v>2003</v>
      </c>
      <c r="BDM4" s="127" t="s">
        <v>2004</v>
      </c>
      <c r="BDN4" s="127" t="s">
        <v>2005</v>
      </c>
      <c r="BDO4" s="127" t="s">
        <v>2006</v>
      </c>
      <c r="BDP4" s="127" t="s">
        <v>2007</v>
      </c>
      <c r="BDQ4" s="127" t="s">
        <v>2008</v>
      </c>
      <c r="BDR4" s="127" t="s">
        <v>2009</v>
      </c>
      <c r="BDS4" s="127" t="s">
        <v>2010</v>
      </c>
      <c r="BDT4" s="127" t="s">
        <v>2011</v>
      </c>
      <c r="BDU4" s="127" t="s">
        <v>2012</v>
      </c>
      <c r="BDV4" s="127" t="s">
        <v>2013</v>
      </c>
      <c r="BDW4" s="127" t="s">
        <v>2014</v>
      </c>
      <c r="BDX4" s="127" t="s">
        <v>2015</v>
      </c>
      <c r="BDY4" s="127" t="s">
        <v>2016</v>
      </c>
      <c r="BDZ4" s="127" t="s">
        <v>2017</v>
      </c>
      <c r="BEA4" s="127" t="s">
        <v>2018</v>
      </c>
      <c r="BEB4" s="127" t="s">
        <v>2019</v>
      </c>
      <c r="BEC4" s="127" t="s">
        <v>2020</v>
      </c>
      <c r="BED4" s="127" t="s">
        <v>2021</v>
      </c>
      <c r="BEE4" s="127" t="s">
        <v>2022</v>
      </c>
      <c r="BEF4" s="127" t="s">
        <v>2023</v>
      </c>
      <c r="BEG4" s="127" t="s">
        <v>2024</v>
      </c>
      <c r="BEH4" s="127" t="s">
        <v>2025</v>
      </c>
      <c r="BEI4" s="127" t="s">
        <v>2026</v>
      </c>
      <c r="BEJ4" s="127" t="s">
        <v>2027</v>
      </c>
      <c r="BEK4" s="127" t="s">
        <v>2028</v>
      </c>
      <c r="BEL4" s="127" t="s">
        <v>2029</v>
      </c>
      <c r="BEM4" s="127" t="s">
        <v>2030</v>
      </c>
      <c r="BEN4" s="127" t="s">
        <v>2031</v>
      </c>
      <c r="BEO4" s="127" t="s">
        <v>2032</v>
      </c>
      <c r="BEP4" s="127" t="s">
        <v>2033</v>
      </c>
      <c r="BEQ4" s="127" t="s">
        <v>2034</v>
      </c>
      <c r="BER4" s="127" t="s">
        <v>2035</v>
      </c>
      <c r="BES4" s="127" t="s">
        <v>2036</v>
      </c>
      <c r="BET4" s="127" t="s">
        <v>2037</v>
      </c>
      <c r="BEU4" s="127" t="s">
        <v>2038</v>
      </c>
      <c r="BEV4" s="127" t="s">
        <v>2039</v>
      </c>
      <c r="BEW4" s="127" t="s">
        <v>2040</v>
      </c>
      <c r="BEX4" s="127" t="s">
        <v>2041</v>
      </c>
      <c r="BEY4" s="127" t="s">
        <v>2042</v>
      </c>
      <c r="BEZ4" s="127" t="s">
        <v>2043</v>
      </c>
      <c r="BFA4" s="127" t="s">
        <v>2044</v>
      </c>
      <c r="BFB4" s="127" t="s">
        <v>2045</v>
      </c>
      <c r="BFC4" s="127" t="s">
        <v>2046</v>
      </c>
      <c r="BFD4" s="127" t="s">
        <v>2047</v>
      </c>
      <c r="BFE4" s="127" t="s">
        <v>2048</v>
      </c>
      <c r="BFF4" s="127" t="s">
        <v>2049</v>
      </c>
      <c r="BFG4" s="127" t="s">
        <v>2050</v>
      </c>
      <c r="BFH4" s="127" t="s">
        <v>2051</v>
      </c>
      <c r="BFI4" s="127" t="s">
        <v>2052</v>
      </c>
      <c r="BFJ4" s="127" t="s">
        <v>2053</v>
      </c>
      <c r="BFK4" s="127" t="s">
        <v>2054</v>
      </c>
      <c r="BFL4" s="127" t="s">
        <v>2055</v>
      </c>
      <c r="BFM4" s="127" t="s">
        <v>2056</v>
      </c>
      <c r="BFN4" s="127" t="s">
        <v>2057</v>
      </c>
      <c r="BFO4" s="127" t="s">
        <v>2058</v>
      </c>
      <c r="BFP4" s="127" t="s">
        <v>2059</v>
      </c>
      <c r="BFQ4" s="127" t="s">
        <v>2060</v>
      </c>
      <c r="BFR4" s="127" t="s">
        <v>2061</v>
      </c>
      <c r="BFS4" s="127" t="s">
        <v>2062</v>
      </c>
      <c r="BFT4" s="127" t="s">
        <v>2063</v>
      </c>
      <c r="BFU4" s="127" t="s">
        <v>2064</v>
      </c>
      <c r="BFV4" s="127" t="s">
        <v>2065</v>
      </c>
      <c r="BFW4" s="127" t="s">
        <v>2066</v>
      </c>
      <c r="BFX4" s="127" t="s">
        <v>2067</v>
      </c>
      <c r="BFY4" s="127" t="s">
        <v>2068</v>
      </c>
      <c r="BFZ4" s="127" t="s">
        <v>2069</v>
      </c>
      <c r="BGA4" s="127" t="s">
        <v>2070</v>
      </c>
      <c r="BGB4" s="127" t="s">
        <v>2071</v>
      </c>
      <c r="BGC4" s="127" t="s">
        <v>2072</v>
      </c>
      <c r="BGD4" s="127" t="s">
        <v>2073</v>
      </c>
      <c r="BGE4" s="127" t="s">
        <v>2074</v>
      </c>
      <c r="BGF4" s="127" t="s">
        <v>2075</v>
      </c>
      <c r="BGG4" s="127" t="s">
        <v>2076</v>
      </c>
      <c r="BGH4" s="127" t="s">
        <v>2077</v>
      </c>
      <c r="BGI4" s="127" t="s">
        <v>2078</v>
      </c>
      <c r="BGJ4" s="127" t="s">
        <v>2079</v>
      </c>
      <c r="BGK4" s="127" t="s">
        <v>2080</v>
      </c>
      <c r="BGL4" s="127" t="s">
        <v>2081</v>
      </c>
      <c r="BGM4" s="127" t="s">
        <v>2082</v>
      </c>
      <c r="BGN4" s="127" t="s">
        <v>2083</v>
      </c>
      <c r="BGO4" s="127" t="s">
        <v>2084</v>
      </c>
      <c r="BGP4" s="127" t="s">
        <v>2085</v>
      </c>
      <c r="BGQ4" s="127" t="s">
        <v>2086</v>
      </c>
      <c r="BGR4" s="127" t="s">
        <v>2087</v>
      </c>
      <c r="BGS4" s="127" t="s">
        <v>2088</v>
      </c>
      <c r="BGT4" s="127" t="s">
        <v>2089</v>
      </c>
      <c r="BGU4" s="127" t="s">
        <v>2090</v>
      </c>
      <c r="BGV4" s="127" t="s">
        <v>2091</v>
      </c>
      <c r="BGW4" s="127" t="s">
        <v>2092</v>
      </c>
      <c r="BGX4" s="127" t="s">
        <v>2093</v>
      </c>
      <c r="BGY4" s="127" t="s">
        <v>2094</v>
      </c>
      <c r="BGZ4" s="127" t="s">
        <v>2095</v>
      </c>
      <c r="BHA4" s="127" t="s">
        <v>2096</v>
      </c>
      <c r="BHB4" s="127" t="s">
        <v>2097</v>
      </c>
      <c r="BHC4" s="127" t="s">
        <v>2098</v>
      </c>
      <c r="BHD4" s="127" t="s">
        <v>2099</v>
      </c>
      <c r="BHE4" s="127" t="s">
        <v>2100</v>
      </c>
      <c r="BHF4" s="127" t="s">
        <v>2101</v>
      </c>
      <c r="BHG4" s="127" t="s">
        <v>2102</v>
      </c>
      <c r="BHH4" s="127" t="s">
        <v>2103</v>
      </c>
      <c r="BHI4" s="127" t="s">
        <v>2104</v>
      </c>
      <c r="BHJ4" s="127" t="s">
        <v>2105</v>
      </c>
      <c r="BHK4" s="127" t="s">
        <v>2106</v>
      </c>
      <c r="BHL4" s="127" t="s">
        <v>2107</v>
      </c>
      <c r="BHM4" s="127" t="s">
        <v>2108</v>
      </c>
      <c r="BHN4" s="127" t="s">
        <v>2109</v>
      </c>
      <c r="BHO4" s="127" t="s">
        <v>2110</v>
      </c>
      <c r="BHP4" s="127" t="s">
        <v>2111</v>
      </c>
      <c r="BHQ4" s="127" t="s">
        <v>2112</v>
      </c>
      <c r="BHR4" s="127" t="s">
        <v>2113</v>
      </c>
      <c r="BHS4" s="127" t="s">
        <v>2114</v>
      </c>
      <c r="BHT4" s="127" t="s">
        <v>2115</v>
      </c>
      <c r="BHU4" s="127" t="s">
        <v>2116</v>
      </c>
      <c r="BHV4" s="127" t="s">
        <v>2117</v>
      </c>
      <c r="BHW4" s="127" t="s">
        <v>2118</v>
      </c>
      <c r="BHX4" s="127" t="s">
        <v>2119</v>
      </c>
      <c r="BHY4" s="127" t="s">
        <v>2120</v>
      </c>
      <c r="BHZ4" s="127" t="s">
        <v>2121</v>
      </c>
      <c r="BIA4" s="127" t="s">
        <v>2122</v>
      </c>
      <c r="BIB4" s="127" t="s">
        <v>2123</v>
      </c>
      <c r="BIC4" s="127" t="s">
        <v>2124</v>
      </c>
      <c r="BID4" s="127" t="s">
        <v>2125</v>
      </c>
      <c r="BIE4" s="127" t="s">
        <v>2126</v>
      </c>
      <c r="BIF4" s="127" t="s">
        <v>2127</v>
      </c>
      <c r="BIG4" s="127" t="s">
        <v>2128</v>
      </c>
      <c r="BIH4" s="127" t="s">
        <v>2129</v>
      </c>
      <c r="BII4" s="127" t="s">
        <v>2130</v>
      </c>
      <c r="BIJ4" s="127" t="s">
        <v>2131</v>
      </c>
      <c r="BIK4" s="127" t="s">
        <v>2132</v>
      </c>
      <c r="BIL4" s="127" t="s">
        <v>2133</v>
      </c>
      <c r="BIM4" s="127" t="s">
        <v>2134</v>
      </c>
      <c r="BIN4" s="127" t="s">
        <v>2135</v>
      </c>
      <c r="BIO4" s="127" t="s">
        <v>2136</v>
      </c>
      <c r="BIP4" s="127" t="s">
        <v>2137</v>
      </c>
      <c r="BIQ4" s="127" t="s">
        <v>2138</v>
      </c>
      <c r="BIR4" s="127" t="s">
        <v>2139</v>
      </c>
      <c r="BIS4" s="127" t="s">
        <v>2140</v>
      </c>
      <c r="BIT4" s="127" t="s">
        <v>2141</v>
      </c>
      <c r="BIU4" s="127" t="s">
        <v>2142</v>
      </c>
      <c r="BIV4" s="127" t="s">
        <v>2143</v>
      </c>
      <c r="BIW4" s="127" t="s">
        <v>2144</v>
      </c>
      <c r="BIX4" s="127" t="s">
        <v>2145</v>
      </c>
      <c r="BIY4" s="127" t="s">
        <v>2146</v>
      </c>
      <c r="BIZ4" s="127" t="s">
        <v>2147</v>
      </c>
      <c r="BJA4" s="127" t="s">
        <v>2148</v>
      </c>
      <c r="BJB4" s="127" t="s">
        <v>2149</v>
      </c>
      <c r="BJC4" s="127" t="s">
        <v>2150</v>
      </c>
      <c r="BJD4" s="127" t="s">
        <v>2151</v>
      </c>
      <c r="BJE4" s="127" t="s">
        <v>2152</v>
      </c>
      <c r="BJF4" s="127" t="s">
        <v>2153</v>
      </c>
      <c r="BJG4" s="127" t="s">
        <v>2154</v>
      </c>
      <c r="BJH4" s="127" t="s">
        <v>2155</v>
      </c>
      <c r="BJI4" s="127" t="s">
        <v>2156</v>
      </c>
      <c r="BJJ4" s="127" t="s">
        <v>2157</v>
      </c>
      <c r="BJK4" s="127" t="s">
        <v>2158</v>
      </c>
      <c r="BJL4" s="127" t="s">
        <v>2159</v>
      </c>
      <c r="BJM4" s="127" t="s">
        <v>2160</v>
      </c>
      <c r="BJN4" s="127" t="s">
        <v>2161</v>
      </c>
      <c r="BJO4" s="127" t="s">
        <v>2162</v>
      </c>
      <c r="BJP4" s="127" t="s">
        <v>2163</v>
      </c>
      <c r="BJQ4" s="127" t="s">
        <v>2164</v>
      </c>
      <c r="BJR4" s="127" t="s">
        <v>2165</v>
      </c>
      <c r="BJS4" s="127" t="s">
        <v>2166</v>
      </c>
      <c r="BJT4" s="127" t="s">
        <v>2167</v>
      </c>
      <c r="BJU4" s="127" t="s">
        <v>2168</v>
      </c>
      <c r="BJV4" s="127" t="s">
        <v>2169</v>
      </c>
      <c r="BJW4" s="127" t="s">
        <v>2170</v>
      </c>
      <c r="BJX4" s="127" t="s">
        <v>2171</v>
      </c>
      <c r="BJY4" s="127" t="s">
        <v>2172</v>
      </c>
      <c r="BJZ4" s="127" t="s">
        <v>2173</v>
      </c>
      <c r="BKA4" s="127" t="s">
        <v>2174</v>
      </c>
      <c r="BKB4" s="127" t="s">
        <v>2175</v>
      </c>
      <c r="BKC4" s="127" t="s">
        <v>2176</v>
      </c>
      <c r="BKD4" s="127" t="s">
        <v>2177</v>
      </c>
      <c r="BKE4" s="127" t="s">
        <v>2178</v>
      </c>
      <c r="BKF4" s="127" t="s">
        <v>2179</v>
      </c>
      <c r="BKG4" s="127" t="s">
        <v>2180</v>
      </c>
      <c r="BKH4" s="127" t="s">
        <v>2181</v>
      </c>
      <c r="BKI4" s="127" t="s">
        <v>2182</v>
      </c>
      <c r="BKJ4" s="127" t="s">
        <v>2183</v>
      </c>
      <c r="BKK4" s="127" t="s">
        <v>2184</v>
      </c>
      <c r="BKL4" s="127" t="s">
        <v>2185</v>
      </c>
      <c r="BKM4" s="127" t="s">
        <v>2186</v>
      </c>
      <c r="BKN4" s="127" t="s">
        <v>2187</v>
      </c>
      <c r="BKO4" s="127" t="s">
        <v>2188</v>
      </c>
      <c r="BKP4" s="127" t="s">
        <v>2189</v>
      </c>
      <c r="BKQ4" s="127" t="s">
        <v>2190</v>
      </c>
      <c r="BKR4" s="127" t="s">
        <v>2191</v>
      </c>
      <c r="BKS4" s="127" t="s">
        <v>2192</v>
      </c>
      <c r="BKT4" s="127" t="s">
        <v>2193</v>
      </c>
      <c r="BKU4" s="127" t="s">
        <v>2194</v>
      </c>
      <c r="BKV4" s="127" t="s">
        <v>2195</v>
      </c>
      <c r="BKW4" s="127" t="s">
        <v>2196</v>
      </c>
      <c r="BKX4" s="127" t="s">
        <v>2197</v>
      </c>
      <c r="BKY4" s="127" t="s">
        <v>2198</v>
      </c>
      <c r="BKZ4" s="127" t="s">
        <v>2199</v>
      </c>
      <c r="BLA4" s="127" t="s">
        <v>2200</v>
      </c>
      <c r="BLB4" s="127" t="s">
        <v>2201</v>
      </c>
      <c r="BLC4" s="127" t="s">
        <v>2202</v>
      </c>
      <c r="BLD4" s="127" t="s">
        <v>2203</v>
      </c>
      <c r="BLE4" s="127" t="s">
        <v>2204</v>
      </c>
      <c r="BLF4" s="127" t="s">
        <v>2205</v>
      </c>
      <c r="BLG4" s="127" t="s">
        <v>2206</v>
      </c>
      <c r="BLH4" s="127" t="s">
        <v>2207</v>
      </c>
      <c r="BLI4" s="127" t="s">
        <v>2208</v>
      </c>
      <c r="BLJ4" s="127" t="s">
        <v>2209</v>
      </c>
      <c r="BLK4" s="127" t="s">
        <v>2210</v>
      </c>
      <c r="BLL4" s="127" t="s">
        <v>2211</v>
      </c>
      <c r="BLM4" s="127" t="s">
        <v>2212</v>
      </c>
      <c r="BLN4" s="127" t="s">
        <v>2213</v>
      </c>
      <c r="BLO4" s="127" t="s">
        <v>2214</v>
      </c>
      <c r="BLP4" s="127" t="s">
        <v>2215</v>
      </c>
      <c r="BLQ4" s="127" t="s">
        <v>2216</v>
      </c>
      <c r="BLR4" s="127" t="s">
        <v>2217</v>
      </c>
      <c r="BLS4" s="127" t="s">
        <v>2218</v>
      </c>
      <c r="BLT4" s="127" t="s">
        <v>2219</v>
      </c>
      <c r="BLU4" s="127" t="s">
        <v>2220</v>
      </c>
      <c r="BLV4" s="127" t="s">
        <v>2221</v>
      </c>
      <c r="BLW4" s="127" t="s">
        <v>2222</v>
      </c>
      <c r="BLX4" s="127" t="s">
        <v>2223</v>
      </c>
      <c r="BLY4" s="127" t="s">
        <v>2224</v>
      </c>
      <c r="BLZ4" s="127" t="s">
        <v>2225</v>
      </c>
      <c r="BMA4" s="127" t="s">
        <v>2226</v>
      </c>
      <c r="BMB4" s="127" t="s">
        <v>2227</v>
      </c>
      <c r="BMC4" s="127" t="s">
        <v>2228</v>
      </c>
      <c r="BMD4" s="127" t="s">
        <v>2229</v>
      </c>
      <c r="BME4" s="127" t="s">
        <v>2230</v>
      </c>
      <c r="BMF4" s="127" t="s">
        <v>2231</v>
      </c>
      <c r="BMG4" s="127" t="s">
        <v>2232</v>
      </c>
      <c r="BMH4" s="127" t="s">
        <v>2233</v>
      </c>
      <c r="BMI4" s="127" t="s">
        <v>2234</v>
      </c>
      <c r="BMJ4" s="127" t="s">
        <v>2235</v>
      </c>
      <c r="BMK4" s="127" t="s">
        <v>2236</v>
      </c>
      <c r="BML4" s="127" t="s">
        <v>2237</v>
      </c>
      <c r="BMM4" s="127" t="s">
        <v>2238</v>
      </c>
      <c r="BMN4" s="127" t="s">
        <v>2239</v>
      </c>
      <c r="BMO4" s="127" t="s">
        <v>2240</v>
      </c>
      <c r="BMP4" s="127" t="s">
        <v>2241</v>
      </c>
      <c r="BMQ4" s="127" t="s">
        <v>2242</v>
      </c>
      <c r="BMR4" s="127" t="s">
        <v>2243</v>
      </c>
      <c r="BMS4" s="127" t="s">
        <v>2244</v>
      </c>
      <c r="BMT4" s="127" t="s">
        <v>2245</v>
      </c>
      <c r="BMU4" s="127" t="s">
        <v>2246</v>
      </c>
      <c r="BMV4" s="127" t="s">
        <v>2247</v>
      </c>
      <c r="BMW4" s="127" t="s">
        <v>2248</v>
      </c>
      <c r="BMX4" s="127" t="s">
        <v>2249</v>
      </c>
      <c r="BMY4" s="127" t="s">
        <v>2250</v>
      </c>
      <c r="BMZ4" s="127" t="s">
        <v>2251</v>
      </c>
      <c r="BNA4" s="127" t="s">
        <v>2252</v>
      </c>
      <c r="BNB4" s="127" t="s">
        <v>2253</v>
      </c>
      <c r="BNC4" s="127" t="s">
        <v>2254</v>
      </c>
      <c r="BND4" s="127" t="s">
        <v>2255</v>
      </c>
      <c r="BNE4" s="127" t="s">
        <v>2256</v>
      </c>
      <c r="BNF4" s="127" t="s">
        <v>2257</v>
      </c>
      <c r="BNG4" s="127" t="s">
        <v>2258</v>
      </c>
      <c r="BNH4" s="127" t="s">
        <v>2259</v>
      </c>
      <c r="BNI4" s="127" t="s">
        <v>2260</v>
      </c>
      <c r="BNJ4" s="127" t="s">
        <v>2261</v>
      </c>
      <c r="BNK4" s="127" t="s">
        <v>2262</v>
      </c>
      <c r="BNL4" s="127" t="s">
        <v>2263</v>
      </c>
      <c r="BNM4" s="127" t="s">
        <v>2264</v>
      </c>
      <c r="BNN4" s="127" t="s">
        <v>2265</v>
      </c>
      <c r="BNO4" s="127" t="s">
        <v>2266</v>
      </c>
      <c r="BNP4" s="127" t="s">
        <v>2267</v>
      </c>
      <c r="BNQ4" s="127" t="s">
        <v>2268</v>
      </c>
      <c r="BNR4" s="127" t="s">
        <v>2269</v>
      </c>
      <c r="BNS4" s="127" t="s">
        <v>2270</v>
      </c>
      <c r="BNT4" s="127" t="s">
        <v>2271</v>
      </c>
      <c r="BNU4" s="127" t="s">
        <v>2272</v>
      </c>
      <c r="BNV4" s="127" t="s">
        <v>2273</v>
      </c>
      <c r="BNW4" s="127" t="s">
        <v>2274</v>
      </c>
      <c r="BNX4" s="127" t="s">
        <v>2275</v>
      </c>
      <c r="BNY4" s="127" t="s">
        <v>2276</v>
      </c>
      <c r="BNZ4" s="127" t="s">
        <v>2277</v>
      </c>
      <c r="BOA4" s="127" t="s">
        <v>2278</v>
      </c>
      <c r="BOB4" s="127" t="s">
        <v>2279</v>
      </c>
      <c r="BOC4" s="127" t="s">
        <v>2280</v>
      </c>
      <c r="BOD4" s="127" t="s">
        <v>2281</v>
      </c>
      <c r="BOE4" s="127" t="s">
        <v>2282</v>
      </c>
      <c r="BOF4" s="127" t="s">
        <v>2283</v>
      </c>
      <c r="BOG4" s="127" t="s">
        <v>2284</v>
      </c>
      <c r="BOH4" s="127" t="s">
        <v>2285</v>
      </c>
      <c r="BOI4" s="127" t="s">
        <v>2286</v>
      </c>
      <c r="BOJ4" s="127" t="s">
        <v>2287</v>
      </c>
      <c r="BOK4" s="127" t="s">
        <v>2288</v>
      </c>
      <c r="BOL4" s="127" t="s">
        <v>2289</v>
      </c>
      <c r="BOM4" s="127" t="s">
        <v>2290</v>
      </c>
      <c r="BON4" s="127" t="s">
        <v>2291</v>
      </c>
      <c r="BOO4" s="127" t="s">
        <v>2292</v>
      </c>
      <c r="BOP4" s="127" t="s">
        <v>2293</v>
      </c>
      <c r="BOQ4" s="127" t="s">
        <v>2294</v>
      </c>
      <c r="BOR4" s="127" t="s">
        <v>2295</v>
      </c>
      <c r="BOS4" s="127" t="s">
        <v>2296</v>
      </c>
      <c r="BOT4" s="127" t="s">
        <v>2297</v>
      </c>
      <c r="BOU4" s="127" t="s">
        <v>2298</v>
      </c>
      <c r="BOV4" s="127" t="s">
        <v>2299</v>
      </c>
      <c r="BOW4" s="127" t="s">
        <v>2300</v>
      </c>
      <c r="BOX4" s="127" t="s">
        <v>2301</v>
      </c>
      <c r="BOY4" s="127" t="s">
        <v>2302</v>
      </c>
      <c r="BOZ4" s="127" t="s">
        <v>2303</v>
      </c>
      <c r="BPA4" s="127" t="s">
        <v>2304</v>
      </c>
      <c r="BPB4" s="127" t="s">
        <v>2305</v>
      </c>
      <c r="BPC4" s="127" t="s">
        <v>2306</v>
      </c>
      <c r="BPD4" s="127" t="s">
        <v>2307</v>
      </c>
      <c r="BPE4" s="127" t="s">
        <v>2308</v>
      </c>
      <c r="BPF4" s="127" t="s">
        <v>2309</v>
      </c>
      <c r="BPG4" s="127" t="s">
        <v>2310</v>
      </c>
      <c r="BPH4" s="127" t="s">
        <v>2311</v>
      </c>
      <c r="BPI4" s="127" t="s">
        <v>2312</v>
      </c>
      <c r="BPJ4" s="127" t="s">
        <v>2313</v>
      </c>
      <c r="BPK4" s="127" t="s">
        <v>2314</v>
      </c>
      <c r="BPL4" s="127" t="s">
        <v>2315</v>
      </c>
      <c r="BPM4" s="127" t="s">
        <v>2316</v>
      </c>
      <c r="BPN4" s="127" t="s">
        <v>2317</v>
      </c>
      <c r="BPO4" s="127" t="s">
        <v>2318</v>
      </c>
      <c r="BPP4" s="127" t="s">
        <v>2319</v>
      </c>
      <c r="BPQ4" s="127" t="s">
        <v>2320</v>
      </c>
      <c r="BPR4" s="127" t="s">
        <v>2321</v>
      </c>
      <c r="BPS4" s="127" t="s">
        <v>2322</v>
      </c>
      <c r="BPT4" s="127" t="s">
        <v>2323</v>
      </c>
      <c r="BPU4" s="127" t="s">
        <v>2324</v>
      </c>
      <c r="BPV4" s="127" t="s">
        <v>2325</v>
      </c>
      <c r="BPW4" s="127" t="s">
        <v>2326</v>
      </c>
      <c r="BPX4" s="127" t="s">
        <v>2327</v>
      </c>
      <c r="BPY4" s="127" t="s">
        <v>2328</v>
      </c>
      <c r="BPZ4" s="127" t="s">
        <v>2329</v>
      </c>
      <c r="BQA4" s="127" t="s">
        <v>2330</v>
      </c>
      <c r="BQB4" s="127" t="s">
        <v>2331</v>
      </c>
      <c r="BQC4" s="127" t="s">
        <v>2332</v>
      </c>
      <c r="BQD4" s="127" t="s">
        <v>2333</v>
      </c>
      <c r="BQE4" s="127" t="s">
        <v>2334</v>
      </c>
      <c r="BQF4" s="127" t="s">
        <v>2335</v>
      </c>
      <c r="BQG4" s="127" t="s">
        <v>2336</v>
      </c>
      <c r="BQH4" s="127" t="s">
        <v>2337</v>
      </c>
      <c r="BQI4" s="127" t="s">
        <v>2338</v>
      </c>
      <c r="BQJ4" s="127" t="s">
        <v>2339</v>
      </c>
      <c r="BQK4" s="127" t="s">
        <v>2340</v>
      </c>
      <c r="BQL4" s="127" t="s">
        <v>2341</v>
      </c>
      <c r="BQM4" s="127" t="s">
        <v>2342</v>
      </c>
      <c r="BQN4" s="127" t="s">
        <v>2343</v>
      </c>
      <c r="BQO4" s="127" t="s">
        <v>2344</v>
      </c>
      <c r="BQP4" s="127" t="s">
        <v>2345</v>
      </c>
      <c r="BQQ4" s="127" t="s">
        <v>2346</v>
      </c>
      <c r="BQR4" s="127" t="s">
        <v>2347</v>
      </c>
      <c r="BQS4" s="127" t="s">
        <v>2348</v>
      </c>
      <c r="BQT4" s="127" t="s">
        <v>2349</v>
      </c>
      <c r="BQU4" s="127" t="s">
        <v>2350</v>
      </c>
      <c r="BQV4" s="127" t="s">
        <v>2351</v>
      </c>
      <c r="BQW4" s="127" t="s">
        <v>2352</v>
      </c>
      <c r="BQX4" s="127" t="s">
        <v>2353</v>
      </c>
      <c r="BQY4" s="127" t="s">
        <v>2354</v>
      </c>
      <c r="BQZ4" s="127" t="s">
        <v>2355</v>
      </c>
      <c r="BRA4" s="127" t="s">
        <v>2356</v>
      </c>
      <c r="BRB4" s="127" t="s">
        <v>2357</v>
      </c>
      <c r="BRC4" s="127" t="s">
        <v>2358</v>
      </c>
      <c r="BRD4" s="127" t="s">
        <v>2359</v>
      </c>
      <c r="BRE4" s="127" t="s">
        <v>2360</v>
      </c>
      <c r="BRF4" s="127" t="s">
        <v>2361</v>
      </c>
      <c r="BRG4" s="127" t="s">
        <v>2362</v>
      </c>
      <c r="BRH4" s="127" t="s">
        <v>2363</v>
      </c>
      <c r="BRI4" s="127" t="s">
        <v>2364</v>
      </c>
      <c r="BRJ4" s="127" t="s">
        <v>2365</v>
      </c>
      <c r="BRK4" s="127" t="s">
        <v>2366</v>
      </c>
      <c r="BRL4" s="127" t="s">
        <v>2367</v>
      </c>
      <c r="BRM4" s="127" t="s">
        <v>2368</v>
      </c>
      <c r="BRN4" s="127" t="s">
        <v>2369</v>
      </c>
      <c r="BRO4" s="127" t="s">
        <v>2370</v>
      </c>
      <c r="BRP4" s="127" t="s">
        <v>2371</v>
      </c>
      <c r="BRQ4" s="127" t="s">
        <v>2372</v>
      </c>
      <c r="BRR4" s="127" t="s">
        <v>2373</v>
      </c>
      <c r="BRS4" s="127" t="s">
        <v>2374</v>
      </c>
      <c r="BRT4" s="127" t="s">
        <v>2375</v>
      </c>
      <c r="BRU4" s="127" t="s">
        <v>2376</v>
      </c>
      <c r="BRV4" s="127" t="s">
        <v>2377</v>
      </c>
      <c r="BRW4" s="127" t="s">
        <v>2378</v>
      </c>
      <c r="BRX4" s="127" t="s">
        <v>2379</v>
      </c>
      <c r="BRY4" s="127" t="s">
        <v>2380</v>
      </c>
      <c r="BRZ4" s="127" t="s">
        <v>2381</v>
      </c>
      <c r="BSA4" s="127" t="s">
        <v>2382</v>
      </c>
      <c r="BSB4" s="127" t="s">
        <v>2383</v>
      </c>
      <c r="BSC4" s="127" t="s">
        <v>2384</v>
      </c>
      <c r="BSD4" s="127" t="s">
        <v>2385</v>
      </c>
      <c r="BSE4" s="127" t="s">
        <v>2386</v>
      </c>
      <c r="BSF4" s="127" t="s">
        <v>2387</v>
      </c>
      <c r="BSG4" s="127" t="s">
        <v>2388</v>
      </c>
      <c r="BSH4" s="127" t="s">
        <v>2389</v>
      </c>
      <c r="BSI4" s="127" t="s">
        <v>2390</v>
      </c>
      <c r="BSJ4" s="127" t="s">
        <v>2391</v>
      </c>
      <c r="BSK4" s="127" t="s">
        <v>2392</v>
      </c>
      <c r="BSL4" s="127" t="s">
        <v>2393</v>
      </c>
      <c r="BSM4" s="127" t="s">
        <v>2394</v>
      </c>
      <c r="BSN4" s="127" t="s">
        <v>2395</v>
      </c>
      <c r="BSO4" s="127" t="s">
        <v>2396</v>
      </c>
      <c r="BSP4" s="127" t="s">
        <v>2397</v>
      </c>
      <c r="BSQ4" s="127" t="s">
        <v>2398</v>
      </c>
      <c r="BSR4" s="127" t="s">
        <v>2399</v>
      </c>
      <c r="BSS4" s="127" t="s">
        <v>2400</v>
      </c>
      <c r="BST4" s="127" t="s">
        <v>2401</v>
      </c>
      <c r="BSU4" s="127" t="s">
        <v>2402</v>
      </c>
      <c r="BSV4" s="127" t="s">
        <v>2403</v>
      </c>
      <c r="BSW4" s="127" t="s">
        <v>2404</v>
      </c>
      <c r="BSX4" s="127" t="s">
        <v>2405</v>
      </c>
      <c r="BSY4" s="127" t="s">
        <v>2406</v>
      </c>
      <c r="BSZ4" s="127" t="s">
        <v>2407</v>
      </c>
      <c r="BTA4" s="127" t="s">
        <v>2408</v>
      </c>
      <c r="BTB4" s="127" t="s">
        <v>2409</v>
      </c>
      <c r="BTC4" s="127" t="s">
        <v>2410</v>
      </c>
      <c r="BTD4" s="127" t="s">
        <v>2411</v>
      </c>
      <c r="BTE4" s="127" t="s">
        <v>2412</v>
      </c>
      <c r="BTF4" s="127" t="s">
        <v>2413</v>
      </c>
      <c r="BTG4" s="127" t="s">
        <v>2414</v>
      </c>
      <c r="BTH4" s="127" t="s">
        <v>2415</v>
      </c>
      <c r="BTI4" s="127" t="s">
        <v>2416</v>
      </c>
      <c r="BTJ4" s="127" t="s">
        <v>2417</v>
      </c>
      <c r="BTK4" s="127" t="s">
        <v>2418</v>
      </c>
      <c r="BTL4" s="127" t="s">
        <v>2419</v>
      </c>
      <c r="BTM4" s="127" t="s">
        <v>2420</v>
      </c>
      <c r="BTN4" s="127" t="s">
        <v>2421</v>
      </c>
      <c r="BTO4" s="127" t="s">
        <v>2422</v>
      </c>
      <c r="BTP4" s="127" t="s">
        <v>2423</v>
      </c>
      <c r="BTQ4" s="127" t="s">
        <v>2424</v>
      </c>
      <c r="BTR4" s="127" t="s">
        <v>2425</v>
      </c>
      <c r="BTS4" s="127" t="s">
        <v>2426</v>
      </c>
      <c r="BTT4" s="127" t="s">
        <v>2427</v>
      </c>
      <c r="BTU4" s="127" t="s">
        <v>2428</v>
      </c>
      <c r="BTV4" s="127" t="s">
        <v>2429</v>
      </c>
      <c r="BTW4" s="127" t="s">
        <v>2430</v>
      </c>
      <c r="BTX4" s="127" t="s">
        <v>2431</v>
      </c>
      <c r="BTY4" s="127" t="s">
        <v>2432</v>
      </c>
      <c r="BTZ4" s="127" t="s">
        <v>2433</v>
      </c>
      <c r="BUA4" s="127" t="s">
        <v>2434</v>
      </c>
      <c r="BUB4" s="127" t="s">
        <v>2435</v>
      </c>
      <c r="BUC4" s="127" t="s">
        <v>2436</v>
      </c>
      <c r="BUD4" s="127" t="s">
        <v>2437</v>
      </c>
      <c r="BUE4" s="127" t="s">
        <v>2438</v>
      </c>
      <c r="BUF4" s="127" t="s">
        <v>2439</v>
      </c>
      <c r="BUG4" s="127" t="s">
        <v>2440</v>
      </c>
      <c r="BUH4" s="127" t="s">
        <v>2441</v>
      </c>
      <c r="BUI4" s="127" t="s">
        <v>2442</v>
      </c>
      <c r="BUJ4" s="127" t="s">
        <v>2443</v>
      </c>
      <c r="BUK4" s="127" t="s">
        <v>2444</v>
      </c>
      <c r="BUL4" s="127" t="s">
        <v>2445</v>
      </c>
      <c r="BUM4" s="127" t="s">
        <v>2446</v>
      </c>
      <c r="BUN4" s="127" t="s">
        <v>2447</v>
      </c>
      <c r="BUO4" s="127" t="s">
        <v>2448</v>
      </c>
      <c r="BUP4" s="127" t="s">
        <v>2449</v>
      </c>
      <c r="BUQ4" s="127" t="s">
        <v>2450</v>
      </c>
      <c r="BUR4" s="127" t="s">
        <v>2451</v>
      </c>
      <c r="BUS4" s="127" t="s">
        <v>2452</v>
      </c>
      <c r="BUT4" s="127" t="s">
        <v>2453</v>
      </c>
      <c r="BUU4" s="127" t="s">
        <v>2454</v>
      </c>
      <c r="BUV4" s="127" t="s">
        <v>2455</v>
      </c>
      <c r="BUW4" s="127" t="s">
        <v>2456</v>
      </c>
      <c r="BUX4" s="127" t="s">
        <v>2457</v>
      </c>
      <c r="BUY4" s="127" t="s">
        <v>2458</v>
      </c>
      <c r="BUZ4" s="127" t="s">
        <v>2459</v>
      </c>
      <c r="BVA4" s="127" t="s">
        <v>2460</v>
      </c>
      <c r="BVB4" s="127" t="s">
        <v>2461</v>
      </c>
      <c r="BVC4" s="127" t="s">
        <v>2462</v>
      </c>
      <c r="BVD4" s="127" t="s">
        <v>2463</v>
      </c>
      <c r="BVE4" s="127" t="s">
        <v>2464</v>
      </c>
      <c r="BVF4" s="127" t="s">
        <v>2465</v>
      </c>
      <c r="BVG4" s="127" t="s">
        <v>2466</v>
      </c>
      <c r="BVH4" s="127" t="s">
        <v>2467</v>
      </c>
      <c r="BVI4" s="127" t="s">
        <v>2468</v>
      </c>
      <c r="BVJ4" s="127" t="s">
        <v>2469</v>
      </c>
      <c r="BVK4" s="127" t="s">
        <v>2470</v>
      </c>
      <c r="BVL4" s="127" t="s">
        <v>2471</v>
      </c>
      <c r="BVM4" s="127" t="s">
        <v>2472</v>
      </c>
      <c r="BVN4" s="127" t="s">
        <v>2473</v>
      </c>
      <c r="BVO4" s="127" t="s">
        <v>2474</v>
      </c>
      <c r="BVP4" s="127" t="s">
        <v>2475</v>
      </c>
      <c r="BVQ4" s="127" t="s">
        <v>2476</v>
      </c>
      <c r="BVR4" s="127" t="s">
        <v>2477</v>
      </c>
      <c r="BVS4" s="127" t="s">
        <v>2478</v>
      </c>
      <c r="BVT4" s="127" t="s">
        <v>2479</v>
      </c>
      <c r="BVU4" s="127" t="s">
        <v>2480</v>
      </c>
      <c r="BVV4" s="127" t="s">
        <v>2481</v>
      </c>
      <c r="BVW4" s="127" t="s">
        <v>2482</v>
      </c>
      <c r="BVX4" s="127" t="s">
        <v>2483</v>
      </c>
      <c r="BVY4" s="127" t="s">
        <v>2484</v>
      </c>
      <c r="BVZ4" s="127" t="s">
        <v>2485</v>
      </c>
      <c r="BWA4" s="127" t="s">
        <v>2486</v>
      </c>
      <c r="BWB4" s="127" t="s">
        <v>2487</v>
      </c>
      <c r="BWC4" s="127" t="s">
        <v>2488</v>
      </c>
      <c r="BWD4" s="127" t="s">
        <v>2489</v>
      </c>
      <c r="BWE4" s="127" t="s">
        <v>2490</v>
      </c>
      <c r="BWF4" s="127" t="s">
        <v>2491</v>
      </c>
      <c r="BWG4" s="127" t="s">
        <v>2492</v>
      </c>
      <c r="BWH4" s="127" t="s">
        <v>2493</v>
      </c>
      <c r="BWI4" s="127" t="s">
        <v>2494</v>
      </c>
      <c r="BWJ4" s="127" t="s">
        <v>2495</v>
      </c>
      <c r="BWK4" s="127" t="s">
        <v>2496</v>
      </c>
      <c r="BWL4" s="127" t="s">
        <v>2497</v>
      </c>
      <c r="BWM4" s="127" t="s">
        <v>2498</v>
      </c>
      <c r="BWN4" s="127" t="s">
        <v>2499</v>
      </c>
      <c r="BWO4" s="127" t="s">
        <v>2500</v>
      </c>
      <c r="BWP4" s="127" t="s">
        <v>2501</v>
      </c>
      <c r="BWQ4" s="127" t="s">
        <v>2502</v>
      </c>
      <c r="BWR4" s="127" t="s">
        <v>2503</v>
      </c>
      <c r="BWS4" s="127" t="s">
        <v>2504</v>
      </c>
      <c r="BWT4" s="127" t="s">
        <v>2505</v>
      </c>
      <c r="BWU4" s="127" t="s">
        <v>2506</v>
      </c>
      <c r="BWV4" s="127" t="s">
        <v>2507</v>
      </c>
      <c r="BWW4" s="127" t="s">
        <v>2508</v>
      </c>
      <c r="BWX4" s="127" t="s">
        <v>2509</v>
      </c>
      <c r="BWY4" s="127" t="s">
        <v>2510</v>
      </c>
      <c r="BWZ4" s="127" t="s">
        <v>2511</v>
      </c>
      <c r="BXA4" s="127" t="s">
        <v>2512</v>
      </c>
      <c r="BXB4" s="127" t="s">
        <v>2513</v>
      </c>
      <c r="BXC4" s="127" t="s">
        <v>2514</v>
      </c>
      <c r="BXD4" s="127" t="s">
        <v>2515</v>
      </c>
      <c r="BXE4" s="127" t="s">
        <v>2516</v>
      </c>
      <c r="BXF4" s="127" t="s">
        <v>2517</v>
      </c>
      <c r="BXG4" s="127" t="s">
        <v>2518</v>
      </c>
      <c r="BXH4" s="127" t="s">
        <v>2519</v>
      </c>
      <c r="BXI4" s="127" t="s">
        <v>2520</v>
      </c>
      <c r="BXJ4" s="127" t="s">
        <v>2521</v>
      </c>
      <c r="BXK4" s="127" t="s">
        <v>2522</v>
      </c>
      <c r="BXL4" s="127" t="s">
        <v>2523</v>
      </c>
      <c r="BXM4" s="127" t="s">
        <v>2524</v>
      </c>
      <c r="BXN4" s="127" t="s">
        <v>2525</v>
      </c>
      <c r="BXO4" s="127" t="s">
        <v>2526</v>
      </c>
      <c r="BXP4" s="127" t="s">
        <v>2527</v>
      </c>
      <c r="BXQ4" s="127" t="s">
        <v>2528</v>
      </c>
      <c r="BXR4" s="127" t="s">
        <v>2529</v>
      </c>
      <c r="BXS4" s="127" t="s">
        <v>2530</v>
      </c>
      <c r="BXT4" s="127" t="s">
        <v>2531</v>
      </c>
      <c r="BXU4" s="127" t="s">
        <v>2532</v>
      </c>
      <c r="BXV4" s="127" t="s">
        <v>2533</v>
      </c>
      <c r="BXW4" s="127" t="s">
        <v>2534</v>
      </c>
      <c r="BXX4" s="127" t="s">
        <v>2535</v>
      </c>
      <c r="BXY4" s="127" t="s">
        <v>2536</v>
      </c>
      <c r="BXZ4" s="127" t="s">
        <v>2537</v>
      </c>
      <c r="BYA4" s="127" t="s">
        <v>2538</v>
      </c>
      <c r="BYB4" s="127" t="s">
        <v>2539</v>
      </c>
      <c r="BYC4" s="127" t="s">
        <v>2540</v>
      </c>
      <c r="BYD4" s="127" t="s">
        <v>2541</v>
      </c>
      <c r="BYE4" s="127" t="s">
        <v>2542</v>
      </c>
      <c r="BYF4" s="127" t="s">
        <v>2543</v>
      </c>
      <c r="BYG4" s="127" t="s">
        <v>2544</v>
      </c>
      <c r="BYH4" s="127" t="s">
        <v>2545</v>
      </c>
      <c r="BYI4" s="127" t="s">
        <v>2546</v>
      </c>
      <c r="BYJ4" s="127" t="s">
        <v>2547</v>
      </c>
      <c r="BYK4" s="127" t="s">
        <v>2548</v>
      </c>
      <c r="BYL4" s="127" t="s">
        <v>2549</v>
      </c>
      <c r="BYM4" s="127" t="s">
        <v>2550</v>
      </c>
      <c r="BYN4" s="127" t="s">
        <v>2551</v>
      </c>
      <c r="BYO4" s="127" t="s">
        <v>2552</v>
      </c>
      <c r="BYP4" s="127" t="s">
        <v>2553</v>
      </c>
      <c r="BYQ4" s="127" t="s">
        <v>2554</v>
      </c>
      <c r="BYR4" s="127" t="s">
        <v>2555</v>
      </c>
      <c r="BYS4" s="127" t="s">
        <v>2556</v>
      </c>
      <c r="BYT4" s="127" t="s">
        <v>2557</v>
      </c>
      <c r="BYU4" s="127" t="s">
        <v>2558</v>
      </c>
      <c r="BYV4" s="127" t="s">
        <v>2559</v>
      </c>
      <c r="BYW4" s="127" t="s">
        <v>2560</v>
      </c>
      <c r="BYX4" s="127" t="s">
        <v>2561</v>
      </c>
      <c r="BYY4" s="127" t="s">
        <v>2562</v>
      </c>
      <c r="BYZ4" s="127" t="s">
        <v>2563</v>
      </c>
      <c r="BZA4" s="127" t="s">
        <v>2564</v>
      </c>
      <c r="BZB4" s="127" t="s">
        <v>2565</v>
      </c>
      <c r="BZC4" s="127" t="s">
        <v>2566</v>
      </c>
      <c r="BZD4" s="127" t="s">
        <v>2567</v>
      </c>
      <c r="BZE4" s="127" t="s">
        <v>2568</v>
      </c>
      <c r="BZF4" s="127" t="s">
        <v>2569</v>
      </c>
      <c r="BZG4" s="127" t="s">
        <v>2570</v>
      </c>
      <c r="BZH4" s="127" t="s">
        <v>2571</v>
      </c>
      <c r="BZI4" s="127" t="s">
        <v>2572</v>
      </c>
      <c r="BZJ4" s="127" t="s">
        <v>2573</v>
      </c>
      <c r="BZK4" s="127" t="s">
        <v>2574</v>
      </c>
      <c r="BZL4" s="127" t="s">
        <v>2575</v>
      </c>
      <c r="BZM4" s="127" t="s">
        <v>2576</v>
      </c>
      <c r="BZN4" s="127" t="s">
        <v>2577</v>
      </c>
      <c r="BZO4" s="127" t="s">
        <v>2578</v>
      </c>
      <c r="BZP4" s="127" t="s">
        <v>2579</v>
      </c>
      <c r="BZQ4" s="127" t="s">
        <v>2580</v>
      </c>
      <c r="BZR4" s="127" t="s">
        <v>2581</v>
      </c>
      <c r="BZS4" s="127" t="s">
        <v>2582</v>
      </c>
      <c r="BZT4" s="127" t="s">
        <v>2583</v>
      </c>
      <c r="BZU4" s="127" t="s">
        <v>2584</v>
      </c>
      <c r="BZV4" s="127" t="s">
        <v>2585</v>
      </c>
      <c r="BZW4" s="127" t="s">
        <v>2586</v>
      </c>
      <c r="BZX4" s="127" t="s">
        <v>2587</v>
      </c>
      <c r="BZY4" s="127" t="s">
        <v>2588</v>
      </c>
      <c r="BZZ4" s="127" t="s">
        <v>2589</v>
      </c>
      <c r="CAA4" s="127" t="s">
        <v>2590</v>
      </c>
      <c r="CAB4" s="127" t="s">
        <v>2591</v>
      </c>
      <c r="CAC4" s="127" t="s">
        <v>2592</v>
      </c>
      <c r="CAD4" s="127" t="s">
        <v>2593</v>
      </c>
      <c r="CAE4" s="127" t="s">
        <v>2594</v>
      </c>
      <c r="CAF4" s="127" t="s">
        <v>2595</v>
      </c>
      <c r="CAG4" s="127" t="s">
        <v>2596</v>
      </c>
      <c r="CAH4" s="127" t="s">
        <v>2597</v>
      </c>
      <c r="CAI4" s="127" t="s">
        <v>2598</v>
      </c>
      <c r="CAJ4" s="127" t="s">
        <v>2599</v>
      </c>
      <c r="CAK4" s="127" t="s">
        <v>2600</v>
      </c>
      <c r="CAL4" s="127" t="s">
        <v>2601</v>
      </c>
      <c r="CAM4" s="127" t="s">
        <v>2602</v>
      </c>
      <c r="CAN4" s="127" t="s">
        <v>2603</v>
      </c>
      <c r="CAO4" s="127" t="s">
        <v>2604</v>
      </c>
      <c r="CAP4" s="127" t="s">
        <v>2605</v>
      </c>
      <c r="CAQ4" s="127" t="s">
        <v>2606</v>
      </c>
      <c r="CAR4" s="127" t="s">
        <v>2607</v>
      </c>
      <c r="CAS4" s="127" t="s">
        <v>2608</v>
      </c>
      <c r="CAT4" s="127" t="s">
        <v>2609</v>
      </c>
      <c r="CAU4" s="127" t="s">
        <v>2610</v>
      </c>
      <c r="CAV4" s="127" t="s">
        <v>2611</v>
      </c>
      <c r="CAW4" s="127" t="s">
        <v>2612</v>
      </c>
      <c r="CAX4" s="127" t="s">
        <v>2613</v>
      </c>
      <c r="CAY4" s="127" t="s">
        <v>2614</v>
      </c>
      <c r="CAZ4" s="127" t="s">
        <v>2615</v>
      </c>
      <c r="CBA4" s="127" t="s">
        <v>2616</v>
      </c>
      <c r="CBB4" s="127" t="s">
        <v>2617</v>
      </c>
      <c r="CBC4" s="127" t="s">
        <v>2618</v>
      </c>
      <c r="CBD4" s="127" t="s">
        <v>2619</v>
      </c>
      <c r="CBE4" s="127" t="s">
        <v>2620</v>
      </c>
      <c r="CBF4" s="127" t="s">
        <v>2621</v>
      </c>
      <c r="CBG4" s="127" t="s">
        <v>2622</v>
      </c>
      <c r="CBH4" s="127" t="s">
        <v>2623</v>
      </c>
      <c r="CBI4" s="127" t="s">
        <v>2624</v>
      </c>
      <c r="CBJ4" s="127" t="s">
        <v>2625</v>
      </c>
      <c r="CBK4" s="127" t="s">
        <v>2626</v>
      </c>
      <c r="CBL4" s="127" t="s">
        <v>2627</v>
      </c>
      <c r="CBM4" s="127" t="s">
        <v>2628</v>
      </c>
      <c r="CBN4" s="127" t="s">
        <v>2629</v>
      </c>
      <c r="CBO4" s="127" t="s">
        <v>2630</v>
      </c>
      <c r="CBP4" s="127" t="s">
        <v>2631</v>
      </c>
      <c r="CBQ4" s="127" t="s">
        <v>2632</v>
      </c>
      <c r="CBR4" s="127" t="s">
        <v>2633</v>
      </c>
      <c r="CBS4" s="127" t="s">
        <v>2634</v>
      </c>
      <c r="CBT4" s="127" t="s">
        <v>2635</v>
      </c>
      <c r="CBU4" s="127" t="s">
        <v>2636</v>
      </c>
      <c r="CBV4" s="127" t="s">
        <v>2637</v>
      </c>
      <c r="CBW4" s="127" t="s">
        <v>2638</v>
      </c>
      <c r="CBX4" s="127" t="s">
        <v>2639</v>
      </c>
      <c r="CBY4" s="127" t="s">
        <v>2640</v>
      </c>
      <c r="CBZ4" s="127" t="s">
        <v>2641</v>
      </c>
      <c r="CCA4" s="127" t="s">
        <v>2642</v>
      </c>
      <c r="CCB4" s="127" t="s">
        <v>2643</v>
      </c>
      <c r="CCC4" s="127" t="s">
        <v>2644</v>
      </c>
      <c r="CCD4" s="127" t="s">
        <v>2645</v>
      </c>
      <c r="CCE4" s="127" t="s">
        <v>2646</v>
      </c>
      <c r="CCF4" s="127" t="s">
        <v>2647</v>
      </c>
      <c r="CCG4" s="127" t="s">
        <v>2648</v>
      </c>
      <c r="CCH4" s="127" t="s">
        <v>2649</v>
      </c>
      <c r="CCI4" s="127" t="s">
        <v>2650</v>
      </c>
      <c r="CCJ4" s="127" t="s">
        <v>2651</v>
      </c>
      <c r="CCK4" s="127" t="s">
        <v>2652</v>
      </c>
      <c r="CCL4" s="127" t="s">
        <v>2653</v>
      </c>
      <c r="CCM4" s="127" t="s">
        <v>2654</v>
      </c>
      <c r="CCN4" s="127" t="s">
        <v>2655</v>
      </c>
      <c r="CCO4" s="127" t="s">
        <v>2656</v>
      </c>
      <c r="CCP4" s="127" t="s">
        <v>2657</v>
      </c>
      <c r="CCQ4" s="127" t="s">
        <v>2658</v>
      </c>
      <c r="CCR4" s="127" t="s">
        <v>2659</v>
      </c>
      <c r="CCS4" s="127" t="s">
        <v>2660</v>
      </c>
      <c r="CCT4" s="127" t="s">
        <v>2661</v>
      </c>
      <c r="CCU4" s="127" t="s">
        <v>2662</v>
      </c>
      <c r="CCV4" s="127" t="s">
        <v>2663</v>
      </c>
      <c r="CCW4" s="127" t="s">
        <v>2664</v>
      </c>
      <c r="CCX4" s="127" t="s">
        <v>2665</v>
      </c>
      <c r="CCY4" s="127" t="s">
        <v>2666</v>
      </c>
      <c r="CCZ4" s="127" t="s">
        <v>2667</v>
      </c>
      <c r="CDA4" s="127" t="s">
        <v>2668</v>
      </c>
      <c r="CDB4" s="127" t="s">
        <v>2669</v>
      </c>
      <c r="CDC4" s="127" t="s">
        <v>2670</v>
      </c>
      <c r="CDD4" s="127" t="s">
        <v>2671</v>
      </c>
      <c r="CDE4" s="127" t="s">
        <v>2672</v>
      </c>
      <c r="CDF4" s="127" t="s">
        <v>2673</v>
      </c>
      <c r="CDG4" s="127" t="s">
        <v>2674</v>
      </c>
      <c r="CDH4" s="127" t="s">
        <v>2675</v>
      </c>
      <c r="CDI4" s="127" t="s">
        <v>2676</v>
      </c>
      <c r="CDJ4" s="127" t="s">
        <v>2677</v>
      </c>
      <c r="CDK4" s="127" t="s">
        <v>2678</v>
      </c>
      <c r="CDL4" s="127" t="s">
        <v>2679</v>
      </c>
      <c r="CDM4" s="127" t="s">
        <v>2680</v>
      </c>
      <c r="CDN4" s="127" t="s">
        <v>2681</v>
      </c>
      <c r="CDO4" s="127" t="s">
        <v>2682</v>
      </c>
      <c r="CDP4" s="127" t="s">
        <v>2683</v>
      </c>
      <c r="CDQ4" s="127" t="s">
        <v>2684</v>
      </c>
      <c r="CDR4" s="127" t="s">
        <v>2685</v>
      </c>
      <c r="CDS4" s="127" t="s">
        <v>2686</v>
      </c>
      <c r="CDT4" s="127" t="s">
        <v>2687</v>
      </c>
      <c r="CDU4" s="127" t="s">
        <v>2688</v>
      </c>
      <c r="CDV4" s="127" t="s">
        <v>2689</v>
      </c>
      <c r="CDW4" s="127" t="s">
        <v>2690</v>
      </c>
      <c r="CDX4" s="127" t="s">
        <v>2691</v>
      </c>
      <c r="CDY4" s="127" t="s">
        <v>2692</v>
      </c>
      <c r="CDZ4" s="127" t="s">
        <v>2693</v>
      </c>
      <c r="CEA4" s="127" t="s">
        <v>2694</v>
      </c>
      <c r="CEB4" s="127" t="s">
        <v>2695</v>
      </c>
      <c r="CEC4" s="127" t="s">
        <v>2696</v>
      </c>
      <c r="CED4" s="127" t="s">
        <v>2697</v>
      </c>
      <c r="CEE4" s="127" t="s">
        <v>2698</v>
      </c>
      <c r="CEF4" s="127" t="s">
        <v>2699</v>
      </c>
      <c r="CEG4" s="127" t="s">
        <v>2700</v>
      </c>
      <c r="CEH4" s="127" t="s">
        <v>2701</v>
      </c>
      <c r="CEI4" s="127" t="s">
        <v>2702</v>
      </c>
      <c r="CEJ4" s="127" t="s">
        <v>2703</v>
      </c>
      <c r="CEK4" s="127" t="s">
        <v>2704</v>
      </c>
      <c r="CEL4" s="127" t="s">
        <v>2705</v>
      </c>
      <c r="CEM4" s="127" t="s">
        <v>2706</v>
      </c>
      <c r="CEN4" s="127" t="s">
        <v>2707</v>
      </c>
      <c r="CEO4" s="127" t="s">
        <v>2708</v>
      </c>
      <c r="CEP4" s="127" t="s">
        <v>2709</v>
      </c>
      <c r="CEQ4" s="127" t="s">
        <v>2710</v>
      </c>
      <c r="CER4" s="127" t="s">
        <v>2711</v>
      </c>
      <c r="CES4" s="127" t="s">
        <v>2712</v>
      </c>
      <c r="CET4" s="127" t="s">
        <v>2713</v>
      </c>
      <c r="CEU4" s="127" t="s">
        <v>2714</v>
      </c>
      <c r="CEV4" s="127" t="s">
        <v>2715</v>
      </c>
      <c r="CEW4" s="127" t="s">
        <v>2716</v>
      </c>
      <c r="CEX4" s="127" t="s">
        <v>2717</v>
      </c>
      <c r="CEY4" s="127" t="s">
        <v>2718</v>
      </c>
      <c r="CEZ4" s="127" t="s">
        <v>2719</v>
      </c>
      <c r="CFA4" s="127" t="s">
        <v>2720</v>
      </c>
      <c r="CFB4" s="127" t="s">
        <v>2721</v>
      </c>
      <c r="CFC4" s="127" t="s">
        <v>2722</v>
      </c>
      <c r="CFD4" s="127" t="s">
        <v>2723</v>
      </c>
      <c r="CFE4" s="127" t="s">
        <v>2724</v>
      </c>
      <c r="CFF4" s="127" t="s">
        <v>2725</v>
      </c>
      <c r="CFG4" s="127" t="s">
        <v>2726</v>
      </c>
      <c r="CFH4" s="127" t="s">
        <v>2727</v>
      </c>
      <c r="CFI4" s="127" t="s">
        <v>2728</v>
      </c>
      <c r="CFJ4" s="127" t="s">
        <v>2729</v>
      </c>
      <c r="CFK4" s="127" t="s">
        <v>2730</v>
      </c>
      <c r="CFL4" s="127" t="s">
        <v>2731</v>
      </c>
      <c r="CFM4" s="127" t="s">
        <v>2732</v>
      </c>
      <c r="CFN4" s="127" t="s">
        <v>2733</v>
      </c>
      <c r="CFO4" s="127" t="s">
        <v>2734</v>
      </c>
      <c r="CFP4" s="127" t="s">
        <v>2735</v>
      </c>
      <c r="CFQ4" s="127" t="s">
        <v>2736</v>
      </c>
      <c r="CFR4" s="127" t="s">
        <v>2737</v>
      </c>
      <c r="CFS4" s="127" t="s">
        <v>2738</v>
      </c>
      <c r="CFT4" s="127" t="s">
        <v>2739</v>
      </c>
      <c r="CFU4" s="127" t="s">
        <v>2740</v>
      </c>
      <c r="CFV4" s="127" t="s">
        <v>2741</v>
      </c>
      <c r="CFW4" s="127" t="s">
        <v>2742</v>
      </c>
      <c r="CFX4" s="127" t="s">
        <v>2743</v>
      </c>
      <c r="CFY4" s="127" t="s">
        <v>2744</v>
      </c>
      <c r="CFZ4" s="127" t="s">
        <v>2745</v>
      </c>
      <c r="CGA4" s="127" t="s">
        <v>2746</v>
      </c>
      <c r="CGB4" s="127" t="s">
        <v>2747</v>
      </c>
      <c r="CGC4" s="127" t="s">
        <v>2748</v>
      </c>
      <c r="CGD4" s="127" t="s">
        <v>2749</v>
      </c>
      <c r="CGE4" s="127" t="s">
        <v>2750</v>
      </c>
      <c r="CGF4" s="127" t="s">
        <v>2751</v>
      </c>
      <c r="CGG4" s="127" t="s">
        <v>2752</v>
      </c>
      <c r="CGH4" s="127" t="s">
        <v>2753</v>
      </c>
      <c r="CGI4" s="127" t="s">
        <v>2754</v>
      </c>
      <c r="CGJ4" s="127" t="s">
        <v>2755</v>
      </c>
      <c r="CGK4" s="127" t="s">
        <v>2756</v>
      </c>
      <c r="CGL4" s="127" t="s">
        <v>2757</v>
      </c>
      <c r="CGM4" s="127" t="s">
        <v>2758</v>
      </c>
      <c r="CGN4" s="127" t="s">
        <v>2759</v>
      </c>
      <c r="CGO4" s="127" t="s">
        <v>2760</v>
      </c>
      <c r="CGP4" s="127" t="s">
        <v>2761</v>
      </c>
      <c r="CGQ4" s="127" t="s">
        <v>2762</v>
      </c>
      <c r="CGR4" s="127" t="s">
        <v>2763</v>
      </c>
      <c r="CGS4" s="127" t="s">
        <v>2764</v>
      </c>
      <c r="CGT4" s="127" t="s">
        <v>2765</v>
      </c>
      <c r="CGU4" s="127" t="s">
        <v>2766</v>
      </c>
      <c r="CGV4" s="127" t="s">
        <v>2767</v>
      </c>
      <c r="CGW4" s="127" t="s">
        <v>2768</v>
      </c>
      <c r="CGX4" s="127" t="s">
        <v>2769</v>
      </c>
      <c r="CGY4" s="127" t="s">
        <v>2770</v>
      </c>
      <c r="CGZ4" s="127" t="s">
        <v>2771</v>
      </c>
      <c r="CHA4" s="127" t="s">
        <v>2772</v>
      </c>
      <c r="CHB4" s="127" t="s">
        <v>2773</v>
      </c>
      <c r="CHC4" s="127" t="s">
        <v>2774</v>
      </c>
      <c r="CHD4" s="127" t="s">
        <v>2775</v>
      </c>
      <c r="CHE4" s="127" t="s">
        <v>2776</v>
      </c>
      <c r="CHF4" s="127" t="s">
        <v>2777</v>
      </c>
      <c r="CHG4" s="127" t="s">
        <v>2778</v>
      </c>
      <c r="CHH4" s="127" t="s">
        <v>2779</v>
      </c>
      <c r="CHI4" s="127" t="s">
        <v>2780</v>
      </c>
      <c r="CHJ4" s="127" t="s">
        <v>2781</v>
      </c>
      <c r="CHK4" s="127" t="s">
        <v>2782</v>
      </c>
      <c r="CHL4" s="127" t="s">
        <v>2783</v>
      </c>
      <c r="CHM4" s="127" t="s">
        <v>2784</v>
      </c>
      <c r="CHN4" s="127" t="s">
        <v>2785</v>
      </c>
      <c r="CHO4" s="127" t="s">
        <v>2786</v>
      </c>
      <c r="CHP4" s="127" t="s">
        <v>2787</v>
      </c>
      <c r="CHQ4" s="127" t="s">
        <v>2788</v>
      </c>
      <c r="CHR4" s="127" t="s">
        <v>2789</v>
      </c>
      <c r="CHS4" s="127" t="s">
        <v>2790</v>
      </c>
      <c r="CHT4" s="127" t="s">
        <v>2791</v>
      </c>
      <c r="CHU4" s="127" t="s">
        <v>2792</v>
      </c>
      <c r="CHV4" s="127" t="s">
        <v>2793</v>
      </c>
      <c r="CHW4" s="127" t="s">
        <v>2794</v>
      </c>
      <c r="CHX4" s="127" t="s">
        <v>2795</v>
      </c>
      <c r="CHY4" s="127" t="s">
        <v>2796</v>
      </c>
      <c r="CHZ4" s="127" t="s">
        <v>2797</v>
      </c>
      <c r="CIA4" s="127" t="s">
        <v>2798</v>
      </c>
      <c r="CIB4" s="127" t="s">
        <v>2799</v>
      </c>
      <c r="CIC4" s="127" t="s">
        <v>2800</v>
      </c>
      <c r="CID4" s="127" t="s">
        <v>2801</v>
      </c>
      <c r="CIE4" s="127" t="s">
        <v>2802</v>
      </c>
      <c r="CIF4" s="127" t="s">
        <v>2803</v>
      </c>
      <c r="CIG4" s="127" t="s">
        <v>2804</v>
      </c>
      <c r="CIH4" s="127" t="s">
        <v>2805</v>
      </c>
      <c r="CII4" s="127" t="s">
        <v>2806</v>
      </c>
      <c r="CIJ4" s="127" t="s">
        <v>2807</v>
      </c>
      <c r="CIK4" s="127" t="s">
        <v>2808</v>
      </c>
      <c r="CIL4" s="127" t="s">
        <v>2809</v>
      </c>
      <c r="CIM4" s="127" t="s">
        <v>2810</v>
      </c>
      <c r="CIN4" s="127" t="s">
        <v>2811</v>
      </c>
      <c r="CIO4" s="127" t="s">
        <v>2812</v>
      </c>
      <c r="CIP4" s="127" t="s">
        <v>2813</v>
      </c>
      <c r="CIQ4" s="127" t="s">
        <v>2814</v>
      </c>
      <c r="CIR4" s="127" t="s">
        <v>2815</v>
      </c>
      <c r="CIS4" s="127" t="s">
        <v>2816</v>
      </c>
      <c r="CIT4" s="127" t="s">
        <v>2817</v>
      </c>
      <c r="CIU4" s="127" t="s">
        <v>2818</v>
      </c>
      <c r="CIV4" s="127" t="s">
        <v>2819</v>
      </c>
      <c r="CIW4" s="127" t="s">
        <v>2820</v>
      </c>
      <c r="CIX4" s="127" t="s">
        <v>2821</v>
      </c>
      <c r="CIY4" s="127" t="s">
        <v>2822</v>
      </c>
      <c r="CIZ4" s="127" t="s">
        <v>2823</v>
      </c>
      <c r="CJA4" s="127" t="s">
        <v>2824</v>
      </c>
      <c r="CJB4" s="127" t="s">
        <v>2825</v>
      </c>
      <c r="CJC4" s="127" t="s">
        <v>2826</v>
      </c>
      <c r="CJD4" s="127" t="s">
        <v>2827</v>
      </c>
      <c r="CJE4" s="127" t="s">
        <v>2828</v>
      </c>
      <c r="CJF4" s="127" t="s">
        <v>2829</v>
      </c>
      <c r="CJG4" s="127" t="s">
        <v>2830</v>
      </c>
      <c r="CJH4" s="127" t="s">
        <v>2831</v>
      </c>
      <c r="CJI4" s="127" t="s">
        <v>2832</v>
      </c>
      <c r="CJJ4" s="127" t="s">
        <v>2833</v>
      </c>
      <c r="CJK4" s="127" t="s">
        <v>2834</v>
      </c>
      <c r="CJL4" s="127" t="s">
        <v>2835</v>
      </c>
      <c r="CJM4" s="127" t="s">
        <v>2836</v>
      </c>
      <c r="CJN4" s="127" t="s">
        <v>2837</v>
      </c>
      <c r="CJO4" s="127" t="s">
        <v>2838</v>
      </c>
      <c r="CJP4" s="127" t="s">
        <v>2839</v>
      </c>
      <c r="CJQ4" s="127" t="s">
        <v>2840</v>
      </c>
      <c r="CJR4" s="127" t="s">
        <v>2841</v>
      </c>
      <c r="CJS4" s="127" t="s">
        <v>2842</v>
      </c>
      <c r="CJT4" s="127" t="s">
        <v>2843</v>
      </c>
      <c r="CJU4" s="127" t="s">
        <v>2844</v>
      </c>
      <c r="CJV4" s="127" t="s">
        <v>2845</v>
      </c>
      <c r="CJW4" s="127" t="s">
        <v>2846</v>
      </c>
      <c r="CJX4" s="127" t="s">
        <v>2847</v>
      </c>
      <c r="CJY4" s="127" t="s">
        <v>2848</v>
      </c>
      <c r="CJZ4" s="127" t="s">
        <v>2849</v>
      </c>
      <c r="CKA4" s="127" t="s">
        <v>2850</v>
      </c>
      <c r="CKB4" s="127" t="s">
        <v>2851</v>
      </c>
      <c r="CKC4" s="127" t="s">
        <v>2852</v>
      </c>
      <c r="CKD4" s="127" t="s">
        <v>2853</v>
      </c>
      <c r="CKE4" s="127" t="s">
        <v>2854</v>
      </c>
      <c r="CKF4" s="127" t="s">
        <v>2855</v>
      </c>
      <c r="CKG4" s="127" t="s">
        <v>2856</v>
      </c>
      <c r="CKH4" s="127" t="s">
        <v>2857</v>
      </c>
      <c r="CKI4" s="127" t="s">
        <v>2858</v>
      </c>
      <c r="CKJ4" s="127" t="s">
        <v>2859</v>
      </c>
      <c r="CKK4" s="127" t="s">
        <v>2860</v>
      </c>
      <c r="CKL4" s="127" t="s">
        <v>2861</v>
      </c>
      <c r="CKM4" s="127" t="s">
        <v>2862</v>
      </c>
      <c r="CKN4" s="127" t="s">
        <v>2863</v>
      </c>
      <c r="CKO4" s="127" t="s">
        <v>2864</v>
      </c>
      <c r="CKP4" s="127" t="s">
        <v>2865</v>
      </c>
      <c r="CKQ4" s="127" t="s">
        <v>2866</v>
      </c>
      <c r="CKR4" s="127" t="s">
        <v>2867</v>
      </c>
      <c r="CKS4" s="127" t="s">
        <v>2868</v>
      </c>
      <c r="CKT4" s="127" t="s">
        <v>2869</v>
      </c>
      <c r="CKU4" s="127" t="s">
        <v>2870</v>
      </c>
      <c r="CKV4" s="127" t="s">
        <v>2871</v>
      </c>
      <c r="CKW4" s="127" t="s">
        <v>2872</v>
      </c>
      <c r="CKX4" s="127" t="s">
        <v>2873</v>
      </c>
      <c r="CKY4" s="127" t="s">
        <v>2874</v>
      </c>
      <c r="CKZ4" s="127" t="s">
        <v>2875</v>
      </c>
      <c r="CLA4" s="127" t="s">
        <v>2876</v>
      </c>
      <c r="CLB4" s="127" t="s">
        <v>2877</v>
      </c>
      <c r="CLC4" s="127" t="s">
        <v>2878</v>
      </c>
      <c r="CLD4" s="127" t="s">
        <v>2879</v>
      </c>
      <c r="CLE4" s="127" t="s">
        <v>2880</v>
      </c>
      <c r="CLF4" s="127" t="s">
        <v>2881</v>
      </c>
      <c r="CLG4" s="127" t="s">
        <v>2882</v>
      </c>
      <c r="CLH4" s="127" t="s">
        <v>2883</v>
      </c>
      <c r="CLI4" s="127" t="s">
        <v>2884</v>
      </c>
      <c r="CLJ4" s="127" t="s">
        <v>2885</v>
      </c>
      <c r="CLK4" s="127" t="s">
        <v>2886</v>
      </c>
      <c r="CLL4" s="127" t="s">
        <v>2887</v>
      </c>
      <c r="CLM4" s="127" t="s">
        <v>2888</v>
      </c>
      <c r="CLN4" s="127" t="s">
        <v>2889</v>
      </c>
      <c r="CLO4" s="127" t="s">
        <v>2890</v>
      </c>
      <c r="CLP4" s="127" t="s">
        <v>2891</v>
      </c>
      <c r="CLQ4" s="127" t="s">
        <v>2892</v>
      </c>
      <c r="CLR4" s="127" t="s">
        <v>2893</v>
      </c>
      <c r="CLS4" s="127" t="s">
        <v>2894</v>
      </c>
      <c r="CLT4" s="127" t="s">
        <v>2895</v>
      </c>
      <c r="CLU4" s="127" t="s">
        <v>2896</v>
      </c>
      <c r="CLV4" s="127" t="s">
        <v>2897</v>
      </c>
      <c r="CLW4" s="127" t="s">
        <v>2898</v>
      </c>
      <c r="CLX4" s="127" t="s">
        <v>2899</v>
      </c>
      <c r="CLY4" s="127" t="s">
        <v>2900</v>
      </c>
      <c r="CLZ4" s="127" t="s">
        <v>2901</v>
      </c>
      <c r="CMA4" s="127" t="s">
        <v>2902</v>
      </c>
      <c r="CMB4" s="127" t="s">
        <v>2903</v>
      </c>
      <c r="CMC4" s="127" t="s">
        <v>2904</v>
      </c>
      <c r="CMD4" s="127" t="s">
        <v>2905</v>
      </c>
      <c r="CME4" s="127" t="s">
        <v>2906</v>
      </c>
      <c r="CMF4" s="127" t="s">
        <v>2907</v>
      </c>
      <c r="CMG4" s="127" t="s">
        <v>2908</v>
      </c>
      <c r="CMH4" s="127" t="s">
        <v>2909</v>
      </c>
      <c r="CMI4" s="127" t="s">
        <v>2910</v>
      </c>
      <c r="CMJ4" s="127" t="s">
        <v>2911</v>
      </c>
      <c r="CMK4" s="127" t="s">
        <v>2912</v>
      </c>
      <c r="CML4" s="127" t="s">
        <v>2913</v>
      </c>
      <c r="CMM4" s="127" t="s">
        <v>2914</v>
      </c>
      <c r="CMN4" s="127" t="s">
        <v>2915</v>
      </c>
      <c r="CMO4" s="127" t="s">
        <v>2916</v>
      </c>
      <c r="CMP4" s="127" t="s">
        <v>2917</v>
      </c>
      <c r="CMQ4" s="127" t="s">
        <v>2918</v>
      </c>
      <c r="CMR4" s="127" t="s">
        <v>2919</v>
      </c>
      <c r="CMS4" s="127" t="s">
        <v>2920</v>
      </c>
      <c r="CMT4" s="127" t="s">
        <v>2921</v>
      </c>
      <c r="CMU4" s="127" t="s">
        <v>2922</v>
      </c>
      <c r="CMV4" s="127" t="s">
        <v>2923</v>
      </c>
      <c r="CMW4" s="127" t="s">
        <v>2924</v>
      </c>
      <c r="CMX4" s="127" t="s">
        <v>2925</v>
      </c>
      <c r="CMY4" s="127" t="s">
        <v>2926</v>
      </c>
      <c r="CMZ4" s="127" t="s">
        <v>2927</v>
      </c>
      <c r="CNA4" s="127" t="s">
        <v>2928</v>
      </c>
      <c r="CNB4" s="127" t="s">
        <v>2929</v>
      </c>
      <c r="CNC4" s="127" t="s">
        <v>2930</v>
      </c>
      <c r="CND4" s="127" t="s">
        <v>2931</v>
      </c>
      <c r="CNE4" s="127" t="s">
        <v>2932</v>
      </c>
      <c r="CNF4" s="127" t="s">
        <v>2933</v>
      </c>
      <c r="CNG4" s="127" t="s">
        <v>2934</v>
      </c>
      <c r="CNH4" s="127" t="s">
        <v>2935</v>
      </c>
      <c r="CNI4" s="127" t="s">
        <v>2936</v>
      </c>
      <c r="CNJ4" s="127" t="s">
        <v>2937</v>
      </c>
      <c r="CNK4" s="127" t="s">
        <v>2938</v>
      </c>
      <c r="CNL4" s="127" t="s">
        <v>2939</v>
      </c>
      <c r="CNM4" s="127" t="s">
        <v>2940</v>
      </c>
      <c r="CNN4" s="127" t="s">
        <v>2941</v>
      </c>
      <c r="CNO4" s="127" t="s">
        <v>2942</v>
      </c>
      <c r="CNP4" s="127" t="s">
        <v>2943</v>
      </c>
      <c r="CNQ4" s="127" t="s">
        <v>2944</v>
      </c>
      <c r="CNR4" s="127" t="s">
        <v>2945</v>
      </c>
      <c r="CNS4" s="127" t="s">
        <v>2946</v>
      </c>
      <c r="CNT4" s="127" t="s">
        <v>2947</v>
      </c>
      <c r="CNU4" s="127" t="s">
        <v>2948</v>
      </c>
      <c r="CNV4" s="127" t="s">
        <v>2949</v>
      </c>
      <c r="CNW4" s="127" t="s">
        <v>2950</v>
      </c>
      <c r="CNX4" s="127" t="s">
        <v>2951</v>
      </c>
      <c r="CNY4" s="127" t="s">
        <v>2952</v>
      </c>
      <c r="CNZ4" s="127" t="s">
        <v>2953</v>
      </c>
      <c r="COA4" s="127" t="s">
        <v>2954</v>
      </c>
      <c r="COB4" s="127" t="s">
        <v>2955</v>
      </c>
      <c r="COC4" s="127" t="s">
        <v>2956</v>
      </c>
      <c r="COD4" s="127" t="s">
        <v>2957</v>
      </c>
      <c r="COE4" s="127" t="s">
        <v>2958</v>
      </c>
      <c r="COF4" s="127" t="s">
        <v>2959</v>
      </c>
      <c r="COG4" s="127" t="s">
        <v>2960</v>
      </c>
      <c r="COH4" s="127" t="s">
        <v>2961</v>
      </c>
      <c r="COI4" s="127" t="s">
        <v>2962</v>
      </c>
      <c r="COJ4" s="127" t="s">
        <v>2963</v>
      </c>
      <c r="COK4" s="127" t="s">
        <v>2964</v>
      </c>
      <c r="COL4" s="127" t="s">
        <v>2965</v>
      </c>
      <c r="COM4" s="127" t="s">
        <v>2966</v>
      </c>
      <c r="CON4" s="127" t="s">
        <v>2967</v>
      </c>
      <c r="COO4" s="127" t="s">
        <v>2968</v>
      </c>
      <c r="COP4" s="127" t="s">
        <v>2969</v>
      </c>
      <c r="COQ4" s="127" t="s">
        <v>2970</v>
      </c>
      <c r="COR4" s="127" t="s">
        <v>2971</v>
      </c>
      <c r="COS4" s="127" t="s">
        <v>2972</v>
      </c>
      <c r="COT4" s="127" t="s">
        <v>2973</v>
      </c>
      <c r="COU4" s="127" t="s">
        <v>2974</v>
      </c>
      <c r="COV4" s="127" t="s">
        <v>2975</v>
      </c>
      <c r="COW4" s="127" t="s">
        <v>2976</v>
      </c>
      <c r="COX4" s="127" t="s">
        <v>2977</v>
      </c>
      <c r="COY4" s="127" t="s">
        <v>2978</v>
      </c>
      <c r="COZ4" s="127" t="s">
        <v>2979</v>
      </c>
      <c r="CPA4" s="127" t="s">
        <v>2980</v>
      </c>
      <c r="CPB4" s="127" t="s">
        <v>2981</v>
      </c>
      <c r="CPC4" s="127" t="s">
        <v>2982</v>
      </c>
      <c r="CPD4" s="127" t="s">
        <v>2983</v>
      </c>
      <c r="CPE4" s="127" t="s">
        <v>2984</v>
      </c>
      <c r="CPF4" s="127" t="s">
        <v>2985</v>
      </c>
      <c r="CPG4" s="127" t="s">
        <v>2986</v>
      </c>
      <c r="CPH4" s="127" t="s">
        <v>2987</v>
      </c>
      <c r="CPI4" s="127" t="s">
        <v>2988</v>
      </c>
      <c r="CPJ4" s="127" t="s">
        <v>2989</v>
      </c>
      <c r="CPK4" s="127" t="s">
        <v>2990</v>
      </c>
      <c r="CPL4" s="127" t="s">
        <v>2991</v>
      </c>
      <c r="CPM4" s="127" t="s">
        <v>2992</v>
      </c>
      <c r="CPN4" s="127" t="s">
        <v>2993</v>
      </c>
      <c r="CPO4" s="127" t="s">
        <v>2994</v>
      </c>
      <c r="CPP4" s="127" t="s">
        <v>2995</v>
      </c>
      <c r="CPQ4" s="127" t="s">
        <v>2996</v>
      </c>
      <c r="CPR4" s="127" t="s">
        <v>2997</v>
      </c>
      <c r="CPS4" s="127" t="s">
        <v>2998</v>
      </c>
      <c r="CPT4" s="127" t="s">
        <v>2999</v>
      </c>
      <c r="CPU4" s="127" t="s">
        <v>3000</v>
      </c>
      <c r="CPV4" s="127" t="s">
        <v>3001</v>
      </c>
      <c r="CPW4" s="127" t="s">
        <v>3002</v>
      </c>
      <c r="CPX4" s="127" t="s">
        <v>3003</v>
      </c>
      <c r="CPY4" s="127" t="s">
        <v>3004</v>
      </c>
      <c r="CPZ4" s="127" t="s">
        <v>3005</v>
      </c>
      <c r="CQA4" s="127" t="s">
        <v>3006</v>
      </c>
      <c r="CQB4" s="127" t="s">
        <v>3007</v>
      </c>
      <c r="CQC4" s="127" t="s">
        <v>3008</v>
      </c>
      <c r="CQD4" s="127" t="s">
        <v>3009</v>
      </c>
      <c r="CQE4" s="127" t="s">
        <v>3010</v>
      </c>
      <c r="CQF4" s="127" t="s">
        <v>3011</v>
      </c>
      <c r="CQG4" s="127" t="s">
        <v>3012</v>
      </c>
      <c r="CQH4" s="127" t="s">
        <v>3013</v>
      </c>
      <c r="CQI4" s="127" t="s">
        <v>3014</v>
      </c>
      <c r="CQJ4" s="127" t="s">
        <v>3015</v>
      </c>
      <c r="CQK4" s="127" t="s">
        <v>3016</v>
      </c>
      <c r="CQL4" s="127" t="s">
        <v>3017</v>
      </c>
      <c r="CQM4" s="127" t="s">
        <v>3018</v>
      </c>
      <c r="CQN4" s="127" t="s">
        <v>3019</v>
      </c>
      <c r="CQO4" s="127" t="s">
        <v>3020</v>
      </c>
      <c r="CQP4" s="127" t="s">
        <v>3021</v>
      </c>
      <c r="CQQ4" s="127" t="s">
        <v>3022</v>
      </c>
      <c r="CQR4" s="127" t="s">
        <v>3023</v>
      </c>
      <c r="CQS4" s="127" t="s">
        <v>3024</v>
      </c>
      <c r="CQT4" s="127" t="s">
        <v>3025</v>
      </c>
      <c r="CQU4" s="127" t="s">
        <v>3026</v>
      </c>
      <c r="CQV4" s="127" t="s">
        <v>3027</v>
      </c>
      <c r="CQW4" s="127" t="s">
        <v>3028</v>
      </c>
      <c r="CQX4" s="127" t="s">
        <v>3029</v>
      </c>
      <c r="CQY4" s="127" t="s">
        <v>3030</v>
      </c>
      <c r="CQZ4" s="127" t="s">
        <v>3031</v>
      </c>
      <c r="CRA4" s="127" t="s">
        <v>3032</v>
      </c>
      <c r="CRB4" s="127" t="s">
        <v>3033</v>
      </c>
      <c r="CRC4" s="127" t="s">
        <v>3034</v>
      </c>
      <c r="CRD4" s="127" t="s">
        <v>3035</v>
      </c>
      <c r="CRE4" s="127" t="s">
        <v>3036</v>
      </c>
      <c r="CRF4" s="127" t="s">
        <v>3037</v>
      </c>
      <c r="CRG4" s="127" t="s">
        <v>3038</v>
      </c>
      <c r="CRH4" s="127" t="s">
        <v>3039</v>
      </c>
      <c r="CRI4" s="127" t="s">
        <v>3040</v>
      </c>
      <c r="CRJ4" s="127" t="s">
        <v>3041</v>
      </c>
      <c r="CRK4" s="127" t="s">
        <v>3042</v>
      </c>
      <c r="CRL4" s="127" t="s">
        <v>3043</v>
      </c>
      <c r="CRM4" s="127" t="s">
        <v>3044</v>
      </c>
      <c r="CRN4" s="127" t="s">
        <v>3045</v>
      </c>
      <c r="CRO4" s="127" t="s">
        <v>3046</v>
      </c>
      <c r="CRP4" s="127" t="s">
        <v>3047</v>
      </c>
      <c r="CRQ4" s="127" t="s">
        <v>3048</v>
      </c>
      <c r="CRR4" s="127" t="s">
        <v>3049</v>
      </c>
      <c r="CRS4" s="127" t="s">
        <v>3050</v>
      </c>
      <c r="CRT4" s="127" t="s">
        <v>3051</v>
      </c>
      <c r="CRU4" s="127" t="s">
        <v>3052</v>
      </c>
      <c r="CRV4" s="127" t="s">
        <v>3053</v>
      </c>
      <c r="CRW4" s="127" t="s">
        <v>3054</v>
      </c>
      <c r="CRX4" s="127" t="s">
        <v>3055</v>
      </c>
      <c r="CRY4" s="127" t="s">
        <v>3056</v>
      </c>
      <c r="CRZ4" s="127" t="s">
        <v>3057</v>
      </c>
      <c r="CSA4" s="127" t="s">
        <v>3058</v>
      </c>
      <c r="CSB4" s="127" t="s">
        <v>3059</v>
      </c>
      <c r="CSC4" s="127" t="s">
        <v>3060</v>
      </c>
      <c r="CSD4" s="127" t="s">
        <v>3061</v>
      </c>
      <c r="CSE4" s="127" t="s">
        <v>3062</v>
      </c>
      <c r="CSF4" s="127" t="s">
        <v>3063</v>
      </c>
      <c r="CSG4" s="127" t="s">
        <v>3064</v>
      </c>
      <c r="CSH4" s="127" t="s">
        <v>3065</v>
      </c>
      <c r="CSI4" s="127" t="s">
        <v>3066</v>
      </c>
      <c r="CSJ4" s="127" t="s">
        <v>3067</v>
      </c>
      <c r="CSK4" s="127" t="s">
        <v>3068</v>
      </c>
      <c r="CSL4" s="127" t="s">
        <v>3069</v>
      </c>
      <c r="CSM4" s="127" t="s">
        <v>3070</v>
      </c>
      <c r="CSN4" s="127" t="s">
        <v>3071</v>
      </c>
      <c r="CSO4" s="127" t="s">
        <v>3072</v>
      </c>
      <c r="CSP4" s="127" t="s">
        <v>3073</v>
      </c>
      <c r="CSQ4" s="127" t="s">
        <v>3074</v>
      </c>
      <c r="CSR4" s="127" t="s">
        <v>3075</v>
      </c>
      <c r="CSS4" s="127" t="s">
        <v>3076</v>
      </c>
      <c r="CST4" s="127" t="s">
        <v>3077</v>
      </c>
      <c r="CSU4" s="127" t="s">
        <v>3078</v>
      </c>
      <c r="CSV4" s="127" t="s">
        <v>3079</v>
      </c>
      <c r="CSW4" s="127" t="s">
        <v>3080</v>
      </c>
      <c r="CSX4" s="127" t="s">
        <v>3081</v>
      </c>
      <c r="CSY4" s="127" t="s">
        <v>3082</v>
      </c>
      <c r="CSZ4" s="127" t="s">
        <v>3083</v>
      </c>
      <c r="CTA4" s="127" t="s">
        <v>3084</v>
      </c>
      <c r="CTB4" s="127" t="s">
        <v>3085</v>
      </c>
      <c r="CTC4" s="127" t="s">
        <v>3086</v>
      </c>
      <c r="CTD4" s="127" t="s">
        <v>3087</v>
      </c>
      <c r="CTE4" s="127" t="s">
        <v>3088</v>
      </c>
      <c r="CTF4" s="127" t="s">
        <v>3089</v>
      </c>
      <c r="CTG4" s="127" t="s">
        <v>3090</v>
      </c>
      <c r="CTH4" s="127" t="s">
        <v>3091</v>
      </c>
      <c r="CTI4" s="127" t="s">
        <v>3092</v>
      </c>
      <c r="CTJ4" s="127" t="s">
        <v>3093</v>
      </c>
      <c r="CTK4" s="127" t="s">
        <v>3094</v>
      </c>
      <c r="CTL4" s="127" t="s">
        <v>3095</v>
      </c>
      <c r="CTM4" s="127" t="s">
        <v>3096</v>
      </c>
      <c r="CTN4" s="127" t="s">
        <v>3097</v>
      </c>
      <c r="CTO4" s="127" t="s">
        <v>3098</v>
      </c>
      <c r="CTP4" s="127" t="s">
        <v>3099</v>
      </c>
      <c r="CTQ4" s="127" t="s">
        <v>3100</v>
      </c>
      <c r="CTR4" s="127" t="s">
        <v>3101</v>
      </c>
      <c r="CTS4" s="127" t="s">
        <v>3102</v>
      </c>
      <c r="CTT4" s="127" t="s">
        <v>3103</v>
      </c>
      <c r="CTU4" s="127" t="s">
        <v>3104</v>
      </c>
      <c r="CTV4" s="127" t="s">
        <v>3105</v>
      </c>
      <c r="CTW4" s="127" t="s">
        <v>3106</v>
      </c>
      <c r="CTX4" s="127" t="s">
        <v>3107</v>
      </c>
      <c r="CTY4" s="127" t="s">
        <v>3108</v>
      </c>
      <c r="CTZ4" s="127" t="s">
        <v>3109</v>
      </c>
      <c r="CUA4" s="127" t="s">
        <v>3110</v>
      </c>
      <c r="CUB4" s="127" t="s">
        <v>3111</v>
      </c>
      <c r="CUC4" s="127" t="s">
        <v>3112</v>
      </c>
      <c r="CUD4" s="127" t="s">
        <v>3113</v>
      </c>
      <c r="CUE4" s="127" t="s">
        <v>3114</v>
      </c>
      <c r="CUF4" s="127" t="s">
        <v>3115</v>
      </c>
      <c r="CUG4" s="127" t="s">
        <v>3116</v>
      </c>
      <c r="CUH4" s="127" t="s">
        <v>3117</v>
      </c>
      <c r="CUI4" s="127" t="s">
        <v>3118</v>
      </c>
      <c r="CUJ4" s="127" t="s">
        <v>3119</v>
      </c>
      <c r="CUK4" s="127" t="s">
        <v>3120</v>
      </c>
      <c r="CUL4" s="127" t="s">
        <v>3121</v>
      </c>
      <c r="CUM4" s="127" t="s">
        <v>3122</v>
      </c>
      <c r="CUN4" s="127" t="s">
        <v>3123</v>
      </c>
      <c r="CUO4" s="127" t="s">
        <v>3124</v>
      </c>
      <c r="CUP4" s="127" t="s">
        <v>3125</v>
      </c>
      <c r="CUQ4" s="127" t="s">
        <v>3126</v>
      </c>
      <c r="CUR4" s="127" t="s">
        <v>3127</v>
      </c>
      <c r="CUS4" s="127" t="s">
        <v>3128</v>
      </c>
      <c r="CUT4" s="127" t="s">
        <v>3129</v>
      </c>
      <c r="CUU4" s="127" t="s">
        <v>3130</v>
      </c>
      <c r="CUV4" s="127" t="s">
        <v>3131</v>
      </c>
      <c r="CUW4" s="127" t="s">
        <v>3132</v>
      </c>
      <c r="CUX4" s="127" t="s">
        <v>3133</v>
      </c>
      <c r="CUY4" s="127" t="s">
        <v>3134</v>
      </c>
      <c r="CUZ4" s="127" t="s">
        <v>3135</v>
      </c>
      <c r="CVA4" s="127" t="s">
        <v>3136</v>
      </c>
      <c r="CVB4" s="127" t="s">
        <v>3137</v>
      </c>
      <c r="CVC4" s="127" t="s">
        <v>3138</v>
      </c>
      <c r="CVD4" s="127" t="s">
        <v>3139</v>
      </c>
      <c r="CVE4" s="127" t="s">
        <v>3140</v>
      </c>
      <c r="CVF4" s="127" t="s">
        <v>3141</v>
      </c>
      <c r="CVG4" s="127" t="s">
        <v>3142</v>
      </c>
      <c r="CVH4" s="127" t="s">
        <v>3143</v>
      </c>
      <c r="CVI4" s="127" t="s">
        <v>3144</v>
      </c>
      <c r="CVJ4" s="127" t="s">
        <v>3145</v>
      </c>
      <c r="CVK4" s="127" t="s">
        <v>3146</v>
      </c>
      <c r="CVL4" s="127" t="s">
        <v>3147</v>
      </c>
      <c r="CVM4" s="127" t="s">
        <v>3148</v>
      </c>
      <c r="CVN4" s="127" t="s">
        <v>3149</v>
      </c>
      <c r="CVO4" s="127" t="s">
        <v>3150</v>
      </c>
      <c r="CVP4" s="127" t="s">
        <v>3151</v>
      </c>
      <c r="CVQ4" s="127" t="s">
        <v>3152</v>
      </c>
      <c r="CVR4" s="127" t="s">
        <v>3153</v>
      </c>
      <c r="CVS4" s="127" t="s">
        <v>3154</v>
      </c>
      <c r="CVT4" s="127" t="s">
        <v>3155</v>
      </c>
      <c r="CVU4" s="127" t="s">
        <v>3156</v>
      </c>
      <c r="CVV4" s="127" t="s">
        <v>3157</v>
      </c>
      <c r="CVW4" s="127" t="s">
        <v>3158</v>
      </c>
      <c r="CVX4" s="127" t="s">
        <v>3159</v>
      </c>
      <c r="CVY4" s="127" t="s">
        <v>3160</v>
      </c>
      <c r="CVZ4" s="127" t="s">
        <v>3161</v>
      </c>
      <c r="CWA4" s="127" t="s">
        <v>3162</v>
      </c>
      <c r="CWB4" s="127" t="s">
        <v>3163</v>
      </c>
      <c r="CWC4" s="127" t="s">
        <v>3164</v>
      </c>
      <c r="CWD4" s="127" t="s">
        <v>3165</v>
      </c>
      <c r="CWE4" s="127" t="s">
        <v>3166</v>
      </c>
      <c r="CWF4" s="127" t="s">
        <v>3167</v>
      </c>
      <c r="CWG4" s="127" t="s">
        <v>3168</v>
      </c>
      <c r="CWH4" s="127" t="s">
        <v>3169</v>
      </c>
      <c r="CWI4" s="127" t="s">
        <v>3170</v>
      </c>
      <c r="CWJ4" s="127" t="s">
        <v>3171</v>
      </c>
      <c r="CWK4" s="127" t="s">
        <v>3172</v>
      </c>
      <c r="CWL4" s="127" t="s">
        <v>3173</v>
      </c>
      <c r="CWM4" s="127" t="s">
        <v>3174</v>
      </c>
      <c r="CWN4" s="127" t="s">
        <v>3175</v>
      </c>
      <c r="CWO4" s="127" t="s">
        <v>3176</v>
      </c>
      <c r="CWP4" s="127" t="s">
        <v>3177</v>
      </c>
      <c r="CWQ4" s="127" t="s">
        <v>3178</v>
      </c>
      <c r="CWR4" s="127" t="s">
        <v>3179</v>
      </c>
      <c r="CWS4" s="127" t="s">
        <v>3180</v>
      </c>
      <c r="CWT4" s="127" t="s">
        <v>3181</v>
      </c>
      <c r="CWU4" s="127" t="s">
        <v>3182</v>
      </c>
      <c r="CWV4" s="127" t="s">
        <v>3183</v>
      </c>
      <c r="CWW4" s="127" t="s">
        <v>3184</v>
      </c>
      <c r="CWX4" s="127" t="s">
        <v>3185</v>
      </c>
      <c r="CWY4" s="127" t="s">
        <v>3186</v>
      </c>
      <c r="CWZ4" s="127" t="s">
        <v>3187</v>
      </c>
      <c r="CXA4" s="127" t="s">
        <v>3188</v>
      </c>
      <c r="CXB4" s="127" t="s">
        <v>3189</v>
      </c>
      <c r="CXC4" s="127" t="s">
        <v>3190</v>
      </c>
      <c r="CXD4" s="127" t="s">
        <v>3191</v>
      </c>
      <c r="CXE4" s="127" t="s">
        <v>3192</v>
      </c>
      <c r="CXF4" s="127" t="s">
        <v>3193</v>
      </c>
      <c r="CXG4" s="127" t="s">
        <v>3194</v>
      </c>
      <c r="CXH4" s="127" t="s">
        <v>3195</v>
      </c>
      <c r="CXI4" s="127" t="s">
        <v>3196</v>
      </c>
      <c r="CXJ4" s="127" t="s">
        <v>3197</v>
      </c>
      <c r="CXK4" s="127" t="s">
        <v>3198</v>
      </c>
      <c r="CXL4" s="127" t="s">
        <v>3199</v>
      </c>
      <c r="CXM4" s="127" t="s">
        <v>3200</v>
      </c>
      <c r="CXN4" s="127" t="s">
        <v>3201</v>
      </c>
      <c r="CXO4" s="127" t="s">
        <v>3202</v>
      </c>
      <c r="CXP4" s="127" t="s">
        <v>3203</v>
      </c>
      <c r="CXQ4" s="127" t="s">
        <v>3204</v>
      </c>
      <c r="CXR4" s="127" t="s">
        <v>3205</v>
      </c>
      <c r="CXS4" s="127" t="s">
        <v>3206</v>
      </c>
      <c r="CXT4" s="127" t="s">
        <v>3207</v>
      </c>
      <c r="CXU4" s="127" t="s">
        <v>3208</v>
      </c>
      <c r="CXV4" s="127" t="s">
        <v>3209</v>
      </c>
      <c r="CXW4" s="127" t="s">
        <v>3210</v>
      </c>
      <c r="CXX4" s="127" t="s">
        <v>3211</v>
      </c>
      <c r="CXY4" s="127" t="s">
        <v>3212</v>
      </c>
      <c r="CXZ4" s="127" t="s">
        <v>3213</v>
      </c>
      <c r="CYA4" s="127" t="s">
        <v>3214</v>
      </c>
      <c r="CYB4" s="127" t="s">
        <v>3215</v>
      </c>
      <c r="CYC4" s="127" t="s">
        <v>3216</v>
      </c>
      <c r="CYD4" s="127" t="s">
        <v>3217</v>
      </c>
      <c r="CYE4" s="127" t="s">
        <v>3218</v>
      </c>
      <c r="CYF4" s="127" t="s">
        <v>3219</v>
      </c>
      <c r="CYG4" s="127" t="s">
        <v>3220</v>
      </c>
      <c r="CYH4" s="127" t="s">
        <v>3221</v>
      </c>
      <c r="CYI4" s="127" t="s">
        <v>3222</v>
      </c>
      <c r="CYJ4" s="127" t="s">
        <v>3223</v>
      </c>
      <c r="CYK4" s="127" t="s">
        <v>3224</v>
      </c>
      <c r="CYL4" s="127" t="s">
        <v>3225</v>
      </c>
      <c r="CYM4" s="127" t="s">
        <v>3226</v>
      </c>
      <c r="CYN4" s="127" t="s">
        <v>3227</v>
      </c>
      <c r="CYO4" s="127" t="s">
        <v>3228</v>
      </c>
      <c r="CYP4" s="127" t="s">
        <v>3229</v>
      </c>
      <c r="CYQ4" s="127" t="s">
        <v>3230</v>
      </c>
      <c r="CYR4" s="127" t="s">
        <v>3231</v>
      </c>
      <c r="CYS4" s="127" t="s">
        <v>3232</v>
      </c>
      <c r="CYT4" s="127" t="s">
        <v>3233</v>
      </c>
      <c r="CYU4" s="127" t="s">
        <v>3234</v>
      </c>
      <c r="CYV4" s="127" t="s">
        <v>3235</v>
      </c>
      <c r="CYW4" s="127" t="s">
        <v>3236</v>
      </c>
      <c r="CYX4" s="127" t="s">
        <v>3237</v>
      </c>
      <c r="CYY4" s="127" t="s">
        <v>3238</v>
      </c>
      <c r="CYZ4" s="127" t="s">
        <v>3239</v>
      </c>
      <c r="CZA4" s="127" t="s">
        <v>3240</v>
      </c>
      <c r="CZB4" s="127" t="s">
        <v>3241</v>
      </c>
      <c r="CZC4" s="127" t="s">
        <v>3242</v>
      </c>
      <c r="CZD4" s="127" t="s">
        <v>3243</v>
      </c>
      <c r="CZE4" s="127" t="s">
        <v>3244</v>
      </c>
      <c r="CZF4" s="127" t="s">
        <v>3245</v>
      </c>
      <c r="CZG4" s="127" t="s">
        <v>3246</v>
      </c>
      <c r="CZH4" s="127" t="s">
        <v>3247</v>
      </c>
      <c r="CZI4" s="127" t="s">
        <v>3248</v>
      </c>
      <c r="CZJ4" s="127" t="s">
        <v>3249</v>
      </c>
      <c r="CZK4" s="127" t="s">
        <v>3250</v>
      </c>
      <c r="CZL4" s="127" t="s">
        <v>3251</v>
      </c>
      <c r="CZM4" s="127" t="s">
        <v>3252</v>
      </c>
      <c r="CZN4" s="127" t="s">
        <v>3253</v>
      </c>
      <c r="CZO4" s="127" t="s">
        <v>3254</v>
      </c>
      <c r="CZP4" s="127" t="s">
        <v>3255</v>
      </c>
      <c r="CZQ4" s="127" t="s">
        <v>3256</v>
      </c>
      <c r="CZR4" s="127" t="s">
        <v>3257</v>
      </c>
      <c r="CZS4" s="127" t="s">
        <v>3258</v>
      </c>
      <c r="CZT4" s="127" t="s">
        <v>3259</v>
      </c>
      <c r="CZU4" s="127" t="s">
        <v>3260</v>
      </c>
      <c r="CZV4" s="127" t="s">
        <v>3261</v>
      </c>
      <c r="CZW4" s="127" t="s">
        <v>3262</v>
      </c>
      <c r="CZX4" s="127" t="s">
        <v>3263</v>
      </c>
      <c r="CZY4" s="127" t="s">
        <v>3264</v>
      </c>
      <c r="CZZ4" s="127" t="s">
        <v>3265</v>
      </c>
      <c r="DAA4" s="127" t="s">
        <v>3266</v>
      </c>
      <c r="DAB4" s="127" t="s">
        <v>3267</v>
      </c>
      <c r="DAC4" s="127" t="s">
        <v>3268</v>
      </c>
      <c r="DAD4" s="127" t="s">
        <v>3269</v>
      </c>
      <c r="DAE4" s="127" t="s">
        <v>3270</v>
      </c>
      <c r="DAF4" s="127" t="s">
        <v>3271</v>
      </c>
      <c r="DAG4" s="127" t="s">
        <v>3272</v>
      </c>
      <c r="DAH4" s="127" t="s">
        <v>3273</v>
      </c>
      <c r="DAI4" s="127" t="s">
        <v>3274</v>
      </c>
      <c r="DAJ4" s="127" t="s">
        <v>3275</v>
      </c>
      <c r="DAK4" s="127" t="s">
        <v>3276</v>
      </c>
      <c r="DAL4" s="127" t="s">
        <v>3277</v>
      </c>
      <c r="DAM4" s="127" t="s">
        <v>3278</v>
      </c>
      <c r="DAN4" s="127" t="s">
        <v>3279</v>
      </c>
      <c r="DAO4" s="127" t="s">
        <v>3280</v>
      </c>
      <c r="DAP4" s="127" t="s">
        <v>3281</v>
      </c>
      <c r="DAQ4" s="127" t="s">
        <v>3282</v>
      </c>
      <c r="DAR4" s="127" t="s">
        <v>3283</v>
      </c>
      <c r="DAS4" s="127" t="s">
        <v>3284</v>
      </c>
      <c r="DAT4" s="127" t="s">
        <v>3285</v>
      </c>
      <c r="DAU4" s="127" t="s">
        <v>3286</v>
      </c>
      <c r="DAV4" s="127" t="s">
        <v>3287</v>
      </c>
      <c r="DAW4" s="127" t="s">
        <v>3288</v>
      </c>
      <c r="DAX4" s="127" t="s">
        <v>3289</v>
      </c>
      <c r="DAY4" s="127" t="s">
        <v>3290</v>
      </c>
      <c r="DAZ4" s="127" t="s">
        <v>3291</v>
      </c>
      <c r="DBA4" s="127" t="s">
        <v>3292</v>
      </c>
      <c r="DBB4" s="127" t="s">
        <v>3293</v>
      </c>
      <c r="DBC4" s="127" t="s">
        <v>3294</v>
      </c>
      <c r="DBD4" s="127" t="s">
        <v>3295</v>
      </c>
      <c r="DBE4" s="127" t="s">
        <v>3296</v>
      </c>
      <c r="DBF4" s="127" t="s">
        <v>3297</v>
      </c>
      <c r="DBG4" s="127" t="s">
        <v>3298</v>
      </c>
      <c r="DBH4" s="127" t="s">
        <v>3299</v>
      </c>
      <c r="DBI4" s="127" t="s">
        <v>3300</v>
      </c>
      <c r="DBJ4" s="127" t="s">
        <v>3301</v>
      </c>
      <c r="DBK4" s="127" t="s">
        <v>3302</v>
      </c>
      <c r="DBL4" s="127" t="s">
        <v>3303</v>
      </c>
      <c r="DBM4" s="127" t="s">
        <v>3304</v>
      </c>
      <c r="DBN4" s="127" t="s">
        <v>3305</v>
      </c>
      <c r="DBO4" s="127" t="s">
        <v>3306</v>
      </c>
      <c r="DBP4" s="127" t="s">
        <v>3307</v>
      </c>
      <c r="DBQ4" s="127" t="s">
        <v>3308</v>
      </c>
      <c r="DBR4" s="127" t="s">
        <v>3309</v>
      </c>
      <c r="DBS4" s="127" t="s">
        <v>3310</v>
      </c>
      <c r="DBT4" s="127" t="s">
        <v>3311</v>
      </c>
      <c r="DBU4" s="127" t="s">
        <v>3312</v>
      </c>
      <c r="DBV4" s="127" t="s">
        <v>3313</v>
      </c>
      <c r="DBW4" s="127" t="s">
        <v>3314</v>
      </c>
      <c r="DBX4" s="127" t="s">
        <v>3315</v>
      </c>
      <c r="DBY4" s="127" t="s">
        <v>3316</v>
      </c>
      <c r="DBZ4" s="127" t="s">
        <v>3317</v>
      </c>
      <c r="DCA4" s="127" t="s">
        <v>3318</v>
      </c>
      <c r="DCB4" s="127" t="s">
        <v>3319</v>
      </c>
      <c r="DCC4" s="127" t="s">
        <v>3320</v>
      </c>
      <c r="DCD4" s="127" t="s">
        <v>3321</v>
      </c>
      <c r="DCE4" s="127" t="s">
        <v>3322</v>
      </c>
      <c r="DCF4" s="127" t="s">
        <v>3323</v>
      </c>
      <c r="DCG4" s="127" t="s">
        <v>3324</v>
      </c>
      <c r="DCH4" s="127" t="s">
        <v>3325</v>
      </c>
      <c r="DCI4" s="127" t="s">
        <v>3326</v>
      </c>
      <c r="DCJ4" s="127" t="s">
        <v>3327</v>
      </c>
      <c r="DCK4" s="127" t="s">
        <v>3328</v>
      </c>
      <c r="DCL4" s="127" t="s">
        <v>3329</v>
      </c>
      <c r="DCM4" s="127" t="s">
        <v>3330</v>
      </c>
      <c r="DCN4" s="127" t="s">
        <v>3331</v>
      </c>
      <c r="DCO4" s="127" t="s">
        <v>3332</v>
      </c>
      <c r="DCP4" s="127" t="s">
        <v>3333</v>
      </c>
      <c r="DCQ4" s="127" t="s">
        <v>3334</v>
      </c>
      <c r="DCR4" s="127" t="s">
        <v>3335</v>
      </c>
      <c r="DCS4" s="127" t="s">
        <v>3336</v>
      </c>
      <c r="DCT4" s="127" t="s">
        <v>3337</v>
      </c>
      <c r="DCU4" s="127" t="s">
        <v>3338</v>
      </c>
      <c r="DCV4" s="127" t="s">
        <v>3339</v>
      </c>
      <c r="DCW4" s="127" t="s">
        <v>3340</v>
      </c>
      <c r="DCX4" s="127" t="s">
        <v>3341</v>
      </c>
      <c r="DCY4" s="127" t="s">
        <v>3342</v>
      </c>
      <c r="DCZ4" s="127" t="s">
        <v>3343</v>
      </c>
      <c r="DDA4" s="127" t="s">
        <v>3344</v>
      </c>
      <c r="DDB4" s="127" t="s">
        <v>3345</v>
      </c>
      <c r="DDC4" s="127" t="s">
        <v>3346</v>
      </c>
      <c r="DDD4" s="127" t="s">
        <v>3347</v>
      </c>
      <c r="DDE4" s="127" t="s">
        <v>3348</v>
      </c>
      <c r="DDF4" s="127" t="s">
        <v>3349</v>
      </c>
      <c r="DDG4" s="127" t="s">
        <v>3350</v>
      </c>
      <c r="DDH4" s="127" t="s">
        <v>3351</v>
      </c>
      <c r="DDI4" s="127" t="s">
        <v>3352</v>
      </c>
      <c r="DDJ4" s="127" t="s">
        <v>3353</v>
      </c>
      <c r="DDK4" s="127" t="s">
        <v>3354</v>
      </c>
      <c r="DDL4" s="127" t="s">
        <v>3355</v>
      </c>
      <c r="DDM4" s="127" t="s">
        <v>3356</v>
      </c>
      <c r="DDN4" s="127" t="s">
        <v>3357</v>
      </c>
      <c r="DDO4" s="127" t="s">
        <v>3358</v>
      </c>
      <c r="DDP4" s="127" t="s">
        <v>3359</v>
      </c>
      <c r="DDQ4" s="127" t="s">
        <v>3360</v>
      </c>
      <c r="DDR4" s="127" t="s">
        <v>3361</v>
      </c>
      <c r="DDS4" s="127" t="s">
        <v>3362</v>
      </c>
      <c r="DDT4" s="127" t="s">
        <v>3363</v>
      </c>
      <c r="DDU4" s="127" t="s">
        <v>3364</v>
      </c>
      <c r="DDV4" s="127" t="s">
        <v>3365</v>
      </c>
      <c r="DDW4" s="127" t="s">
        <v>3366</v>
      </c>
      <c r="DDX4" s="127" t="s">
        <v>3367</v>
      </c>
      <c r="DDY4" s="127" t="s">
        <v>3368</v>
      </c>
      <c r="DDZ4" s="127" t="s">
        <v>3369</v>
      </c>
      <c r="DEA4" s="127" t="s">
        <v>3370</v>
      </c>
      <c r="DEB4" s="127" t="s">
        <v>3371</v>
      </c>
      <c r="DEC4" s="127" t="s">
        <v>3372</v>
      </c>
      <c r="DED4" s="127" t="s">
        <v>3373</v>
      </c>
      <c r="DEE4" s="127" t="s">
        <v>3374</v>
      </c>
      <c r="DEF4" s="127" t="s">
        <v>3375</v>
      </c>
      <c r="DEG4" s="127" t="s">
        <v>3376</v>
      </c>
      <c r="DEH4" s="127" t="s">
        <v>3377</v>
      </c>
      <c r="DEI4" s="127" t="s">
        <v>3378</v>
      </c>
      <c r="DEJ4" s="127" t="s">
        <v>3379</v>
      </c>
      <c r="DEK4" s="127" t="s">
        <v>3380</v>
      </c>
      <c r="DEL4" s="127" t="s">
        <v>3381</v>
      </c>
      <c r="DEM4" s="127" t="s">
        <v>3382</v>
      </c>
      <c r="DEN4" s="127" t="s">
        <v>3383</v>
      </c>
      <c r="DEO4" s="127" t="s">
        <v>3384</v>
      </c>
      <c r="DEP4" s="127" t="s">
        <v>3385</v>
      </c>
      <c r="DEQ4" s="127" t="s">
        <v>3386</v>
      </c>
      <c r="DER4" s="127" t="s">
        <v>3387</v>
      </c>
      <c r="DES4" s="127" t="s">
        <v>3388</v>
      </c>
      <c r="DET4" s="127" t="s">
        <v>3389</v>
      </c>
      <c r="DEU4" s="127" t="s">
        <v>3390</v>
      </c>
      <c r="DEV4" s="127" t="s">
        <v>3391</v>
      </c>
      <c r="DEW4" s="127" t="s">
        <v>3392</v>
      </c>
      <c r="DEX4" s="127" t="s">
        <v>3393</v>
      </c>
      <c r="DEY4" s="127" t="s">
        <v>3394</v>
      </c>
      <c r="DEZ4" s="127" t="s">
        <v>3395</v>
      </c>
      <c r="DFA4" s="127" t="s">
        <v>3396</v>
      </c>
      <c r="DFB4" s="127" t="s">
        <v>3397</v>
      </c>
      <c r="DFC4" s="127" t="s">
        <v>3398</v>
      </c>
      <c r="DFD4" s="127" t="s">
        <v>3399</v>
      </c>
      <c r="DFE4" s="127" t="s">
        <v>3400</v>
      </c>
      <c r="DFF4" s="127" t="s">
        <v>3401</v>
      </c>
      <c r="DFG4" s="127" t="s">
        <v>3402</v>
      </c>
      <c r="DFH4" s="127" t="s">
        <v>3403</v>
      </c>
      <c r="DFI4" s="127" t="s">
        <v>3404</v>
      </c>
      <c r="DFJ4" s="127" t="s">
        <v>3405</v>
      </c>
      <c r="DFK4" s="127" t="s">
        <v>3406</v>
      </c>
      <c r="DFL4" s="127" t="s">
        <v>3407</v>
      </c>
      <c r="DFM4" s="127" t="s">
        <v>3408</v>
      </c>
      <c r="DFN4" s="127" t="s">
        <v>3409</v>
      </c>
      <c r="DFO4" s="127" t="s">
        <v>3410</v>
      </c>
      <c r="DFP4" s="127" t="s">
        <v>3411</v>
      </c>
      <c r="DFQ4" s="127" t="s">
        <v>3412</v>
      </c>
      <c r="DFR4" s="127" t="s">
        <v>3413</v>
      </c>
      <c r="DFS4" s="127" t="s">
        <v>3414</v>
      </c>
      <c r="DFT4" s="127" t="s">
        <v>3415</v>
      </c>
      <c r="DFU4" s="127" t="s">
        <v>3416</v>
      </c>
      <c r="DFV4" s="127" t="s">
        <v>3417</v>
      </c>
      <c r="DFW4" s="127" t="s">
        <v>3418</v>
      </c>
      <c r="DFX4" s="127" t="s">
        <v>3419</v>
      </c>
      <c r="DFY4" s="127" t="s">
        <v>3420</v>
      </c>
      <c r="DFZ4" s="127" t="s">
        <v>3421</v>
      </c>
      <c r="DGA4" s="127" t="s">
        <v>3422</v>
      </c>
      <c r="DGB4" s="127" t="s">
        <v>3423</v>
      </c>
      <c r="DGC4" s="127" t="s">
        <v>3424</v>
      </c>
      <c r="DGD4" s="127" t="s">
        <v>3425</v>
      </c>
      <c r="DGE4" s="127" t="s">
        <v>3426</v>
      </c>
      <c r="DGF4" s="127" t="s">
        <v>3427</v>
      </c>
      <c r="DGG4" s="127" t="s">
        <v>3428</v>
      </c>
      <c r="DGH4" s="127" t="s">
        <v>3429</v>
      </c>
      <c r="DGI4" s="127" t="s">
        <v>3430</v>
      </c>
      <c r="DGJ4" s="127" t="s">
        <v>3431</v>
      </c>
      <c r="DGK4" s="127" t="s">
        <v>3432</v>
      </c>
      <c r="DGL4" s="127" t="s">
        <v>3433</v>
      </c>
      <c r="DGM4" s="127" t="s">
        <v>3434</v>
      </c>
      <c r="DGN4" s="127" t="s">
        <v>3435</v>
      </c>
      <c r="DGO4" s="127" t="s">
        <v>3436</v>
      </c>
      <c r="DGP4" s="127" t="s">
        <v>3437</v>
      </c>
      <c r="DGQ4" s="127" t="s">
        <v>3438</v>
      </c>
      <c r="DGR4" s="127" t="s">
        <v>3439</v>
      </c>
      <c r="DGS4" s="127" t="s">
        <v>3440</v>
      </c>
      <c r="DGT4" s="127" t="s">
        <v>3441</v>
      </c>
      <c r="DGU4" s="127" t="s">
        <v>3442</v>
      </c>
      <c r="DGV4" s="127" t="s">
        <v>3443</v>
      </c>
      <c r="DGW4" s="127" t="s">
        <v>3444</v>
      </c>
      <c r="DGX4" s="127" t="s">
        <v>3445</v>
      </c>
      <c r="DGY4" s="127" t="s">
        <v>3446</v>
      </c>
      <c r="DGZ4" s="127" t="s">
        <v>3447</v>
      </c>
      <c r="DHA4" s="127" t="s">
        <v>3448</v>
      </c>
      <c r="DHB4" s="127" t="s">
        <v>3449</v>
      </c>
      <c r="DHC4" s="127" t="s">
        <v>3450</v>
      </c>
      <c r="DHD4" s="127" t="s">
        <v>3451</v>
      </c>
      <c r="DHE4" s="127" t="s">
        <v>3452</v>
      </c>
      <c r="DHF4" s="127" t="s">
        <v>3453</v>
      </c>
      <c r="DHG4" s="127" t="s">
        <v>3454</v>
      </c>
      <c r="DHH4" s="127" t="s">
        <v>3455</v>
      </c>
      <c r="DHI4" s="127" t="s">
        <v>3456</v>
      </c>
      <c r="DHJ4" s="127" t="s">
        <v>3457</v>
      </c>
      <c r="DHK4" s="127" t="s">
        <v>3458</v>
      </c>
      <c r="DHL4" s="127" t="s">
        <v>3459</v>
      </c>
      <c r="DHM4" s="127" t="s">
        <v>3460</v>
      </c>
      <c r="DHN4" s="127" t="s">
        <v>3461</v>
      </c>
      <c r="DHO4" s="127" t="s">
        <v>3462</v>
      </c>
      <c r="DHP4" s="127" t="s">
        <v>3463</v>
      </c>
      <c r="DHQ4" s="127" t="s">
        <v>3464</v>
      </c>
      <c r="DHR4" s="127" t="s">
        <v>3465</v>
      </c>
      <c r="DHS4" s="127" t="s">
        <v>3466</v>
      </c>
      <c r="DHT4" s="127" t="s">
        <v>3467</v>
      </c>
      <c r="DHU4" s="127" t="s">
        <v>3468</v>
      </c>
      <c r="DHV4" s="127" t="s">
        <v>3469</v>
      </c>
      <c r="DHW4" s="127" t="s">
        <v>3470</v>
      </c>
      <c r="DHX4" s="127" t="s">
        <v>3471</v>
      </c>
      <c r="DHY4" s="127" t="s">
        <v>3472</v>
      </c>
      <c r="DHZ4" s="127" t="s">
        <v>3473</v>
      </c>
      <c r="DIA4" s="127" t="s">
        <v>3474</v>
      </c>
      <c r="DIB4" s="127" t="s">
        <v>3475</v>
      </c>
      <c r="DIC4" s="127" t="s">
        <v>3476</v>
      </c>
      <c r="DID4" s="127" t="s">
        <v>3477</v>
      </c>
      <c r="DIE4" s="127" t="s">
        <v>3478</v>
      </c>
      <c r="DIF4" s="127" t="s">
        <v>3479</v>
      </c>
      <c r="DIG4" s="127" t="s">
        <v>3480</v>
      </c>
      <c r="DIH4" s="127" t="s">
        <v>3481</v>
      </c>
      <c r="DII4" s="127" t="s">
        <v>3482</v>
      </c>
      <c r="DIJ4" s="127" t="s">
        <v>3483</v>
      </c>
      <c r="DIK4" s="127" t="s">
        <v>3484</v>
      </c>
      <c r="DIL4" s="127" t="s">
        <v>3485</v>
      </c>
      <c r="DIM4" s="127" t="s">
        <v>3486</v>
      </c>
      <c r="DIN4" s="127" t="s">
        <v>3487</v>
      </c>
      <c r="DIO4" s="127" t="s">
        <v>3488</v>
      </c>
      <c r="DIP4" s="127" t="s">
        <v>3489</v>
      </c>
      <c r="DIQ4" s="127" t="s">
        <v>3490</v>
      </c>
      <c r="DIR4" s="127" t="s">
        <v>3491</v>
      </c>
      <c r="DIS4" s="127" t="s">
        <v>3492</v>
      </c>
      <c r="DIT4" s="127" t="s">
        <v>3493</v>
      </c>
      <c r="DIU4" s="127" t="s">
        <v>3494</v>
      </c>
      <c r="DIV4" s="127" t="s">
        <v>3495</v>
      </c>
      <c r="DIW4" s="127" t="s">
        <v>3496</v>
      </c>
      <c r="DIX4" s="127" t="s">
        <v>3497</v>
      </c>
      <c r="DIY4" s="127" t="s">
        <v>3498</v>
      </c>
      <c r="DIZ4" s="127" t="s">
        <v>3499</v>
      </c>
      <c r="DJA4" s="127" t="s">
        <v>3500</v>
      </c>
      <c r="DJB4" s="127" t="s">
        <v>3501</v>
      </c>
      <c r="DJC4" s="127" t="s">
        <v>3502</v>
      </c>
      <c r="DJD4" s="127" t="s">
        <v>3503</v>
      </c>
      <c r="DJE4" s="127" t="s">
        <v>3504</v>
      </c>
      <c r="DJF4" s="127" t="s">
        <v>3505</v>
      </c>
      <c r="DJG4" s="127" t="s">
        <v>3506</v>
      </c>
      <c r="DJH4" s="127" t="s">
        <v>3507</v>
      </c>
      <c r="DJI4" s="127" t="s">
        <v>3508</v>
      </c>
      <c r="DJJ4" s="127" t="s">
        <v>3509</v>
      </c>
      <c r="DJK4" s="127" t="s">
        <v>3510</v>
      </c>
      <c r="DJL4" s="127" t="s">
        <v>3511</v>
      </c>
      <c r="DJM4" s="127" t="s">
        <v>3512</v>
      </c>
      <c r="DJN4" s="127" t="s">
        <v>3513</v>
      </c>
      <c r="DJO4" s="127" t="s">
        <v>3514</v>
      </c>
      <c r="DJP4" s="127" t="s">
        <v>3515</v>
      </c>
      <c r="DJQ4" s="127" t="s">
        <v>3516</v>
      </c>
      <c r="DJR4" s="127" t="s">
        <v>3517</v>
      </c>
      <c r="DJS4" s="127" t="s">
        <v>3518</v>
      </c>
      <c r="DJT4" s="127" t="s">
        <v>3519</v>
      </c>
      <c r="DJU4" s="127" t="s">
        <v>3520</v>
      </c>
      <c r="DJV4" s="127" t="s">
        <v>3521</v>
      </c>
      <c r="DJW4" s="127" t="s">
        <v>3522</v>
      </c>
      <c r="DJX4" s="127" t="s">
        <v>3523</v>
      </c>
      <c r="DJY4" s="127" t="s">
        <v>3524</v>
      </c>
      <c r="DJZ4" s="127" t="s">
        <v>3525</v>
      </c>
      <c r="DKA4" s="127" t="s">
        <v>3526</v>
      </c>
      <c r="DKB4" s="127" t="s">
        <v>3527</v>
      </c>
      <c r="DKC4" s="127" t="s">
        <v>3528</v>
      </c>
      <c r="DKD4" s="127" t="s">
        <v>3529</v>
      </c>
      <c r="DKE4" s="127" t="s">
        <v>3530</v>
      </c>
      <c r="DKF4" s="127" t="s">
        <v>3531</v>
      </c>
      <c r="DKG4" s="127" t="s">
        <v>3532</v>
      </c>
      <c r="DKH4" s="127" t="s">
        <v>3533</v>
      </c>
      <c r="DKI4" s="127" t="s">
        <v>3534</v>
      </c>
      <c r="DKJ4" s="127" t="s">
        <v>3535</v>
      </c>
      <c r="DKK4" s="127" t="s">
        <v>3536</v>
      </c>
      <c r="DKL4" s="127" t="s">
        <v>3537</v>
      </c>
      <c r="DKM4" s="127" t="s">
        <v>3538</v>
      </c>
      <c r="DKN4" s="127" t="s">
        <v>3539</v>
      </c>
      <c r="DKO4" s="127" t="s">
        <v>3540</v>
      </c>
      <c r="DKP4" s="127" t="s">
        <v>3541</v>
      </c>
      <c r="DKQ4" s="127" t="s">
        <v>3542</v>
      </c>
      <c r="DKR4" s="127" t="s">
        <v>3543</v>
      </c>
      <c r="DKS4" s="127" t="s">
        <v>3544</v>
      </c>
      <c r="DKT4" s="127" t="s">
        <v>3545</v>
      </c>
      <c r="DKU4" s="127" t="s">
        <v>3546</v>
      </c>
      <c r="DKV4" s="127" t="s">
        <v>3547</v>
      </c>
      <c r="DKW4" s="127" t="s">
        <v>3548</v>
      </c>
      <c r="DKX4" s="127" t="s">
        <v>3549</v>
      </c>
      <c r="DKY4" s="127" t="s">
        <v>3550</v>
      </c>
      <c r="DKZ4" s="127" t="s">
        <v>3551</v>
      </c>
      <c r="DLA4" s="127" t="s">
        <v>3552</v>
      </c>
      <c r="DLB4" s="127" t="s">
        <v>3553</v>
      </c>
      <c r="DLC4" s="127" t="s">
        <v>3554</v>
      </c>
      <c r="DLD4" s="127" t="s">
        <v>3555</v>
      </c>
      <c r="DLE4" s="127" t="s">
        <v>3556</v>
      </c>
      <c r="DLF4" s="127" t="s">
        <v>3557</v>
      </c>
      <c r="DLG4" s="127" t="s">
        <v>3558</v>
      </c>
      <c r="DLH4" s="127" t="s">
        <v>3559</v>
      </c>
      <c r="DLI4" s="127" t="s">
        <v>3560</v>
      </c>
      <c r="DLJ4" s="127" t="s">
        <v>3561</v>
      </c>
      <c r="DLK4" s="127" t="s">
        <v>3562</v>
      </c>
      <c r="DLL4" s="127" t="s">
        <v>3563</v>
      </c>
      <c r="DLM4" s="127" t="s">
        <v>3564</v>
      </c>
      <c r="DLN4" s="127" t="s">
        <v>3565</v>
      </c>
      <c r="DLO4" s="127" t="s">
        <v>3566</v>
      </c>
      <c r="DLP4" s="127" t="s">
        <v>3567</v>
      </c>
      <c r="DLQ4" s="127" t="s">
        <v>3568</v>
      </c>
      <c r="DLR4" s="127" t="s">
        <v>3569</v>
      </c>
      <c r="DLS4" s="127" t="s">
        <v>3570</v>
      </c>
      <c r="DLT4" s="127" t="s">
        <v>3571</v>
      </c>
      <c r="DLU4" s="127" t="s">
        <v>3572</v>
      </c>
      <c r="DLV4" s="127" t="s">
        <v>3573</v>
      </c>
      <c r="DLW4" s="127" t="s">
        <v>3574</v>
      </c>
      <c r="DLX4" s="127" t="s">
        <v>3575</v>
      </c>
      <c r="DLY4" s="127" t="s">
        <v>3576</v>
      </c>
      <c r="DLZ4" s="127" t="s">
        <v>3577</v>
      </c>
      <c r="DMA4" s="127" t="s">
        <v>3578</v>
      </c>
      <c r="DMB4" s="127" t="s">
        <v>3579</v>
      </c>
      <c r="DMC4" s="127" t="s">
        <v>3580</v>
      </c>
      <c r="DMD4" s="127" t="s">
        <v>3581</v>
      </c>
      <c r="DME4" s="127" t="s">
        <v>3582</v>
      </c>
      <c r="DMF4" s="127" t="s">
        <v>3583</v>
      </c>
      <c r="DMG4" s="127" t="s">
        <v>3584</v>
      </c>
      <c r="DMH4" s="127" t="s">
        <v>3585</v>
      </c>
      <c r="DMI4" s="127" t="s">
        <v>3586</v>
      </c>
      <c r="DMJ4" s="127" t="s">
        <v>3587</v>
      </c>
      <c r="DMK4" s="127" t="s">
        <v>3588</v>
      </c>
      <c r="DML4" s="127" t="s">
        <v>3589</v>
      </c>
      <c r="DMM4" s="127" t="s">
        <v>3590</v>
      </c>
      <c r="DMN4" s="127" t="s">
        <v>3591</v>
      </c>
      <c r="DMO4" s="127" t="s">
        <v>3592</v>
      </c>
      <c r="DMP4" s="127" t="s">
        <v>3593</v>
      </c>
      <c r="DMQ4" s="127" t="s">
        <v>3594</v>
      </c>
      <c r="DMR4" s="127" t="s">
        <v>3595</v>
      </c>
      <c r="DMS4" s="127" t="s">
        <v>3596</v>
      </c>
      <c r="DMT4" s="127" t="s">
        <v>3597</v>
      </c>
      <c r="DMU4" s="127" t="s">
        <v>3598</v>
      </c>
      <c r="DMV4" s="127" t="s">
        <v>3599</v>
      </c>
      <c r="DMW4" s="127" t="s">
        <v>3600</v>
      </c>
      <c r="DMX4" s="127" t="s">
        <v>3601</v>
      </c>
      <c r="DMY4" s="127" t="s">
        <v>3602</v>
      </c>
      <c r="DMZ4" s="127" t="s">
        <v>3603</v>
      </c>
      <c r="DNA4" s="127" t="s">
        <v>3604</v>
      </c>
      <c r="DNB4" s="127" t="s">
        <v>3605</v>
      </c>
      <c r="DNC4" s="127" t="s">
        <v>3606</v>
      </c>
      <c r="DND4" s="127" t="s">
        <v>3607</v>
      </c>
      <c r="DNE4" s="127" t="s">
        <v>3608</v>
      </c>
      <c r="DNF4" s="127" t="s">
        <v>3609</v>
      </c>
      <c r="DNG4" s="127" t="s">
        <v>3610</v>
      </c>
      <c r="DNH4" s="127" t="s">
        <v>3611</v>
      </c>
      <c r="DNI4" s="127" t="s">
        <v>3612</v>
      </c>
      <c r="DNJ4" s="127" t="s">
        <v>3613</v>
      </c>
      <c r="DNK4" s="127" t="s">
        <v>3614</v>
      </c>
      <c r="DNL4" s="127" t="s">
        <v>3615</v>
      </c>
      <c r="DNM4" s="127" t="s">
        <v>3616</v>
      </c>
      <c r="DNN4" s="127" t="s">
        <v>3617</v>
      </c>
      <c r="DNO4" s="127" t="s">
        <v>3618</v>
      </c>
      <c r="DNP4" s="127" t="s">
        <v>3619</v>
      </c>
      <c r="DNQ4" s="127" t="s">
        <v>3620</v>
      </c>
      <c r="DNR4" s="127" t="s">
        <v>3621</v>
      </c>
      <c r="DNS4" s="127" t="s">
        <v>3622</v>
      </c>
      <c r="DNT4" s="127" t="s">
        <v>3623</v>
      </c>
      <c r="DNU4" s="127" t="s">
        <v>3624</v>
      </c>
      <c r="DNV4" s="127" t="s">
        <v>3625</v>
      </c>
      <c r="DNW4" s="127" t="s">
        <v>3626</v>
      </c>
      <c r="DNX4" s="127" t="s">
        <v>3627</v>
      </c>
      <c r="DNY4" s="127" t="s">
        <v>3628</v>
      </c>
      <c r="DNZ4" s="127" t="s">
        <v>3629</v>
      </c>
      <c r="DOA4" s="127" t="s">
        <v>3630</v>
      </c>
      <c r="DOB4" s="127" t="s">
        <v>3631</v>
      </c>
      <c r="DOC4" s="127" t="s">
        <v>3632</v>
      </c>
      <c r="DOD4" s="127" t="s">
        <v>3633</v>
      </c>
      <c r="DOE4" s="127" t="s">
        <v>3634</v>
      </c>
      <c r="DOF4" s="127" t="s">
        <v>3635</v>
      </c>
      <c r="DOG4" s="127" t="s">
        <v>3636</v>
      </c>
      <c r="DOH4" s="127" t="s">
        <v>3637</v>
      </c>
      <c r="DOI4" s="127" t="s">
        <v>3638</v>
      </c>
      <c r="DOJ4" s="127" t="s">
        <v>3639</v>
      </c>
      <c r="DOK4" s="127" t="s">
        <v>3640</v>
      </c>
      <c r="DOL4" s="127" t="s">
        <v>3641</v>
      </c>
      <c r="DOM4" s="127" t="s">
        <v>3642</v>
      </c>
      <c r="DON4" s="127" t="s">
        <v>3643</v>
      </c>
      <c r="DOO4" s="127" t="s">
        <v>3644</v>
      </c>
      <c r="DOP4" s="127" t="s">
        <v>3645</v>
      </c>
      <c r="DOQ4" s="127" t="s">
        <v>3646</v>
      </c>
      <c r="DOR4" s="127" t="s">
        <v>3647</v>
      </c>
      <c r="DOS4" s="127" t="s">
        <v>3648</v>
      </c>
      <c r="DOT4" s="127" t="s">
        <v>3649</v>
      </c>
      <c r="DOU4" s="127" t="s">
        <v>3650</v>
      </c>
      <c r="DOV4" s="127" t="s">
        <v>3651</v>
      </c>
      <c r="DOW4" s="127" t="s">
        <v>3652</v>
      </c>
      <c r="DOX4" s="127" t="s">
        <v>3653</v>
      </c>
      <c r="DOY4" s="127" t="s">
        <v>3654</v>
      </c>
      <c r="DOZ4" s="127" t="s">
        <v>3655</v>
      </c>
      <c r="DPA4" s="127" t="s">
        <v>3656</v>
      </c>
      <c r="DPB4" s="127" t="s">
        <v>3657</v>
      </c>
      <c r="DPC4" s="127" t="s">
        <v>3658</v>
      </c>
      <c r="DPD4" s="127" t="s">
        <v>3659</v>
      </c>
      <c r="DPE4" s="127" t="s">
        <v>3660</v>
      </c>
      <c r="DPF4" s="127" t="s">
        <v>3661</v>
      </c>
      <c r="DPG4" s="127" t="s">
        <v>3662</v>
      </c>
      <c r="DPH4" s="127" t="s">
        <v>3663</v>
      </c>
      <c r="DPI4" s="127" t="s">
        <v>3664</v>
      </c>
      <c r="DPJ4" s="127" t="s">
        <v>3665</v>
      </c>
      <c r="DPK4" s="127" t="s">
        <v>3666</v>
      </c>
      <c r="DPL4" s="127" t="s">
        <v>3667</v>
      </c>
      <c r="DPM4" s="127" t="s">
        <v>3668</v>
      </c>
      <c r="DPN4" s="127" t="s">
        <v>3669</v>
      </c>
      <c r="DPO4" s="127" t="s">
        <v>3670</v>
      </c>
      <c r="DPP4" s="127" t="s">
        <v>3671</v>
      </c>
      <c r="DPQ4" s="127" t="s">
        <v>3672</v>
      </c>
      <c r="DPR4" s="127" t="s">
        <v>3673</v>
      </c>
      <c r="DPS4" s="127" t="s">
        <v>3674</v>
      </c>
      <c r="DPT4" s="127" t="s">
        <v>3675</v>
      </c>
      <c r="DPU4" s="127" t="s">
        <v>3676</v>
      </c>
      <c r="DPV4" s="127" t="s">
        <v>3677</v>
      </c>
      <c r="DPW4" s="127" t="s">
        <v>3678</v>
      </c>
      <c r="DPX4" s="127" t="s">
        <v>3679</v>
      </c>
      <c r="DPY4" s="127" t="s">
        <v>3680</v>
      </c>
      <c r="DPZ4" s="127" t="s">
        <v>3681</v>
      </c>
      <c r="DQA4" s="127" t="s">
        <v>3682</v>
      </c>
      <c r="DQB4" s="127" t="s">
        <v>3683</v>
      </c>
      <c r="DQC4" s="127" t="s">
        <v>3684</v>
      </c>
      <c r="DQD4" s="127" t="s">
        <v>3685</v>
      </c>
      <c r="DQE4" s="127" t="s">
        <v>3686</v>
      </c>
      <c r="DQF4" s="127" t="s">
        <v>3687</v>
      </c>
      <c r="DQG4" s="127" t="s">
        <v>3688</v>
      </c>
      <c r="DQH4" s="127" t="s">
        <v>3689</v>
      </c>
      <c r="DQI4" s="127" t="s">
        <v>3690</v>
      </c>
      <c r="DQJ4" s="127" t="s">
        <v>3691</v>
      </c>
      <c r="DQK4" s="127" t="s">
        <v>3692</v>
      </c>
      <c r="DQL4" s="127" t="s">
        <v>3693</v>
      </c>
      <c r="DQM4" s="127" t="s">
        <v>3694</v>
      </c>
      <c r="DQN4" s="127" t="s">
        <v>3695</v>
      </c>
      <c r="DQO4" s="127" t="s">
        <v>3696</v>
      </c>
      <c r="DQP4" s="127" t="s">
        <v>3697</v>
      </c>
      <c r="DQQ4" s="127" t="s">
        <v>3698</v>
      </c>
      <c r="DQR4" s="127" t="s">
        <v>3699</v>
      </c>
      <c r="DQS4" s="127" t="s">
        <v>3700</v>
      </c>
      <c r="DQT4" s="127" t="s">
        <v>3701</v>
      </c>
      <c r="DQU4" s="127" t="s">
        <v>3702</v>
      </c>
      <c r="DQV4" s="127" t="s">
        <v>3703</v>
      </c>
      <c r="DQW4" s="127" t="s">
        <v>3704</v>
      </c>
      <c r="DQX4" s="127" t="s">
        <v>3705</v>
      </c>
      <c r="DQY4" s="127" t="s">
        <v>3706</v>
      </c>
      <c r="DQZ4" s="127" t="s">
        <v>3707</v>
      </c>
      <c r="DRA4" s="127" t="s">
        <v>3708</v>
      </c>
      <c r="DRB4" s="127" t="s">
        <v>3709</v>
      </c>
      <c r="DRC4" s="127" t="s">
        <v>3710</v>
      </c>
      <c r="DRD4" s="127" t="s">
        <v>3711</v>
      </c>
      <c r="DRE4" s="127" t="s">
        <v>3712</v>
      </c>
      <c r="DRF4" s="127" t="s">
        <v>3713</v>
      </c>
      <c r="DRG4" s="127" t="s">
        <v>3714</v>
      </c>
      <c r="DRH4" s="127" t="s">
        <v>3715</v>
      </c>
      <c r="DRI4" s="127" t="s">
        <v>3716</v>
      </c>
      <c r="DRJ4" s="127" t="s">
        <v>3717</v>
      </c>
      <c r="DRK4" s="127" t="s">
        <v>3718</v>
      </c>
      <c r="DRL4" s="127" t="s">
        <v>3719</v>
      </c>
      <c r="DRM4" s="127" t="s">
        <v>3720</v>
      </c>
      <c r="DRN4" s="127" t="s">
        <v>3721</v>
      </c>
      <c r="DRO4" s="127" t="s">
        <v>3722</v>
      </c>
      <c r="DRP4" s="127" t="s">
        <v>3723</v>
      </c>
      <c r="DRQ4" s="127" t="s">
        <v>3724</v>
      </c>
      <c r="DRR4" s="127" t="s">
        <v>3725</v>
      </c>
      <c r="DRS4" s="127" t="s">
        <v>3726</v>
      </c>
      <c r="DRT4" s="127" t="s">
        <v>3727</v>
      </c>
      <c r="DRU4" s="127" t="s">
        <v>3728</v>
      </c>
      <c r="DRV4" s="127" t="s">
        <v>3729</v>
      </c>
      <c r="DRW4" s="127" t="s">
        <v>3730</v>
      </c>
      <c r="DRX4" s="127" t="s">
        <v>3731</v>
      </c>
      <c r="DRY4" s="127" t="s">
        <v>3732</v>
      </c>
      <c r="DRZ4" s="127" t="s">
        <v>3733</v>
      </c>
      <c r="DSA4" s="127" t="s">
        <v>3734</v>
      </c>
      <c r="DSB4" s="127" t="s">
        <v>3735</v>
      </c>
      <c r="DSC4" s="127" t="s">
        <v>3736</v>
      </c>
      <c r="DSD4" s="127" t="s">
        <v>3737</v>
      </c>
      <c r="DSE4" s="127" t="s">
        <v>3738</v>
      </c>
      <c r="DSF4" s="127" t="s">
        <v>3739</v>
      </c>
      <c r="DSG4" s="127" t="s">
        <v>3740</v>
      </c>
      <c r="DSH4" s="127" t="s">
        <v>3741</v>
      </c>
      <c r="DSI4" s="127" t="s">
        <v>3742</v>
      </c>
      <c r="DSJ4" s="127" t="s">
        <v>3743</v>
      </c>
      <c r="DSK4" s="127" t="s">
        <v>3744</v>
      </c>
      <c r="DSL4" s="127" t="s">
        <v>3745</v>
      </c>
      <c r="DSM4" s="127" t="s">
        <v>3746</v>
      </c>
      <c r="DSN4" s="127" t="s">
        <v>3747</v>
      </c>
      <c r="DSO4" s="127" t="s">
        <v>3748</v>
      </c>
      <c r="DSP4" s="127" t="s">
        <v>3749</v>
      </c>
      <c r="DSQ4" s="127" t="s">
        <v>3750</v>
      </c>
      <c r="DSR4" s="127" t="s">
        <v>3751</v>
      </c>
      <c r="DSS4" s="127" t="s">
        <v>3752</v>
      </c>
      <c r="DST4" s="127" t="s">
        <v>3753</v>
      </c>
      <c r="DSU4" s="127" t="s">
        <v>3754</v>
      </c>
      <c r="DSV4" s="127" t="s">
        <v>3755</v>
      </c>
      <c r="DSW4" s="127" t="s">
        <v>3756</v>
      </c>
      <c r="DSX4" s="127" t="s">
        <v>3757</v>
      </c>
      <c r="DSY4" s="127" t="s">
        <v>3758</v>
      </c>
      <c r="DSZ4" s="127" t="s">
        <v>3759</v>
      </c>
      <c r="DTA4" s="127" t="s">
        <v>3760</v>
      </c>
      <c r="DTB4" s="127" t="s">
        <v>3761</v>
      </c>
      <c r="DTC4" s="127" t="s">
        <v>3762</v>
      </c>
      <c r="DTD4" s="127" t="s">
        <v>3763</v>
      </c>
      <c r="DTE4" s="127" t="s">
        <v>3764</v>
      </c>
      <c r="DTF4" s="127" t="s">
        <v>3765</v>
      </c>
      <c r="DTG4" s="127" t="s">
        <v>3766</v>
      </c>
      <c r="DTH4" s="127" t="s">
        <v>3767</v>
      </c>
      <c r="DTI4" s="127" t="s">
        <v>3768</v>
      </c>
      <c r="DTJ4" s="127" t="s">
        <v>3769</v>
      </c>
      <c r="DTK4" s="127" t="s">
        <v>3770</v>
      </c>
      <c r="DTL4" s="127" t="s">
        <v>3771</v>
      </c>
      <c r="DTM4" s="127" t="s">
        <v>3772</v>
      </c>
      <c r="DTN4" s="127" t="s">
        <v>3773</v>
      </c>
      <c r="DTO4" s="127" t="s">
        <v>3774</v>
      </c>
      <c r="DTP4" s="127" t="s">
        <v>3775</v>
      </c>
      <c r="DTQ4" s="127" t="s">
        <v>3776</v>
      </c>
      <c r="DTR4" s="127" t="s">
        <v>3777</v>
      </c>
      <c r="DTS4" s="127" t="s">
        <v>3778</v>
      </c>
      <c r="DTT4" s="127" t="s">
        <v>3779</v>
      </c>
      <c r="DTU4" s="127" t="s">
        <v>3780</v>
      </c>
      <c r="DTV4" s="127" t="s">
        <v>3781</v>
      </c>
      <c r="DTW4" s="127" t="s">
        <v>3782</v>
      </c>
      <c r="DTX4" s="127" t="s">
        <v>3783</v>
      </c>
      <c r="DTY4" s="127" t="s">
        <v>3784</v>
      </c>
      <c r="DTZ4" s="127" t="s">
        <v>3785</v>
      </c>
      <c r="DUA4" s="127" t="s">
        <v>3786</v>
      </c>
      <c r="DUB4" s="127" t="s">
        <v>3787</v>
      </c>
      <c r="DUC4" s="127" t="s">
        <v>3788</v>
      </c>
      <c r="DUD4" s="127" t="s">
        <v>3789</v>
      </c>
      <c r="DUE4" s="127" t="s">
        <v>3790</v>
      </c>
      <c r="DUF4" s="127" t="s">
        <v>3791</v>
      </c>
      <c r="DUG4" s="127" t="s">
        <v>3792</v>
      </c>
      <c r="DUH4" s="127" t="s">
        <v>3793</v>
      </c>
      <c r="DUI4" s="127" t="s">
        <v>3794</v>
      </c>
      <c r="DUJ4" s="127" t="s">
        <v>3795</v>
      </c>
      <c r="DUK4" s="127" t="s">
        <v>3796</v>
      </c>
      <c r="DUL4" s="127" t="s">
        <v>3797</v>
      </c>
      <c r="DUM4" s="127" t="s">
        <v>3798</v>
      </c>
      <c r="DUN4" s="127" t="s">
        <v>3799</v>
      </c>
      <c r="DUO4" s="127" t="s">
        <v>3800</v>
      </c>
      <c r="DUP4" s="127" t="s">
        <v>3801</v>
      </c>
      <c r="DUQ4" s="127" t="s">
        <v>3802</v>
      </c>
      <c r="DUR4" s="127" t="s">
        <v>3803</v>
      </c>
      <c r="DUS4" s="127" t="s">
        <v>3804</v>
      </c>
      <c r="DUT4" s="127" t="s">
        <v>3805</v>
      </c>
      <c r="DUU4" s="127" t="s">
        <v>3806</v>
      </c>
      <c r="DUV4" s="127" t="s">
        <v>3807</v>
      </c>
      <c r="DUW4" s="127" t="s">
        <v>3808</v>
      </c>
      <c r="DUX4" s="127" t="s">
        <v>3809</v>
      </c>
      <c r="DUY4" s="127" t="s">
        <v>3810</v>
      </c>
      <c r="DUZ4" s="127" t="s">
        <v>3811</v>
      </c>
      <c r="DVA4" s="127" t="s">
        <v>3812</v>
      </c>
      <c r="DVB4" s="127" t="s">
        <v>3813</v>
      </c>
      <c r="DVC4" s="127" t="s">
        <v>3814</v>
      </c>
      <c r="DVD4" s="127" t="s">
        <v>3815</v>
      </c>
      <c r="DVE4" s="127" t="s">
        <v>3816</v>
      </c>
      <c r="DVF4" s="127" t="s">
        <v>3817</v>
      </c>
      <c r="DVG4" s="127" t="s">
        <v>3818</v>
      </c>
      <c r="DVH4" s="127" t="s">
        <v>3819</v>
      </c>
      <c r="DVI4" s="127" t="s">
        <v>3820</v>
      </c>
      <c r="DVJ4" s="127" t="s">
        <v>3821</v>
      </c>
      <c r="DVK4" s="127" t="s">
        <v>3822</v>
      </c>
      <c r="DVL4" s="127" t="s">
        <v>3823</v>
      </c>
      <c r="DVM4" s="127" t="s">
        <v>3824</v>
      </c>
      <c r="DVN4" s="127" t="s">
        <v>3825</v>
      </c>
      <c r="DVO4" s="127" t="s">
        <v>3826</v>
      </c>
      <c r="DVP4" s="127" t="s">
        <v>3827</v>
      </c>
      <c r="DVQ4" s="127" t="s">
        <v>3828</v>
      </c>
      <c r="DVR4" s="127" t="s">
        <v>3829</v>
      </c>
      <c r="DVS4" s="127" t="s">
        <v>3830</v>
      </c>
      <c r="DVT4" s="127" t="s">
        <v>3831</v>
      </c>
      <c r="DVU4" s="127" t="s">
        <v>3832</v>
      </c>
      <c r="DVV4" s="127" t="s">
        <v>3833</v>
      </c>
      <c r="DVW4" s="127" t="s">
        <v>3834</v>
      </c>
      <c r="DVX4" s="127" t="s">
        <v>3835</v>
      </c>
      <c r="DVY4" s="127" t="s">
        <v>3836</v>
      </c>
      <c r="DVZ4" s="127" t="s">
        <v>3837</v>
      </c>
      <c r="DWA4" s="127" t="s">
        <v>3838</v>
      </c>
      <c r="DWB4" s="127" t="s">
        <v>3839</v>
      </c>
      <c r="DWC4" s="127" t="s">
        <v>3840</v>
      </c>
      <c r="DWD4" s="127" t="s">
        <v>3841</v>
      </c>
      <c r="DWE4" s="127" t="s">
        <v>3842</v>
      </c>
      <c r="DWF4" s="127" t="s">
        <v>3843</v>
      </c>
      <c r="DWG4" s="127" t="s">
        <v>3844</v>
      </c>
      <c r="DWH4" s="127" t="s">
        <v>3845</v>
      </c>
      <c r="DWI4" s="127" t="s">
        <v>3846</v>
      </c>
      <c r="DWJ4" s="127" t="s">
        <v>3847</v>
      </c>
      <c r="DWK4" s="127" t="s">
        <v>3848</v>
      </c>
      <c r="DWL4" s="127" t="s">
        <v>3849</v>
      </c>
      <c r="DWM4" s="127" t="s">
        <v>3850</v>
      </c>
      <c r="DWN4" s="127" t="s">
        <v>3851</v>
      </c>
      <c r="DWO4" s="127" t="s">
        <v>3852</v>
      </c>
      <c r="DWP4" s="127" t="s">
        <v>3853</v>
      </c>
      <c r="DWQ4" s="127" t="s">
        <v>3854</v>
      </c>
      <c r="DWR4" s="127" t="s">
        <v>3855</v>
      </c>
      <c r="DWS4" s="127" t="s">
        <v>3856</v>
      </c>
      <c r="DWT4" s="127" t="s">
        <v>3857</v>
      </c>
      <c r="DWU4" s="127" t="s">
        <v>3858</v>
      </c>
      <c r="DWV4" s="127" t="s">
        <v>3859</v>
      </c>
      <c r="DWW4" s="127" t="s">
        <v>3860</v>
      </c>
      <c r="DWX4" s="127" t="s">
        <v>3861</v>
      </c>
      <c r="DWY4" s="127" t="s">
        <v>3862</v>
      </c>
      <c r="DWZ4" s="127" t="s">
        <v>3863</v>
      </c>
      <c r="DXA4" s="127" t="s">
        <v>3864</v>
      </c>
      <c r="DXB4" s="127" t="s">
        <v>3865</v>
      </c>
      <c r="DXC4" s="127" t="s">
        <v>3866</v>
      </c>
      <c r="DXD4" s="127" t="s">
        <v>3867</v>
      </c>
      <c r="DXE4" s="127" t="s">
        <v>3868</v>
      </c>
      <c r="DXF4" s="127" t="s">
        <v>3869</v>
      </c>
      <c r="DXG4" s="127" t="s">
        <v>3870</v>
      </c>
      <c r="DXH4" s="127" t="s">
        <v>3871</v>
      </c>
      <c r="DXI4" s="127" t="s">
        <v>3872</v>
      </c>
      <c r="DXJ4" s="127" t="s">
        <v>3873</v>
      </c>
      <c r="DXK4" s="127" t="s">
        <v>3874</v>
      </c>
      <c r="DXL4" s="127" t="s">
        <v>3875</v>
      </c>
      <c r="DXM4" s="127" t="s">
        <v>3876</v>
      </c>
      <c r="DXN4" s="127" t="s">
        <v>3877</v>
      </c>
      <c r="DXO4" s="127" t="s">
        <v>3878</v>
      </c>
      <c r="DXP4" s="127" t="s">
        <v>3879</v>
      </c>
      <c r="DXQ4" s="127" t="s">
        <v>3880</v>
      </c>
      <c r="DXR4" s="127" t="s">
        <v>3881</v>
      </c>
      <c r="DXS4" s="127" t="s">
        <v>3882</v>
      </c>
      <c r="DXT4" s="127" t="s">
        <v>3883</v>
      </c>
      <c r="DXU4" s="127" t="s">
        <v>3884</v>
      </c>
      <c r="DXV4" s="127" t="s">
        <v>3885</v>
      </c>
      <c r="DXW4" s="127" t="s">
        <v>3886</v>
      </c>
      <c r="DXX4" s="127" t="s">
        <v>3887</v>
      </c>
      <c r="DXY4" s="127" t="s">
        <v>3888</v>
      </c>
      <c r="DXZ4" s="127" t="s">
        <v>3889</v>
      </c>
      <c r="DYA4" s="127" t="s">
        <v>3890</v>
      </c>
      <c r="DYB4" s="127" t="s">
        <v>3891</v>
      </c>
      <c r="DYC4" s="127" t="s">
        <v>3892</v>
      </c>
      <c r="DYD4" s="127" t="s">
        <v>3893</v>
      </c>
      <c r="DYE4" s="127" t="s">
        <v>3894</v>
      </c>
      <c r="DYF4" s="127" t="s">
        <v>3895</v>
      </c>
      <c r="DYG4" s="127" t="s">
        <v>3896</v>
      </c>
      <c r="DYH4" s="127" t="s">
        <v>3897</v>
      </c>
      <c r="DYI4" s="127" t="s">
        <v>3898</v>
      </c>
      <c r="DYJ4" s="127" t="s">
        <v>3899</v>
      </c>
      <c r="DYK4" s="127" t="s">
        <v>3900</v>
      </c>
      <c r="DYL4" s="127" t="s">
        <v>3901</v>
      </c>
      <c r="DYM4" s="127" t="s">
        <v>3902</v>
      </c>
      <c r="DYN4" s="127" t="s">
        <v>3903</v>
      </c>
      <c r="DYO4" s="127" t="s">
        <v>3904</v>
      </c>
      <c r="DYP4" s="127" t="s">
        <v>3905</v>
      </c>
      <c r="DYQ4" s="127" t="s">
        <v>3906</v>
      </c>
      <c r="DYR4" s="127" t="s">
        <v>3907</v>
      </c>
      <c r="DYS4" s="127" t="s">
        <v>3908</v>
      </c>
      <c r="DYT4" s="127" t="s">
        <v>3909</v>
      </c>
      <c r="DYU4" s="127" t="s">
        <v>3910</v>
      </c>
      <c r="DYV4" s="127" t="s">
        <v>3911</v>
      </c>
      <c r="DYW4" s="127" t="s">
        <v>3912</v>
      </c>
      <c r="DYX4" s="127" t="s">
        <v>3913</v>
      </c>
      <c r="DYY4" s="127" t="s">
        <v>3914</v>
      </c>
      <c r="DYZ4" s="127" t="s">
        <v>3915</v>
      </c>
      <c r="DZA4" s="127" t="s">
        <v>3916</v>
      </c>
      <c r="DZB4" s="127" t="s">
        <v>3917</v>
      </c>
      <c r="DZC4" s="127" t="s">
        <v>3918</v>
      </c>
      <c r="DZD4" s="127" t="s">
        <v>3919</v>
      </c>
      <c r="DZE4" s="127" t="s">
        <v>3920</v>
      </c>
      <c r="DZF4" s="127" t="s">
        <v>3921</v>
      </c>
      <c r="DZG4" s="127" t="s">
        <v>3922</v>
      </c>
      <c r="DZH4" s="127" t="s">
        <v>3923</v>
      </c>
      <c r="DZI4" s="127" t="s">
        <v>3924</v>
      </c>
      <c r="DZJ4" s="127" t="s">
        <v>3925</v>
      </c>
      <c r="DZK4" s="127" t="s">
        <v>3926</v>
      </c>
      <c r="DZL4" s="127" t="s">
        <v>3927</v>
      </c>
      <c r="DZM4" s="127" t="s">
        <v>3928</v>
      </c>
      <c r="DZN4" s="127" t="s">
        <v>3929</v>
      </c>
      <c r="DZO4" s="127" t="s">
        <v>3930</v>
      </c>
      <c r="DZP4" s="127" t="s">
        <v>3931</v>
      </c>
      <c r="DZQ4" s="127" t="s">
        <v>3932</v>
      </c>
      <c r="DZR4" s="127" t="s">
        <v>3933</v>
      </c>
      <c r="DZS4" s="127" t="s">
        <v>3934</v>
      </c>
      <c r="DZT4" s="127" t="s">
        <v>3935</v>
      </c>
      <c r="DZU4" s="127" t="s">
        <v>3936</v>
      </c>
      <c r="DZV4" s="127" t="s">
        <v>3937</v>
      </c>
      <c r="DZW4" s="127" t="s">
        <v>3938</v>
      </c>
      <c r="DZX4" s="127" t="s">
        <v>3939</v>
      </c>
      <c r="DZY4" s="127" t="s">
        <v>3940</v>
      </c>
      <c r="DZZ4" s="127" t="s">
        <v>3941</v>
      </c>
      <c r="EAA4" s="127" t="s">
        <v>3942</v>
      </c>
      <c r="EAB4" s="127" t="s">
        <v>3943</v>
      </c>
      <c r="EAC4" s="127" t="s">
        <v>3944</v>
      </c>
      <c r="EAD4" s="127" t="s">
        <v>3945</v>
      </c>
      <c r="EAE4" s="127" t="s">
        <v>3946</v>
      </c>
      <c r="EAF4" s="127" t="s">
        <v>3947</v>
      </c>
      <c r="EAG4" s="127" t="s">
        <v>3948</v>
      </c>
      <c r="EAH4" s="127" t="s">
        <v>3949</v>
      </c>
      <c r="EAI4" s="127" t="s">
        <v>3950</v>
      </c>
      <c r="EAJ4" s="127" t="s">
        <v>3951</v>
      </c>
      <c r="EAK4" s="127" t="s">
        <v>3952</v>
      </c>
      <c r="EAL4" s="127" t="s">
        <v>3953</v>
      </c>
      <c r="EAM4" s="127" t="s">
        <v>3954</v>
      </c>
      <c r="EAN4" s="127" t="s">
        <v>3955</v>
      </c>
      <c r="EAO4" s="127" t="s">
        <v>3956</v>
      </c>
      <c r="EAP4" s="127" t="s">
        <v>3957</v>
      </c>
      <c r="EAQ4" s="127" t="s">
        <v>3958</v>
      </c>
      <c r="EAR4" s="127" t="s">
        <v>3959</v>
      </c>
      <c r="EAS4" s="127" t="s">
        <v>3960</v>
      </c>
      <c r="EAT4" s="127" t="s">
        <v>3961</v>
      </c>
      <c r="EAU4" s="127" t="s">
        <v>3962</v>
      </c>
      <c r="EAV4" s="127" t="s">
        <v>3963</v>
      </c>
      <c r="EAW4" s="127" t="s">
        <v>3964</v>
      </c>
      <c r="EAX4" s="127" t="s">
        <v>3965</v>
      </c>
      <c r="EAY4" s="127" t="s">
        <v>3966</v>
      </c>
      <c r="EAZ4" s="127" t="s">
        <v>3967</v>
      </c>
      <c r="EBA4" s="127" t="s">
        <v>3968</v>
      </c>
      <c r="EBB4" s="127" t="s">
        <v>3969</v>
      </c>
      <c r="EBC4" s="127" t="s">
        <v>3970</v>
      </c>
      <c r="EBD4" s="127" t="s">
        <v>3971</v>
      </c>
      <c r="EBE4" s="127" t="s">
        <v>3972</v>
      </c>
      <c r="EBF4" s="127" t="s">
        <v>3973</v>
      </c>
      <c r="EBG4" s="127" t="s">
        <v>3974</v>
      </c>
      <c r="EBH4" s="127" t="s">
        <v>3975</v>
      </c>
      <c r="EBI4" s="127" t="s">
        <v>3976</v>
      </c>
      <c r="EBJ4" s="127" t="s">
        <v>3977</v>
      </c>
      <c r="EBK4" s="127" t="s">
        <v>3978</v>
      </c>
      <c r="EBL4" s="127" t="s">
        <v>3979</v>
      </c>
      <c r="EBM4" s="127" t="s">
        <v>3980</v>
      </c>
      <c r="EBN4" s="127" t="s">
        <v>3981</v>
      </c>
      <c r="EBO4" s="127" t="s">
        <v>3982</v>
      </c>
      <c r="EBP4" s="127" t="s">
        <v>3983</v>
      </c>
      <c r="EBQ4" s="127" t="s">
        <v>3984</v>
      </c>
      <c r="EBR4" s="127" t="s">
        <v>3985</v>
      </c>
      <c r="EBS4" s="127" t="s">
        <v>3986</v>
      </c>
      <c r="EBT4" s="127" t="s">
        <v>3987</v>
      </c>
      <c r="EBU4" s="127" t="s">
        <v>3988</v>
      </c>
      <c r="EBV4" s="127" t="s">
        <v>3989</v>
      </c>
      <c r="EBW4" s="127" t="s">
        <v>3990</v>
      </c>
      <c r="EBX4" s="127" t="s">
        <v>3991</v>
      </c>
      <c r="EBY4" s="127" t="s">
        <v>3992</v>
      </c>
      <c r="EBZ4" s="127" t="s">
        <v>3993</v>
      </c>
      <c r="ECA4" s="127" t="s">
        <v>3994</v>
      </c>
      <c r="ECB4" s="127" t="s">
        <v>3995</v>
      </c>
      <c r="ECC4" s="127" t="s">
        <v>3996</v>
      </c>
      <c r="ECD4" s="127" t="s">
        <v>3997</v>
      </c>
      <c r="ECE4" s="127" t="s">
        <v>3998</v>
      </c>
      <c r="ECF4" s="127" t="s">
        <v>3999</v>
      </c>
      <c r="ECG4" s="127" t="s">
        <v>4000</v>
      </c>
      <c r="ECH4" s="127" t="s">
        <v>4001</v>
      </c>
      <c r="ECI4" s="127" t="s">
        <v>4002</v>
      </c>
      <c r="ECJ4" s="127" t="s">
        <v>4003</v>
      </c>
      <c r="ECK4" s="127" t="s">
        <v>4004</v>
      </c>
      <c r="ECL4" s="127" t="s">
        <v>4005</v>
      </c>
      <c r="ECM4" s="127" t="s">
        <v>4006</v>
      </c>
      <c r="ECN4" s="127" t="s">
        <v>4007</v>
      </c>
      <c r="ECO4" s="127" t="s">
        <v>4008</v>
      </c>
      <c r="ECP4" s="127" t="s">
        <v>4009</v>
      </c>
      <c r="ECQ4" s="127" t="s">
        <v>4010</v>
      </c>
      <c r="ECR4" s="127" t="s">
        <v>4011</v>
      </c>
      <c r="ECS4" s="127" t="s">
        <v>4012</v>
      </c>
      <c r="ECT4" s="127" t="s">
        <v>4013</v>
      </c>
      <c r="ECU4" s="127" t="s">
        <v>4014</v>
      </c>
      <c r="ECV4" s="127" t="s">
        <v>4015</v>
      </c>
      <c r="ECW4" s="127" t="s">
        <v>4016</v>
      </c>
      <c r="ECX4" s="127" t="s">
        <v>4017</v>
      </c>
      <c r="ECY4" s="127" t="s">
        <v>4018</v>
      </c>
      <c r="ECZ4" s="127" t="s">
        <v>4019</v>
      </c>
      <c r="EDA4" s="127" t="s">
        <v>4020</v>
      </c>
      <c r="EDB4" s="127" t="s">
        <v>4021</v>
      </c>
      <c r="EDC4" s="127" t="s">
        <v>4022</v>
      </c>
      <c r="EDD4" s="127" t="s">
        <v>4023</v>
      </c>
      <c r="EDE4" s="127" t="s">
        <v>4024</v>
      </c>
      <c r="EDF4" s="127" t="s">
        <v>4025</v>
      </c>
      <c r="EDG4" s="127" t="s">
        <v>4026</v>
      </c>
      <c r="EDH4" s="127" t="s">
        <v>4027</v>
      </c>
      <c r="EDI4" s="127" t="s">
        <v>4028</v>
      </c>
      <c r="EDJ4" s="127" t="s">
        <v>4029</v>
      </c>
      <c r="EDK4" s="127" t="s">
        <v>4030</v>
      </c>
      <c r="EDL4" s="127" t="s">
        <v>4031</v>
      </c>
      <c r="EDM4" s="127" t="s">
        <v>4032</v>
      </c>
      <c r="EDN4" s="127" t="s">
        <v>4033</v>
      </c>
      <c r="EDO4" s="127" t="s">
        <v>4034</v>
      </c>
      <c r="EDP4" s="127" t="s">
        <v>4035</v>
      </c>
      <c r="EDQ4" s="127" t="s">
        <v>4036</v>
      </c>
      <c r="EDR4" s="127" t="s">
        <v>4037</v>
      </c>
      <c r="EDS4" s="127" t="s">
        <v>4038</v>
      </c>
      <c r="EDT4" s="127" t="s">
        <v>4039</v>
      </c>
      <c r="EDU4" s="127" t="s">
        <v>4040</v>
      </c>
      <c r="EDV4" s="127" t="s">
        <v>4041</v>
      </c>
      <c r="EDW4" s="127" t="s">
        <v>4042</v>
      </c>
      <c r="EDX4" s="127" t="s">
        <v>4043</v>
      </c>
      <c r="EDY4" s="127" t="s">
        <v>4044</v>
      </c>
      <c r="EDZ4" s="127" t="s">
        <v>4045</v>
      </c>
      <c r="EEA4" s="127" t="s">
        <v>4046</v>
      </c>
      <c r="EEB4" s="127" t="s">
        <v>4047</v>
      </c>
      <c r="EEC4" s="127" t="s">
        <v>4048</v>
      </c>
      <c r="EED4" s="127" t="s">
        <v>4049</v>
      </c>
      <c r="EEE4" s="127" t="s">
        <v>4050</v>
      </c>
      <c r="EEF4" s="127" t="s">
        <v>4051</v>
      </c>
      <c r="EEG4" s="127" t="s">
        <v>4052</v>
      </c>
      <c r="EEH4" s="127" t="s">
        <v>4053</v>
      </c>
      <c r="EEI4" s="127" t="s">
        <v>4054</v>
      </c>
      <c r="EEJ4" s="127" t="s">
        <v>4055</v>
      </c>
      <c r="EEK4" s="127" t="s">
        <v>4056</v>
      </c>
      <c r="EEL4" s="127" t="s">
        <v>4057</v>
      </c>
      <c r="EEM4" s="127" t="s">
        <v>4058</v>
      </c>
      <c r="EEN4" s="127" t="s">
        <v>4059</v>
      </c>
      <c r="EEO4" s="127" t="s">
        <v>4060</v>
      </c>
      <c r="EEP4" s="127" t="s">
        <v>4061</v>
      </c>
      <c r="EEQ4" s="127" t="s">
        <v>4062</v>
      </c>
      <c r="EER4" s="127" t="s">
        <v>4063</v>
      </c>
      <c r="EES4" s="127" t="s">
        <v>4064</v>
      </c>
      <c r="EET4" s="127" t="s">
        <v>4065</v>
      </c>
      <c r="EEU4" s="127" t="s">
        <v>4066</v>
      </c>
      <c r="EEV4" s="127" t="s">
        <v>4067</v>
      </c>
      <c r="EEW4" s="127" t="s">
        <v>4068</v>
      </c>
      <c r="EEX4" s="127" t="s">
        <v>4069</v>
      </c>
      <c r="EEY4" s="127" t="s">
        <v>4070</v>
      </c>
      <c r="EEZ4" s="127" t="s">
        <v>4071</v>
      </c>
      <c r="EFA4" s="127" t="s">
        <v>4072</v>
      </c>
      <c r="EFB4" s="127" t="s">
        <v>4073</v>
      </c>
      <c r="EFC4" s="127" t="s">
        <v>4074</v>
      </c>
      <c r="EFD4" s="127" t="s">
        <v>4075</v>
      </c>
      <c r="EFE4" s="127" t="s">
        <v>4076</v>
      </c>
      <c r="EFF4" s="127" t="s">
        <v>4077</v>
      </c>
      <c r="EFG4" s="127" t="s">
        <v>4078</v>
      </c>
      <c r="EFH4" s="127" t="s">
        <v>4079</v>
      </c>
      <c r="EFI4" s="127" t="s">
        <v>4080</v>
      </c>
      <c r="EFJ4" s="127" t="s">
        <v>4081</v>
      </c>
      <c r="EFK4" s="127" t="s">
        <v>4082</v>
      </c>
      <c r="EFL4" s="127" t="s">
        <v>4083</v>
      </c>
      <c r="EFM4" s="127" t="s">
        <v>4084</v>
      </c>
      <c r="EFN4" s="127" t="s">
        <v>4085</v>
      </c>
      <c r="EFO4" s="127" t="s">
        <v>4086</v>
      </c>
      <c r="EFP4" s="127" t="s">
        <v>4087</v>
      </c>
      <c r="EFQ4" s="127" t="s">
        <v>4088</v>
      </c>
      <c r="EFR4" s="127" t="s">
        <v>4089</v>
      </c>
      <c r="EFS4" s="127" t="s">
        <v>4090</v>
      </c>
      <c r="EFT4" s="127" t="s">
        <v>4091</v>
      </c>
      <c r="EFU4" s="127" t="s">
        <v>4092</v>
      </c>
      <c r="EFV4" s="127" t="s">
        <v>4093</v>
      </c>
      <c r="EFW4" s="127" t="s">
        <v>4094</v>
      </c>
      <c r="EFX4" s="127" t="s">
        <v>4095</v>
      </c>
      <c r="EFY4" s="127" t="s">
        <v>4096</v>
      </c>
      <c r="EFZ4" s="127" t="s">
        <v>4097</v>
      </c>
      <c r="EGA4" s="127" t="s">
        <v>4098</v>
      </c>
      <c r="EGB4" s="127" t="s">
        <v>4099</v>
      </c>
      <c r="EGC4" s="127" t="s">
        <v>4100</v>
      </c>
      <c r="EGD4" s="127" t="s">
        <v>4101</v>
      </c>
      <c r="EGE4" s="127" t="s">
        <v>4102</v>
      </c>
      <c r="EGF4" s="127" t="s">
        <v>4103</v>
      </c>
      <c r="EGG4" s="127" t="s">
        <v>4104</v>
      </c>
      <c r="EGH4" s="127" t="s">
        <v>4105</v>
      </c>
      <c r="EGI4" s="127" t="s">
        <v>4106</v>
      </c>
      <c r="EGJ4" s="127" t="s">
        <v>4107</v>
      </c>
      <c r="EGK4" s="127" t="s">
        <v>4108</v>
      </c>
      <c r="EGL4" s="127" t="s">
        <v>4109</v>
      </c>
      <c r="EGM4" s="127" t="s">
        <v>4110</v>
      </c>
      <c r="EGN4" s="127" t="s">
        <v>4111</v>
      </c>
      <c r="EGO4" s="127" t="s">
        <v>4112</v>
      </c>
      <c r="EGP4" s="127" t="s">
        <v>4113</v>
      </c>
      <c r="EGQ4" s="127" t="s">
        <v>4114</v>
      </c>
      <c r="EGR4" s="127" t="s">
        <v>4115</v>
      </c>
      <c r="EGS4" s="127" t="s">
        <v>4116</v>
      </c>
      <c r="EGT4" s="127" t="s">
        <v>4117</v>
      </c>
      <c r="EGU4" s="127" t="s">
        <v>4118</v>
      </c>
      <c r="EGV4" s="127" t="s">
        <v>4119</v>
      </c>
      <c r="EGW4" s="127" t="s">
        <v>4120</v>
      </c>
      <c r="EGX4" s="127" t="s">
        <v>4121</v>
      </c>
      <c r="EGY4" s="127" t="s">
        <v>4122</v>
      </c>
      <c r="EGZ4" s="127" t="s">
        <v>4123</v>
      </c>
      <c r="EHA4" s="127" t="s">
        <v>4124</v>
      </c>
      <c r="EHB4" s="127" t="s">
        <v>4125</v>
      </c>
      <c r="EHC4" s="127" t="s">
        <v>4126</v>
      </c>
      <c r="EHD4" s="127" t="s">
        <v>4127</v>
      </c>
      <c r="EHE4" s="127" t="s">
        <v>4128</v>
      </c>
      <c r="EHF4" s="127" t="s">
        <v>4129</v>
      </c>
      <c r="EHG4" s="127" t="s">
        <v>4130</v>
      </c>
      <c r="EHH4" s="127" t="s">
        <v>4131</v>
      </c>
      <c r="EHI4" s="127" t="s">
        <v>4132</v>
      </c>
      <c r="EHJ4" s="127" t="s">
        <v>4133</v>
      </c>
      <c r="EHK4" s="127" t="s">
        <v>4134</v>
      </c>
      <c r="EHL4" s="127" t="s">
        <v>4135</v>
      </c>
      <c r="EHM4" s="127" t="s">
        <v>4136</v>
      </c>
      <c r="EHN4" s="127" t="s">
        <v>4137</v>
      </c>
      <c r="EHO4" s="127" t="s">
        <v>4138</v>
      </c>
      <c r="EHP4" s="127" t="s">
        <v>4139</v>
      </c>
      <c r="EHQ4" s="127" t="s">
        <v>4140</v>
      </c>
      <c r="EHR4" s="127" t="s">
        <v>4141</v>
      </c>
      <c r="EHS4" s="127" t="s">
        <v>4142</v>
      </c>
      <c r="EHT4" s="127" t="s">
        <v>4143</v>
      </c>
      <c r="EHU4" s="127" t="s">
        <v>4144</v>
      </c>
      <c r="EHV4" s="127" t="s">
        <v>4145</v>
      </c>
      <c r="EHW4" s="127" t="s">
        <v>4146</v>
      </c>
      <c r="EHX4" s="127" t="s">
        <v>4147</v>
      </c>
      <c r="EHY4" s="127" t="s">
        <v>4148</v>
      </c>
      <c r="EHZ4" s="127" t="s">
        <v>4149</v>
      </c>
      <c r="EIA4" s="127" t="s">
        <v>4150</v>
      </c>
      <c r="EIB4" s="127" t="s">
        <v>4151</v>
      </c>
      <c r="EIC4" s="127" t="s">
        <v>4152</v>
      </c>
      <c r="EID4" s="127" t="s">
        <v>4153</v>
      </c>
      <c r="EIE4" s="127" t="s">
        <v>4154</v>
      </c>
      <c r="EIF4" s="127" t="s">
        <v>4155</v>
      </c>
      <c r="EIG4" s="127" t="s">
        <v>4156</v>
      </c>
      <c r="EIH4" s="127" t="s">
        <v>4157</v>
      </c>
      <c r="EII4" s="127" t="s">
        <v>4158</v>
      </c>
      <c r="EIJ4" s="127" t="s">
        <v>4159</v>
      </c>
      <c r="EIK4" s="127" t="s">
        <v>4160</v>
      </c>
      <c r="EIL4" s="127" t="s">
        <v>4161</v>
      </c>
      <c r="EIM4" s="127" t="s">
        <v>4162</v>
      </c>
      <c r="EIN4" s="127" t="s">
        <v>4163</v>
      </c>
      <c r="EIO4" s="127" t="s">
        <v>4164</v>
      </c>
      <c r="EIP4" s="127" t="s">
        <v>4165</v>
      </c>
      <c r="EIQ4" s="127" t="s">
        <v>4166</v>
      </c>
      <c r="EIR4" s="127" t="s">
        <v>4167</v>
      </c>
      <c r="EIS4" s="127" t="s">
        <v>4168</v>
      </c>
      <c r="EIT4" s="127" t="s">
        <v>4169</v>
      </c>
      <c r="EIU4" s="127" t="s">
        <v>4170</v>
      </c>
      <c r="EIV4" s="127" t="s">
        <v>4171</v>
      </c>
      <c r="EIW4" s="127" t="s">
        <v>4172</v>
      </c>
      <c r="EIX4" s="127" t="s">
        <v>4173</v>
      </c>
      <c r="EIY4" s="127" t="s">
        <v>4174</v>
      </c>
      <c r="EIZ4" s="127" t="s">
        <v>4175</v>
      </c>
      <c r="EJA4" s="127" t="s">
        <v>4176</v>
      </c>
      <c r="EJB4" s="127" t="s">
        <v>4177</v>
      </c>
      <c r="EJC4" s="127" t="s">
        <v>4178</v>
      </c>
      <c r="EJD4" s="127" t="s">
        <v>4179</v>
      </c>
      <c r="EJE4" s="127" t="s">
        <v>4180</v>
      </c>
      <c r="EJF4" s="127" t="s">
        <v>4181</v>
      </c>
      <c r="EJG4" s="127" t="s">
        <v>4182</v>
      </c>
      <c r="EJH4" s="127" t="s">
        <v>4183</v>
      </c>
      <c r="EJI4" s="127" t="s">
        <v>4184</v>
      </c>
      <c r="EJJ4" s="127" t="s">
        <v>4185</v>
      </c>
      <c r="EJK4" s="127" t="s">
        <v>4186</v>
      </c>
      <c r="EJL4" s="127" t="s">
        <v>4187</v>
      </c>
      <c r="EJM4" s="127" t="s">
        <v>4188</v>
      </c>
      <c r="EJN4" s="127" t="s">
        <v>4189</v>
      </c>
      <c r="EJO4" s="127" t="s">
        <v>4190</v>
      </c>
      <c r="EJP4" s="127" t="s">
        <v>4191</v>
      </c>
      <c r="EJQ4" s="127" t="s">
        <v>4192</v>
      </c>
      <c r="EJR4" s="127" t="s">
        <v>4193</v>
      </c>
      <c r="EJS4" s="127" t="s">
        <v>4194</v>
      </c>
      <c r="EJT4" s="127" t="s">
        <v>4195</v>
      </c>
      <c r="EJU4" s="127" t="s">
        <v>4196</v>
      </c>
      <c r="EJV4" s="127" t="s">
        <v>4197</v>
      </c>
      <c r="EJW4" s="127" t="s">
        <v>4198</v>
      </c>
      <c r="EJX4" s="127" t="s">
        <v>4199</v>
      </c>
      <c r="EJY4" s="127" t="s">
        <v>4200</v>
      </c>
      <c r="EJZ4" s="127" t="s">
        <v>4201</v>
      </c>
      <c r="EKA4" s="127" t="s">
        <v>4202</v>
      </c>
      <c r="EKB4" s="127" t="s">
        <v>4203</v>
      </c>
      <c r="EKC4" s="127" t="s">
        <v>4204</v>
      </c>
      <c r="EKD4" s="127" t="s">
        <v>4205</v>
      </c>
      <c r="EKE4" s="127" t="s">
        <v>4206</v>
      </c>
      <c r="EKF4" s="127" t="s">
        <v>4207</v>
      </c>
      <c r="EKG4" s="127" t="s">
        <v>4208</v>
      </c>
      <c r="EKH4" s="127" t="s">
        <v>4209</v>
      </c>
      <c r="EKI4" s="127" t="s">
        <v>4210</v>
      </c>
      <c r="EKJ4" s="127" t="s">
        <v>4211</v>
      </c>
      <c r="EKK4" s="127" t="s">
        <v>4212</v>
      </c>
      <c r="EKL4" s="127" t="s">
        <v>4213</v>
      </c>
      <c r="EKM4" s="127" t="s">
        <v>4214</v>
      </c>
      <c r="EKN4" s="127" t="s">
        <v>4215</v>
      </c>
      <c r="EKO4" s="127" t="s">
        <v>4216</v>
      </c>
      <c r="EKP4" s="127" t="s">
        <v>4217</v>
      </c>
      <c r="EKQ4" s="127" t="s">
        <v>4218</v>
      </c>
      <c r="EKR4" s="127" t="s">
        <v>4219</v>
      </c>
      <c r="EKS4" s="127" t="s">
        <v>4220</v>
      </c>
      <c r="EKT4" s="127" t="s">
        <v>4221</v>
      </c>
      <c r="EKU4" s="127" t="s">
        <v>4222</v>
      </c>
      <c r="EKV4" s="127" t="s">
        <v>4223</v>
      </c>
      <c r="EKW4" s="127" t="s">
        <v>4224</v>
      </c>
      <c r="EKX4" s="127" t="s">
        <v>4225</v>
      </c>
      <c r="EKY4" s="127" t="s">
        <v>4226</v>
      </c>
      <c r="EKZ4" s="127" t="s">
        <v>4227</v>
      </c>
      <c r="ELA4" s="127" t="s">
        <v>4228</v>
      </c>
      <c r="ELB4" s="127" t="s">
        <v>4229</v>
      </c>
      <c r="ELC4" s="127" t="s">
        <v>4230</v>
      </c>
      <c r="ELD4" s="127" t="s">
        <v>4231</v>
      </c>
      <c r="ELE4" s="127" t="s">
        <v>4232</v>
      </c>
      <c r="ELF4" s="127" t="s">
        <v>4233</v>
      </c>
      <c r="ELG4" s="127" t="s">
        <v>4234</v>
      </c>
      <c r="ELH4" s="127" t="s">
        <v>4235</v>
      </c>
      <c r="ELI4" s="127" t="s">
        <v>4236</v>
      </c>
      <c r="ELJ4" s="127" t="s">
        <v>4237</v>
      </c>
      <c r="ELK4" s="127" t="s">
        <v>4238</v>
      </c>
      <c r="ELL4" s="127" t="s">
        <v>4239</v>
      </c>
      <c r="ELM4" s="127" t="s">
        <v>4240</v>
      </c>
      <c r="ELN4" s="127" t="s">
        <v>4241</v>
      </c>
      <c r="ELO4" s="127" t="s">
        <v>4242</v>
      </c>
      <c r="ELP4" s="127" t="s">
        <v>4243</v>
      </c>
      <c r="ELQ4" s="127" t="s">
        <v>4244</v>
      </c>
      <c r="ELR4" s="127" t="s">
        <v>4245</v>
      </c>
      <c r="ELS4" s="127" t="s">
        <v>4246</v>
      </c>
      <c r="ELT4" s="127" t="s">
        <v>4247</v>
      </c>
      <c r="ELU4" s="127" t="s">
        <v>4248</v>
      </c>
      <c r="ELV4" s="127" t="s">
        <v>4249</v>
      </c>
      <c r="ELW4" s="127" t="s">
        <v>4250</v>
      </c>
      <c r="ELX4" s="127" t="s">
        <v>4251</v>
      </c>
      <c r="ELY4" s="127" t="s">
        <v>4252</v>
      </c>
      <c r="ELZ4" s="127" t="s">
        <v>4253</v>
      </c>
      <c r="EMA4" s="127" t="s">
        <v>4254</v>
      </c>
      <c r="EMB4" s="127" t="s">
        <v>4255</v>
      </c>
      <c r="EMC4" s="127" t="s">
        <v>4256</v>
      </c>
      <c r="EMD4" s="127" t="s">
        <v>4257</v>
      </c>
      <c r="EME4" s="127" t="s">
        <v>4258</v>
      </c>
      <c r="EMF4" s="127" t="s">
        <v>4259</v>
      </c>
      <c r="EMG4" s="127" t="s">
        <v>4260</v>
      </c>
      <c r="EMH4" s="127" t="s">
        <v>4261</v>
      </c>
      <c r="EMI4" s="127" t="s">
        <v>4262</v>
      </c>
      <c r="EMJ4" s="127" t="s">
        <v>4263</v>
      </c>
      <c r="EMK4" s="127" t="s">
        <v>4264</v>
      </c>
      <c r="EML4" s="127" t="s">
        <v>4265</v>
      </c>
      <c r="EMM4" s="127" t="s">
        <v>4266</v>
      </c>
      <c r="EMN4" s="127" t="s">
        <v>4267</v>
      </c>
      <c r="EMO4" s="127" t="s">
        <v>4268</v>
      </c>
      <c r="EMP4" s="127" t="s">
        <v>4269</v>
      </c>
      <c r="EMQ4" s="127" t="s">
        <v>4270</v>
      </c>
      <c r="EMR4" s="127" t="s">
        <v>4271</v>
      </c>
      <c r="EMS4" s="127" t="s">
        <v>4272</v>
      </c>
      <c r="EMT4" s="127" t="s">
        <v>4273</v>
      </c>
      <c r="EMU4" s="127" t="s">
        <v>4274</v>
      </c>
      <c r="EMV4" s="127" t="s">
        <v>4275</v>
      </c>
      <c r="EMW4" s="127" t="s">
        <v>4276</v>
      </c>
      <c r="EMX4" s="127" t="s">
        <v>4277</v>
      </c>
      <c r="EMY4" s="127" t="s">
        <v>4278</v>
      </c>
      <c r="EMZ4" s="127" t="s">
        <v>4279</v>
      </c>
      <c r="ENA4" s="127" t="s">
        <v>4280</v>
      </c>
      <c r="ENB4" s="127" t="s">
        <v>4281</v>
      </c>
      <c r="ENC4" s="127" t="s">
        <v>4282</v>
      </c>
      <c r="END4" s="127" t="s">
        <v>4283</v>
      </c>
      <c r="ENE4" s="127" t="s">
        <v>4284</v>
      </c>
      <c r="ENF4" s="127" t="s">
        <v>4285</v>
      </c>
      <c r="ENG4" s="127" t="s">
        <v>4286</v>
      </c>
      <c r="ENH4" s="127" t="s">
        <v>4287</v>
      </c>
      <c r="ENI4" s="127" t="s">
        <v>4288</v>
      </c>
      <c r="ENJ4" s="127" t="s">
        <v>4289</v>
      </c>
      <c r="ENK4" s="127" t="s">
        <v>4290</v>
      </c>
      <c r="ENL4" s="127" t="s">
        <v>4291</v>
      </c>
      <c r="ENM4" s="127" t="s">
        <v>4292</v>
      </c>
      <c r="ENN4" s="127" t="s">
        <v>4293</v>
      </c>
      <c r="ENO4" s="127" t="s">
        <v>4294</v>
      </c>
      <c r="ENP4" s="127" t="s">
        <v>4295</v>
      </c>
      <c r="ENQ4" s="127" t="s">
        <v>4296</v>
      </c>
      <c r="ENR4" s="127" t="s">
        <v>4297</v>
      </c>
      <c r="ENS4" s="127" t="s">
        <v>4298</v>
      </c>
      <c r="ENT4" s="127" t="s">
        <v>4299</v>
      </c>
      <c r="ENU4" s="127" t="s">
        <v>4300</v>
      </c>
      <c r="ENV4" s="127" t="s">
        <v>4301</v>
      </c>
      <c r="ENW4" s="127" t="s">
        <v>4302</v>
      </c>
      <c r="ENX4" s="127" t="s">
        <v>4303</v>
      </c>
      <c r="ENY4" s="127" t="s">
        <v>4304</v>
      </c>
      <c r="ENZ4" s="127" t="s">
        <v>4305</v>
      </c>
      <c r="EOA4" s="127" t="s">
        <v>4306</v>
      </c>
      <c r="EOB4" s="127" t="s">
        <v>4307</v>
      </c>
      <c r="EOC4" s="127" t="s">
        <v>4308</v>
      </c>
      <c r="EOD4" s="127" t="s">
        <v>4309</v>
      </c>
      <c r="EOE4" s="127" t="s">
        <v>4310</v>
      </c>
      <c r="EOF4" s="127" t="s">
        <v>4311</v>
      </c>
      <c r="EOG4" s="127" t="s">
        <v>4312</v>
      </c>
      <c r="EOH4" s="127" t="s">
        <v>4313</v>
      </c>
      <c r="EOI4" s="127" t="s">
        <v>4314</v>
      </c>
      <c r="EOJ4" s="127" t="s">
        <v>4315</v>
      </c>
      <c r="EOK4" s="127" t="s">
        <v>4316</v>
      </c>
      <c r="EOL4" s="127" t="s">
        <v>4317</v>
      </c>
      <c r="EOM4" s="127" t="s">
        <v>4318</v>
      </c>
      <c r="EON4" s="127" t="s">
        <v>4319</v>
      </c>
      <c r="EOO4" s="127" t="s">
        <v>4320</v>
      </c>
      <c r="EOP4" s="127" t="s">
        <v>4321</v>
      </c>
      <c r="EOQ4" s="127" t="s">
        <v>4322</v>
      </c>
      <c r="EOR4" s="127" t="s">
        <v>4323</v>
      </c>
      <c r="EOS4" s="127" t="s">
        <v>4324</v>
      </c>
      <c r="EOT4" s="127" t="s">
        <v>4325</v>
      </c>
      <c r="EOU4" s="127" t="s">
        <v>4326</v>
      </c>
      <c r="EOV4" s="127" t="s">
        <v>4327</v>
      </c>
      <c r="EOW4" s="127" t="s">
        <v>4328</v>
      </c>
      <c r="EOX4" s="127" t="s">
        <v>4329</v>
      </c>
      <c r="EOY4" s="127" t="s">
        <v>4330</v>
      </c>
      <c r="EOZ4" s="127" t="s">
        <v>4331</v>
      </c>
      <c r="EPA4" s="127" t="s">
        <v>4332</v>
      </c>
      <c r="EPB4" s="127" t="s">
        <v>4333</v>
      </c>
      <c r="EPC4" s="127" t="s">
        <v>4334</v>
      </c>
      <c r="EPD4" s="127" t="s">
        <v>4335</v>
      </c>
      <c r="EPE4" s="127" t="s">
        <v>4336</v>
      </c>
      <c r="EPF4" s="127" t="s">
        <v>4337</v>
      </c>
      <c r="EPG4" s="127" t="s">
        <v>4338</v>
      </c>
      <c r="EPH4" s="127" t="s">
        <v>4339</v>
      </c>
      <c r="EPI4" s="127" t="s">
        <v>4340</v>
      </c>
      <c r="EPJ4" s="127" t="s">
        <v>4341</v>
      </c>
      <c r="EPK4" s="127" t="s">
        <v>4342</v>
      </c>
      <c r="EPL4" s="127" t="s">
        <v>4343</v>
      </c>
      <c r="EPM4" s="127" t="s">
        <v>4344</v>
      </c>
      <c r="EPN4" s="127" t="s">
        <v>4345</v>
      </c>
      <c r="EPO4" s="127" t="s">
        <v>4346</v>
      </c>
      <c r="EPP4" s="127" t="s">
        <v>4347</v>
      </c>
      <c r="EPQ4" s="127" t="s">
        <v>4348</v>
      </c>
      <c r="EPR4" s="127" t="s">
        <v>4349</v>
      </c>
      <c r="EPS4" s="127" t="s">
        <v>4350</v>
      </c>
      <c r="EPT4" s="127" t="s">
        <v>4351</v>
      </c>
      <c r="EPU4" s="127" t="s">
        <v>4352</v>
      </c>
      <c r="EPV4" s="127" t="s">
        <v>4353</v>
      </c>
      <c r="EPW4" s="127" t="s">
        <v>4354</v>
      </c>
      <c r="EPX4" s="127" t="s">
        <v>4355</v>
      </c>
      <c r="EPY4" s="127" t="s">
        <v>4356</v>
      </c>
      <c r="EPZ4" s="127" t="s">
        <v>4357</v>
      </c>
      <c r="EQA4" s="127" t="s">
        <v>4358</v>
      </c>
      <c r="EQB4" s="127" t="s">
        <v>4359</v>
      </c>
      <c r="EQC4" s="127" t="s">
        <v>4360</v>
      </c>
      <c r="EQD4" s="127" t="s">
        <v>4361</v>
      </c>
      <c r="EQE4" s="127" t="s">
        <v>4362</v>
      </c>
      <c r="EQF4" s="127" t="s">
        <v>4363</v>
      </c>
      <c r="EQG4" s="127" t="s">
        <v>4364</v>
      </c>
      <c r="EQH4" s="127" t="s">
        <v>4365</v>
      </c>
      <c r="EQI4" s="127" t="s">
        <v>4366</v>
      </c>
      <c r="EQJ4" s="127" t="s">
        <v>4367</v>
      </c>
      <c r="EQK4" s="127" t="s">
        <v>4368</v>
      </c>
      <c r="EQL4" s="127" t="s">
        <v>4369</v>
      </c>
      <c r="EQM4" s="127" t="s">
        <v>4370</v>
      </c>
      <c r="EQN4" s="127" t="s">
        <v>4371</v>
      </c>
      <c r="EQO4" s="127" t="s">
        <v>4372</v>
      </c>
      <c r="EQP4" s="127" t="s">
        <v>4373</v>
      </c>
      <c r="EQQ4" s="127" t="s">
        <v>4374</v>
      </c>
      <c r="EQR4" s="127" t="s">
        <v>4375</v>
      </c>
      <c r="EQS4" s="127" t="s">
        <v>4376</v>
      </c>
      <c r="EQT4" s="127" t="s">
        <v>4377</v>
      </c>
      <c r="EQU4" s="127" t="s">
        <v>4378</v>
      </c>
      <c r="EQV4" s="127" t="s">
        <v>4379</v>
      </c>
      <c r="EQW4" s="127" t="s">
        <v>4380</v>
      </c>
      <c r="EQX4" s="127" t="s">
        <v>4381</v>
      </c>
      <c r="EQY4" s="127" t="s">
        <v>4382</v>
      </c>
      <c r="EQZ4" s="127" t="s">
        <v>4383</v>
      </c>
      <c r="ERA4" s="127" t="s">
        <v>4384</v>
      </c>
      <c r="ERB4" s="127" t="s">
        <v>4385</v>
      </c>
      <c r="ERC4" s="127" t="s">
        <v>4386</v>
      </c>
      <c r="ERD4" s="127" t="s">
        <v>4387</v>
      </c>
      <c r="ERE4" s="127" t="s">
        <v>4388</v>
      </c>
      <c r="ERF4" s="127" t="s">
        <v>4389</v>
      </c>
      <c r="ERG4" s="127" t="s">
        <v>4390</v>
      </c>
      <c r="ERH4" s="127" t="s">
        <v>4391</v>
      </c>
      <c r="ERI4" s="127" t="s">
        <v>4392</v>
      </c>
      <c r="ERJ4" s="127" t="s">
        <v>4393</v>
      </c>
      <c r="ERK4" s="127" t="s">
        <v>4394</v>
      </c>
      <c r="ERL4" s="127" t="s">
        <v>4395</v>
      </c>
      <c r="ERM4" s="127" t="s">
        <v>4396</v>
      </c>
      <c r="ERN4" s="127" t="s">
        <v>4397</v>
      </c>
      <c r="ERO4" s="127" t="s">
        <v>4398</v>
      </c>
      <c r="ERP4" s="127" t="s">
        <v>4399</v>
      </c>
      <c r="ERQ4" s="127" t="s">
        <v>4400</v>
      </c>
      <c r="ERR4" s="127" t="s">
        <v>4401</v>
      </c>
      <c r="ERS4" s="127" t="s">
        <v>4402</v>
      </c>
      <c r="ERT4" s="127" t="s">
        <v>4403</v>
      </c>
      <c r="ERU4" s="127" t="s">
        <v>4404</v>
      </c>
      <c r="ERV4" s="127" t="s">
        <v>4405</v>
      </c>
      <c r="ERW4" s="127" t="s">
        <v>4406</v>
      </c>
      <c r="ERX4" s="127" t="s">
        <v>4407</v>
      </c>
      <c r="ERY4" s="127" t="s">
        <v>4408</v>
      </c>
      <c r="ERZ4" s="127" t="s">
        <v>4409</v>
      </c>
      <c r="ESA4" s="127" t="s">
        <v>4410</v>
      </c>
      <c r="ESB4" s="127" t="s">
        <v>4411</v>
      </c>
      <c r="ESC4" s="127" t="s">
        <v>4412</v>
      </c>
      <c r="ESD4" s="127" t="s">
        <v>4413</v>
      </c>
      <c r="ESE4" s="127" t="s">
        <v>4414</v>
      </c>
      <c r="ESF4" s="127" t="s">
        <v>4415</v>
      </c>
      <c r="ESG4" s="127" t="s">
        <v>4416</v>
      </c>
      <c r="ESH4" s="127" t="s">
        <v>4417</v>
      </c>
      <c r="ESI4" s="127" t="s">
        <v>4418</v>
      </c>
      <c r="ESJ4" s="127" t="s">
        <v>4419</v>
      </c>
      <c r="ESK4" s="127" t="s">
        <v>4420</v>
      </c>
      <c r="ESL4" s="127" t="s">
        <v>4421</v>
      </c>
      <c r="ESM4" s="127" t="s">
        <v>4422</v>
      </c>
      <c r="ESN4" s="127" t="s">
        <v>4423</v>
      </c>
      <c r="ESO4" s="127" t="s">
        <v>4424</v>
      </c>
      <c r="ESP4" s="127" t="s">
        <v>4425</v>
      </c>
      <c r="ESQ4" s="127" t="s">
        <v>4426</v>
      </c>
      <c r="ESR4" s="127" t="s">
        <v>4427</v>
      </c>
      <c r="ESS4" s="127" t="s">
        <v>4428</v>
      </c>
      <c r="EST4" s="127" t="s">
        <v>4429</v>
      </c>
      <c r="ESU4" s="127" t="s">
        <v>4430</v>
      </c>
      <c r="ESV4" s="127" t="s">
        <v>4431</v>
      </c>
      <c r="ESW4" s="127" t="s">
        <v>4432</v>
      </c>
      <c r="ESX4" s="127" t="s">
        <v>4433</v>
      </c>
      <c r="ESY4" s="127" t="s">
        <v>4434</v>
      </c>
      <c r="ESZ4" s="127" t="s">
        <v>4435</v>
      </c>
      <c r="ETA4" s="127" t="s">
        <v>4436</v>
      </c>
      <c r="ETB4" s="127" t="s">
        <v>4437</v>
      </c>
      <c r="ETC4" s="127" t="s">
        <v>4438</v>
      </c>
      <c r="ETD4" s="127" t="s">
        <v>4439</v>
      </c>
      <c r="ETE4" s="127" t="s">
        <v>4440</v>
      </c>
      <c r="ETF4" s="127" t="s">
        <v>4441</v>
      </c>
      <c r="ETG4" s="127" t="s">
        <v>4442</v>
      </c>
      <c r="ETH4" s="127" t="s">
        <v>4443</v>
      </c>
      <c r="ETI4" s="127" t="s">
        <v>4444</v>
      </c>
      <c r="ETJ4" s="127" t="s">
        <v>4445</v>
      </c>
      <c r="ETK4" s="127" t="s">
        <v>4446</v>
      </c>
      <c r="ETL4" s="127" t="s">
        <v>4447</v>
      </c>
      <c r="ETM4" s="127" t="s">
        <v>4448</v>
      </c>
      <c r="ETN4" s="127" t="s">
        <v>4449</v>
      </c>
      <c r="ETO4" s="127" t="s">
        <v>4450</v>
      </c>
      <c r="ETP4" s="127" t="s">
        <v>4451</v>
      </c>
      <c r="ETQ4" s="127" t="s">
        <v>4452</v>
      </c>
      <c r="ETR4" s="127" t="s">
        <v>4453</v>
      </c>
      <c r="ETS4" s="127" t="s">
        <v>4454</v>
      </c>
      <c r="ETT4" s="127" t="s">
        <v>4455</v>
      </c>
      <c r="ETU4" s="127" t="s">
        <v>4456</v>
      </c>
      <c r="ETV4" s="127" t="s">
        <v>4457</v>
      </c>
      <c r="ETW4" s="127" t="s">
        <v>4458</v>
      </c>
      <c r="ETX4" s="127" t="s">
        <v>4459</v>
      </c>
      <c r="ETY4" s="127" t="s">
        <v>4460</v>
      </c>
      <c r="ETZ4" s="127" t="s">
        <v>4461</v>
      </c>
      <c r="EUA4" s="127" t="s">
        <v>4462</v>
      </c>
      <c r="EUB4" s="127" t="s">
        <v>4463</v>
      </c>
      <c r="EUC4" s="127" t="s">
        <v>4464</v>
      </c>
      <c r="EUD4" s="127" t="s">
        <v>4465</v>
      </c>
      <c r="EUE4" s="127" t="s">
        <v>4466</v>
      </c>
      <c r="EUF4" s="127" t="s">
        <v>4467</v>
      </c>
      <c r="EUG4" s="127" t="s">
        <v>4468</v>
      </c>
      <c r="EUH4" s="127" t="s">
        <v>4469</v>
      </c>
      <c r="EUI4" s="127" t="s">
        <v>4470</v>
      </c>
      <c r="EUJ4" s="127" t="s">
        <v>4471</v>
      </c>
      <c r="EUK4" s="127" t="s">
        <v>4472</v>
      </c>
      <c r="EUL4" s="127" t="s">
        <v>4473</v>
      </c>
      <c r="EUM4" s="127" t="s">
        <v>4474</v>
      </c>
      <c r="EUN4" s="127" t="s">
        <v>4475</v>
      </c>
      <c r="EUO4" s="127" t="s">
        <v>4476</v>
      </c>
      <c r="EUP4" s="127" t="s">
        <v>4477</v>
      </c>
      <c r="EUQ4" s="127" t="s">
        <v>4478</v>
      </c>
      <c r="EUR4" s="127" t="s">
        <v>4479</v>
      </c>
      <c r="EUS4" s="127" t="s">
        <v>4480</v>
      </c>
      <c r="EUT4" s="127" t="s">
        <v>4481</v>
      </c>
      <c r="EUU4" s="127" t="s">
        <v>4482</v>
      </c>
      <c r="EUV4" s="127" t="s">
        <v>4483</v>
      </c>
      <c r="EUW4" s="127" t="s">
        <v>4484</v>
      </c>
      <c r="EUX4" s="127" t="s">
        <v>4485</v>
      </c>
      <c r="EUY4" s="127" t="s">
        <v>4486</v>
      </c>
      <c r="EUZ4" s="127" t="s">
        <v>4487</v>
      </c>
      <c r="EVA4" s="127" t="s">
        <v>4488</v>
      </c>
      <c r="EVB4" s="127" t="s">
        <v>4489</v>
      </c>
      <c r="EVC4" s="127" t="s">
        <v>4490</v>
      </c>
      <c r="EVD4" s="127" t="s">
        <v>4491</v>
      </c>
      <c r="EVE4" s="127" t="s">
        <v>4492</v>
      </c>
      <c r="EVF4" s="127" t="s">
        <v>4493</v>
      </c>
      <c r="EVG4" s="127" t="s">
        <v>4494</v>
      </c>
      <c r="EVH4" s="127" t="s">
        <v>4495</v>
      </c>
      <c r="EVI4" s="127" t="s">
        <v>4496</v>
      </c>
      <c r="EVJ4" s="127" t="s">
        <v>4497</v>
      </c>
      <c r="EVK4" s="127" t="s">
        <v>4498</v>
      </c>
      <c r="EVL4" s="127" t="s">
        <v>4499</v>
      </c>
      <c r="EVM4" s="127" t="s">
        <v>4500</v>
      </c>
      <c r="EVN4" s="127" t="s">
        <v>4501</v>
      </c>
      <c r="EVO4" s="127" t="s">
        <v>4502</v>
      </c>
      <c r="EVP4" s="127" t="s">
        <v>4503</v>
      </c>
      <c r="EVQ4" s="127" t="s">
        <v>4504</v>
      </c>
      <c r="EVR4" s="127" t="s">
        <v>4505</v>
      </c>
      <c r="EVS4" s="127" t="s">
        <v>4506</v>
      </c>
      <c r="EVT4" s="127" t="s">
        <v>4507</v>
      </c>
      <c r="EVU4" s="127" t="s">
        <v>4508</v>
      </c>
      <c r="EVV4" s="127" t="s">
        <v>4509</v>
      </c>
      <c r="EVW4" s="127" t="s">
        <v>4510</v>
      </c>
      <c r="EVX4" s="127" t="s">
        <v>4511</v>
      </c>
      <c r="EVY4" s="127" t="s">
        <v>4512</v>
      </c>
      <c r="EVZ4" s="127" t="s">
        <v>4513</v>
      </c>
      <c r="EWA4" s="127" t="s">
        <v>4514</v>
      </c>
      <c r="EWB4" s="127" t="s">
        <v>4515</v>
      </c>
      <c r="EWC4" s="127" t="s">
        <v>4516</v>
      </c>
      <c r="EWD4" s="127" t="s">
        <v>4517</v>
      </c>
      <c r="EWE4" s="127" t="s">
        <v>4518</v>
      </c>
      <c r="EWF4" s="127" t="s">
        <v>4519</v>
      </c>
      <c r="EWG4" s="127" t="s">
        <v>4520</v>
      </c>
      <c r="EWH4" s="127" t="s">
        <v>4521</v>
      </c>
      <c r="EWI4" s="127" t="s">
        <v>4522</v>
      </c>
      <c r="EWJ4" s="127" t="s">
        <v>4523</v>
      </c>
      <c r="EWK4" s="127" t="s">
        <v>4524</v>
      </c>
      <c r="EWL4" s="127" t="s">
        <v>4525</v>
      </c>
      <c r="EWM4" s="127" t="s">
        <v>4526</v>
      </c>
      <c r="EWN4" s="127" t="s">
        <v>4527</v>
      </c>
      <c r="EWO4" s="127" t="s">
        <v>4528</v>
      </c>
      <c r="EWP4" s="127" t="s">
        <v>4529</v>
      </c>
      <c r="EWQ4" s="127" t="s">
        <v>4530</v>
      </c>
      <c r="EWR4" s="127" t="s">
        <v>4531</v>
      </c>
      <c r="EWS4" s="127" t="s">
        <v>4532</v>
      </c>
      <c r="EWT4" s="127" t="s">
        <v>4533</v>
      </c>
      <c r="EWU4" s="127" t="s">
        <v>4534</v>
      </c>
      <c r="EWV4" s="127" t="s">
        <v>4535</v>
      </c>
      <c r="EWW4" s="127" t="s">
        <v>4536</v>
      </c>
      <c r="EWX4" s="127" t="s">
        <v>4537</v>
      </c>
      <c r="EWY4" s="127" t="s">
        <v>4538</v>
      </c>
      <c r="EWZ4" s="127" t="s">
        <v>4539</v>
      </c>
      <c r="EXA4" s="127" t="s">
        <v>4540</v>
      </c>
      <c r="EXB4" s="127" t="s">
        <v>4541</v>
      </c>
      <c r="EXC4" s="127" t="s">
        <v>4542</v>
      </c>
      <c r="EXD4" s="127" t="s">
        <v>4543</v>
      </c>
      <c r="EXE4" s="127" t="s">
        <v>4544</v>
      </c>
      <c r="EXF4" s="127" t="s">
        <v>4545</v>
      </c>
      <c r="EXG4" s="127" t="s">
        <v>4546</v>
      </c>
      <c r="EXH4" s="127" t="s">
        <v>4547</v>
      </c>
      <c r="EXI4" s="127" t="s">
        <v>4548</v>
      </c>
      <c r="EXJ4" s="127" t="s">
        <v>4549</v>
      </c>
      <c r="EXK4" s="127" t="s">
        <v>4550</v>
      </c>
      <c r="EXL4" s="127" t="s">
        <v>4551</v>
      </c>
      <c r="EXM4" s="127" t="s">
        <v>4552</v>
      </c>
      <c r="EXN4" s="127" t="s">
        <v>4553</v>
      </c>
      <c r="EXO4" s="127" t="s">
        <v>4554</v>
      </c>
      <c r="EXP4" s="127" t="s">
        <v>4555</v>
      </c>
      <c r="EXQ4" s="127" t="s">
        <v>4556</v>
      </c>
      <c r="EXR4" s="127" t="s">
        <v>4557</v>
      </c>
      <c r="EXS4" s="127" t="s">
        <v>4558</v>
      </c>
      <c r="EXT4" s="127" t="s">
        <v>4559</v>
      </c>
      <c r="EXU4" s="127" t="s">
        <v>4560</v>
      </c>
      <c r="EXV4" s="127" t="s">
        <v>4561</v>
      </c>
      <c r="EXW4" s="127" t="s">
        <v>4562</v>
      </c>
      <c r="EXX4" s="127" t="s">
        <v>4563</v>
      </c>
      <c r="EXY4" s="127" t="s">
        <v>4564</v>
      </c>
      <c r="EXZ4" s="127" t="s">
        <v>4565</v>
      </c>
      <c r="EYA4" s="127" t="s">
        <v>4566</v>
      </c>
      <c r="EYB4" s="127" t="s">
        <v>4567</v>
      </c>
      <c r="EYC4" s="127" t="s">
        <v>4568</v>
      </c>
      <c r="EYD4" s="127" t="s">
        <v>4569</v>
      </c>
      <c r="EYE4" s="127" t="s">
        <v>4570</v>
      </c>
      <c r="EYF4" s="127" t="s">
        <v>4571</v>
      </c>
      <c r="EYG4" s="127" t="s">
        <v>4572</v>
      </c>
      <c r="EYH4" s="127" t="s">
        <v>4573</v>
      </c>
      <c r="EYI4" s="127" t="s">
        <v>4574</v>
      </c>
      <c r="EYJ4" s="127" t="s">
        <v>4575</v>
      </c>
      <c r="EYK4" s="127" t="s">
        <v>4576</v>
      </c>
      <c r="EYL4" s="127" t="s">
        <v>4577</v>
      </c>
      <c r="EYM4" s="127" t="s">
        <v>4578</v>
      </c>
      <c r="EYN4" s="127" t="s">
        <v>4579</v>
      </c>
      <c r="EYO4" s="127" t="s">
        <v>4580</v>
      </c>
      <c r="EYP4" s="127" t="s">
        <v>4581</v>
      </c>
      <c r="EYQ4" s="127" t="s">
        <v>4582</v>
      </c>
      <c r="EYR4" s="127" t="s">
        <v>4583</v>
      </c>
      <c r="EYS4" s="127" t="s">
        <v>4584</v>
      </c>
      <c r="EYT4" s="127" t="s">
        <v>4585</v>
      </c>
      <c r="EYU4" s="127" t="s">
        <v>4586</v>
      </c>
      <c r="EYV4" s="127" t="s">
        <v>4587</v>
      </c>
      <c r="EYW4" s="127" t="s">
        <v>4588</v>
      </c>
      <c r="EYX4" s="127" t="s">
        <v>4589</v>
      </c>
      <c r="EYY4" s="127" t="s">
        <v>4590</v>
      </c>
      <c r="EYZ4" s="127" t="s">
        <v>4591</v>
      </c>
      <c r="EZA4" s="127" t="s">
        <v>4592</v>
      </c>
      <c r="EZB4" s="127" t="s">
        <v>4593</v>
      </c>
      <c r="EZC4" s="127" t="s">
        <v>4594</v>
      </c>
      <c r="EZD4" s="127" t="s">
        <v>4595</v>
      </c>
      <c r="EZE4" s="127" t="s">
        <v>4596</v>
      </c>
      <c r="EZF4" s="127" t="s">
        <v>4597</v>
      </c>
      <c r="EZG4" s="127" t="s">
        <v>4598</v>
      </c>
      <c r="EZH4" s="127" t="s">
        <v>4599</v>
      </c>
      <c r="EZI4" s="127" t="s">
        <v>4600</v>
      </c>
      <c r="EZJ4" s="127" t="s">
        <v>4601</v>
      </c>
      <c r="EZK4" s="127" t="s">
        <v>4602</v>
      </c>
      <c r="EZL4" s="127" t="s">
        <v>4603</v>
      </c>
      <c r="EZM4" s="127" t="s">
        <v>4604</v>
      </c>
      <c r="EZN4" s="127" t="s">
        <v>4605</v>
      </c>
      <c r="EZO4" s="127" t="s">
        <v>4606</v>
      </c>
      <c r="EZP4" s="127" t="s">
        <v>4607</v>
      </c>
      <c r="EZQ4" s="127" t="s">
        <v>4608</v>
      </c>
      <c r="EZR4" s="127" t="s">
        <v>4609</v>
      </c>
      <c r="EZS4" s="127" t="s">
        <v>4610</v>
      </c>
      <c r="EZT4" s="127" t="s">
        <v>4611</v>
      </c>
      <c r="EZU4" s="127" t="s">
        <v>4612</v>
      </c>
      <c r="EZV4" s="127" t="s">
        <v>4613</v>
      </c>
      <c r="EZW4" s="127" t="s">
        <v>4614</v>
      </c>
      <c r="EZX4" s="127" t="s">
        <v>4615</v>
      </c>
      <c r="EZY4" s="127" t="s">
        <v>4616</v>
      </c>
      <c r="EZZ4" s="127" t="s">
        <v>4617</v>
      </c>
      <c r="FAA4" s="127" t="s">
        <v>4618</v>
      </c>
      <c r="FAB4" s="127" t="s">
        <v>4619</v>
      </c>
      <c r="FAC4" s="127" t="s">
        <v>4620</v>
      </c>
      <c r="FAD4" s="127" t="s">
        <v>4621</v>
      </c>
      <c r="FAE4" s="127" t="s">
        <v>4622</v>
      </c>
      <c r="FAF4" s="127" t="s">
        <v>4623</v>
      </c>
      <c r="FAG4" s="127" t="s">
        <v>4624</v>
      </c>
      <c r="FAH4" s="127" t="s">
        <v>4625</v>
      </c>
      <c r="FAI4" s="127" t="s">
        <v>4626</v>
      </c>
      <c r="FAJ4" s="127" t="s">
        <v>4627</v>
      </c>
      <c r="FAK4" s="127" t="s">
        <v>4628</v>
      </c>
      <c r="FAL4" s="127" t="s">
        <v>4629</v>
      </c>
      <c r="FAM4" s="127" t="s">
        <v>4630</v>
      </c>
      <c r="FAN4" s="127" t="s">
        <v>4631</v>
      </c>
      <c r="FAO4" s="127" t="s">
        <v>4632</v>
      </c>
      <c r="FAP4" s="127" t="s">
        <v>4633</v>
      </c>
      <c r="FAQ4" s="127" t="s">
        <v>4634</v>
      </c>
      <c r="FAR4" s="127" t="s">
        <v>4635</v>
      </c>
      <c r="FAS4" s="127" t="s">
        <v>4636</v>
      </c>
      <c r="FAT4" s="127" t="s">
        <v>4637</v>
      </c>
      <c r="FAU4" s="127" t="s">
        <v>4638</v>
      </c>
      <c r="FAV4" s="127" t="s">
        <v>4639</v>
      </c>
      <c r="FAW4" s="127" t="s">
        <v>4640</v>
      </c>
      <c r="FAX4" s="127" t="s">
        <v>4641</v>
      </c>
      <c r="FAY4" s="127" t="s">
        <v>4642</v>
      </c>
      <c r="FAZ4" s="127" t="s">
        <v>4643</v>
      </c>
      <c r="FBA4" s="127" t="s">
        <v>4644</v>
      </c>
      <c r="FBB4" s="127" t="s">
        <v>4645</v>
      </c>
      <c r="FBC4" s="127" t="s">
        <v>4646</v>
      </c>
      <c r="FBD4" s="127" t="s">
        <v>4647</v>
      </c>
      <c r="FBE4" s="127" t="s">
        <v>4648</v>
      </c>
      <c r="FBF4" s="127" t="s">
        <v>4649</v>
      </c>
      <c r="FBG4" s="127" t="s">
        <v>4650</v>
      </c>
      <c r="FBH4" s="127" t="s">
        <v>4651</v>
      </c>
      <c r="FBI4" s="127" t="s">
        <v>4652</v>
      </c>
      <c r="FBJ4" s="127" t="s">
        <v>4653</v>
      </c>
      <c r="FBK4" s="127" t="s">
        <v>4654</v>
      </c>
      <c r="FBL4" s="127" t="s">
        <v>4655</v>
      </c>
      <c r="FBM4" s="127" t="s">
        <v>4656</v>
      </c>
      <c r="FBN4" s="127" t="s">
        <v>4657</v>
      </c>
      <c r="FBO4" s="127" t="s">
        <v>4658</v>
      </c>
      <c r="FBP4" s="127" t="s">
        <v>4659</v>
      </c>
      <c r="FBQ4" s="127" t="s">
        <v>4660</v>
      </c>
      <c r="FBR4" s="127" t="s">
        <v>4661</v>
      </c>
      <c r="FBS4" s="127" t="s">
        <v>4662</v>
      </c>
      <c r="FBT4" s="127" t="s">
        <v>4663</v>
      </c>
      <c r="FBU4" s="127" t="s">
        <v>4664</v>
      </c>
      <c r="FBV4" s="127" t="s">
        <v>4665</v>
      </c>
      <c r="FBW4" s="127" t="s">
        <v>4666</v>
      </c>
      <c r="FBX4" s="127" t="s">
        <v>4667</v>
      </c>
      <c r="FBY4" s="127" t="s">
        <v>4668</v>
      </c>
      <c r="FBZ4" s="127" t="s">
        <v>4669</v>
      </c>
      <c r="FCA4" s="127" t="s">
        <v>4670</v>
      </c>
      <c r="FCB4" s="127" t="s">
        <v>4671</v>
      </c>
      <c r="FCC4" s="127" t="s">
        <v>4672</v>
      </c>
      <c r="FCD4" s="127" t="s">
        <v>4673</v>
      </c>
      <c r="FCE4" s="127" t="s">
        <v>4674</v>
      </c>
      <c r="FCF4" s="127" t="s">
        <v>4675</v>
      </c>
      <c r="FCG4" s="127" t="s">
        <v>4676</v>
      </c>
      <c r="FCH4" s="127" t="s">
        <v>4677</v>
      </c>
      <c r="FCI4" s="127" t="s">
        <v>4678</v>
      </c>
      <c r="FCJ4" s="127" t="s">
        <v>4679</v>
      </c>
      <c r="FCK4" s="127" t="s">
        <v>4680</v>
      </c>
      <c r="FCL4" s="127" t="s">
        <v>4681</v>
      </c>
      <c r="FCM4" s="127" t="s">
        <v>4682</v>
      </c>
      <c r="FCN4" s="127" t="s">
        <v>4683</v>
      </c>
      <c r="FCO4" s="127" t="s">
        <v>4684</v>
      </c>
      <c r="FCP4" s="127" t="s">
        <v>4685</v>
      </c>
      <c r="FCQ4" s="127" t="s">
        <v>4686</v>
      </c>
      <c r="FCR4" s="127" t="s">
        <v>4687</v>
      </c>
      <c r="FCS4" s="127" t="s">
        <v>4688</v>
      </c>
      <c r="FCT4" s="127" t="s">
        <v>4689</v>
      </c>
      <c r="FCU4" s="127" t="s">
        <v>4690</v>
      </c>
      <c r="FCV4" s="127" t="s">
        <v>4691</v>
      </c>
      <c r="FCW4" s="127" t="s">
        <v>4692</v>
      </c>
      <c r="FCX4" s="127" t="s">
        <v>4693</v>
      </c>
      <c r="FCY4" s="127" t="s">
        <v>4694</v>
      </c>
      <c r="FCZ4" s="127" t="s">
        <v>4695</v>
      </c>
      <c r="FDA4" s="127" t="s">
        <v>4696</v>
      </c>
      <c r="FDB4" s="127" t="s">
        <v>4697</v>
      </c>
      <c r="FDC4" s="127" t="s">
        <v>4698</v>
      </c>
      <c r="FDD4" s="127" t="s">
        <v>4699</v>
      </c>
      <c r="FDE4" s="127" t="s">
        <v>4700</v>
      </c>
      <c r="FDF4" s="127" t="s">
        <v>4701</v>
      </c>
      <c r="FDG4" s="127" t="s">
        <v>4702</v>
      </c>
      <c r="FDH4" s="127" t="s">
        <v>4703</v>
      </c>
      <c r="FDI4" s="127" t="s">
        <v>4704</v>
      </c>
      <c r="FDJ4" s="127" t="s">
        <v>4705</v>
      </c>
      <c r="FDK4" s="127" t="s">
        <v>4706</v>
      </c>
      <c r="FDL4" s="127" t="s">
        <v>4707</v>
      </c>
      <c r="FDM4" s="127" t="s">
        <v>4708</v>
      </c>
      <c r="FDN4" s="127" t="s">
        <v>4709</v>
      </c>
      <c r="FDO4" s="127" t="s">
        <v>4710</v>
      </c>
      <c r="FDP4" s="127" t="s">
        <v>4711</v>
      </c>
      <c r="FDQ4" s="127" t="s">
        <v>4712</v>
      </c>
      <c r="FDR4" s="127" t="s">
        <v>4713</v>
      </c>
      <c r="FDS4" s="127" t="s">
        <v>4714</v>
      </c>
      <c r="FDT4" s="127" t="s">
        <v>4715</v>
      </c>
      <c r="FDU4" s="127" t="s">
        <v>4716</v>
      </c>
      <c r="FDV4" s="127" t="s">
        <v>4717</v>
      </c>
      <c r="FDW4" s="127" t="s">
        <v>4718</v>
      </c>
      <c r="FDX4" s="127" t="s">
        <v>4719</v>
      </c>
      <c r="FDY4" s="127" t="s">
        <v>4720</v>
      </c>
      <c r="FDZ4" s="127" t="s">
        <v>4721</v>
      </c>
      <c r="FEA4" s="127" t="s">
        <v>4722</v>
      </c>
      <c r="FEB4" s="127" t="s">
        <v>4723</v>
      </c>
      <c r="FEC4" s="127" t="s">
        <v>4724</v>
      </c>
      <c r="FED4" s="127" t="s">
        <v>4725</v>
      </c>
      <c r="FEE4" s="127" t="s">
        <v>4726</v>
      </c>
      <c r="FEF4" s="127" t="s">
        <v>4727</v>
      </c>
      <c r="FEG4" s="127" t="s">
        <v>4728</v>
      </c>
      <c r="FEH4" s="127" t="s">
        <v>4729</v>
      </c>
      <c r="FEI4" s="127" t="s">
        <v>4730</v>
      </c>
      <c r="FEJ4" s="127" t="s">
        <v>4731</v>
      </c>
      <c r="FEK4" s="127" t="s">
        <v>4732</v>
      </c>
      <c r="FEL4" s="127" t="s">
        <v>4733</v>
      </c>
      <c r="FEM4" s="127" t="s">
        <v>4734</v>
      </c>
      <c r="FEN4" s="127" t="s">
        <v>4735</v>
      </c>
      <c r="FEO4" s="127" t="s">
        <v>4736</v>
      </c>
      <c r="FEP4" s="127" t="s">
        <v>4737</v>
      </c>
      <c r="FEQ4" s="127" t="s">
        <v>4738</v>
      </c>
      <c r="FER4" s="127" t="s">
        <v>4739</v>
      </c>
      <c r="FES4" s="127" t="s">
        <v>4740</v>
      </c>
      <c r="FET4" s="127" t="s">
        <v>4741</v>
      </c>
      <c r="FEU4" s="127" t="s">
        <v>4742</v>
      </c>
      <c r="FEV4" s="127" t="s">
        <v>4743</v>
      </c>
      <c r="FEW4" s="127" t="s">
        <v>4744</v>
      </c>
      <c r="FEX4" s="127" t="s">
        <v>4745</v>
      </c>
      <c r="FEY4" s="127" t="s">
        <v>4746</v>
      </c>
      <c r="FEZ4" s="127" t="s">
        <v>4747</v>
      </c>
      <c r="FFA4" s="127" t="s">
        <v>4748</v>
      </c>
      <c r="FFB4" s="127" t="s">
        <v>4749</v>
      </c>
      <c r="FFC4" s="127" t="s">
        <v>4750</v>
      </c>
      <c r="FFD4" s="127" t="s">
        <v>4751</v>
      </c>
      <c r="FFE4" s="127" t="s">
        <v>4752</v>
      </c>
      <c r="FFF4" s="127" t="s">
        <v>4753</v>
      </c>
      <c r="FFG4" s="127" t="s">
        <v>4754</v>
      </c>
      <c r="FFH4" s="127" t="s">
        <v>4755</v>
      </c>
      <c r="FFI4" s="127" t="s">
        <v>4756</v>
      </c>
      <c r="FFJ4" s="127" t="s">
        <v>4757</v>
      </c>
      <c r="FFK4" s="127" t="s">
        <v>4758</v>
      </c>
      <c r="FFL4" s="127" t="s">
        <v>4759</v>
      </c>
      <c r="FFM4" s="127" t="s">
        <v>4760</v>
      </c>
      <c r="FFN4" s="127" t="s">
        <v>4761</v>
      </c>
      <c r="FFO4" s="127" t="s">
        <v>4762</v>
      </c>
      <c r="FFP4" s="127" t="s">
        <v>4763</v>
      </c>
      <c r="FFQ4" s="127" t="s">
        <v>4764</v>
      </c>
      <c r="FFR4" s="127" t="s">
        <v>4765</v>
      </c>
      <c r="FFS4" s="127" t="s">
        <v>4766</v>
      </c>
      <c r="FFT4" s="127" t="s">
        <v>4767</v>
      </c>
      <c r="FFU4" s="127" t="s">
        <v>4768</v>
      </c>
      <c r="FFV4" s="127" t="s">
        <v>4769</v>
      </c>
      <c r="FFW4" s="127" t="s">
        <v>4770</v>
      </c>
      <c r="FFX4" s="127" t="s">
        <v>4771</v>
      </c>
      <c r="FFY4" s="127" t="s">
        <v>4772</v>
      </c>
      <c r="FFZ4" s="127" t="s">
        <v>4773</v>
      </c>
      <c r="FGA4" s="127" t="s">
        <v>4774</v>
      </c>
      <c r="FGB4" s="127" t="s">
        <v>4775</v>
      </c>
      <c r="FGC4" s="127" t="s">
        <v>4776</v>
      </c>
      <c r="FGD4" s="127" t="s">
        <v>4777</v>
      </c>
      <c r="FGE4" s="127" t="s">
        <v>4778</v>
      </c>
      <c r="FGF4" s="127" t="s">
        <v>4779</v>
      </c>
      <c r="FGG4" s="127" t="s">
        <v>4780</v>
      </c>
      <c r="FGH4" s="127" t="s">
        <v>4781</v>
      </c>
      <c r="FGI4" s="127" t="s">
        <v>4782</v>
      </c>
      <c r="FGJ4" s="127" t="s">
        <v>4783</v>
      </c>
      <c r="FGK4" s="127" t="s">
        <v>4784</v>
      </c>
      <c r="FGL4" s="127" t="s">
        <v>4785</v>
      </c>
      <c r="FGM4" s="127" t="s">
        <v>4786</v>
      </c>
      <c r="FGN4" s="127" t="s">
        <v>4787</v>
      </c>
      <c r="FGO4" s="127" t="s">
        <v>4788</v>
      </c>
      <c r="FGP4" s="127" t="s">
        <v>4789</v>
      </c>
      <c r="FGQ4" s="127" t="s">
        <v>4790</v>
      </c>
      <c r="FGR4" s="127" t="s">
        <v>4791</v>
      </c>
      <c r="FGS4" s="127" t="s">
        <v>4792</v>
      </c>
      <c r="FGT4" s="127" t="s">
        <v>4793</v>
      </c>
      <c r="FGU4" s="127" t="s">
        <v>4794</v>
      </c>
      <c r="FGV4" s="127" t="s">
        <v>4795</v>
      </c>
      <c r="FGW4" s="127" t="s">
        <v>4796</v>
      </c>
      <c r="FGX4" s="127" t="s">
        <v>4797</v>
      </c>
      <c r="FGY4" s="127" t="s">
        <v>4798</v>
      </c>
      <c r="FGZ4" s="127" t="s">
        <v>4799</v>
      </c>
      <c r="FHA4" s="127" t="s">
        <v>4800</v>
      </c>
      <c r="FHB4" s="127" t="s">
        <v>4801</v>
      </c>
      <c r="FHC4" s="127" t="s">
        <v>4802</v>
      </c>
      <c r="FHD4" s="127" t="s">
        <v>4803</v>
      </c>
      <c r="FHE4" s="127" t="s">
        <v>4804</v>
      </c>
      <c r="FHF4" s="127" t="s">
        <v>4805</v>
      </c>
      <c r="FHG4" s="127" t="s">
        <v>4806</v>
      </c>
      <c r="FHH4" s="127" t="s">
        <v>4807</v>
      </c>
      <c r="FHI4" s="127" t="s">
        <v>4808</v>
      </c>
      <c r="FHJ4" s="127" t="s">
        <v>4809</v>
      </c>
      <c r="FHK4" s="127" t="s">
        <v>4810</v>
      </c>
      <c r="FHL4" s="127" t="s">
        <v>4811</v>
      </c>
      <c r="FHM4" s="127" t="s">
        <v>4812</v>
      </c>
      <c r="FHN4" s="127" t="s">
        <v>4813</v>
      </c>
      <c r="FHO4" s="127" t="s">
        <v>4814</v>
      </c>
      <c r="FHP4" s="127" t="s">
        <v>4815</v>
      </c>
      <c r="FHQ4" s="127" t="s">
        <v>4816</v>
      </c>
      <c r="FHR4" s="127" t="s">
        <v>4817</v>
      </c>
      <c r="FHS4" s="127" t="s">
        <v>4818</v>
      </c>
      <c r="FHT4" s="127" t="s">
        <v>4819</v>
      </c>
      <c r="FHU4" s="127" t="s">
        <v>4820</v>
      </c>
      <c r="FHV4" s="127" t="s">
        <v>4821</v>
      </c>
      <c r="FHW4" s="127" t="s">
        <v>4822</v>
      </c>
      <c r="FHX4" s="127" t="s">
        <v>4823</v>
      </c>
      <c r="FHY4" s="127" t="s">
        <v>4824</v>
      </c>
      <c r="FHZ4" s="127" t="s">
        <v>4825</v>
      </c>
      <c r="FIA4" s="127" t="s">
        <v>4826</v>
      </c>
      <c r="FIB4" s="127" t="s">
        <v>4827</v>
      </c>
      <c r="FIC4" s="127" t="s">
        <v>4828</v>
      </c>
      <c r="FID4" s="127" t="s">
        <v>4829</v>
      </c>
      <c r="FIE4" s="127" t="s">
        <v>4830</v>
      </c>
      <c r="FIF4" s="127" t="s">
        <v>4831</v>
      </c>
      <c r="FIG4" s="127" t="s">
        <v>4832</v>
      </c>
      <c r="FIH4" s="127" t="s">
        <v>4833</v>
      </c>
      <c r="FII4" s="127" t="s">
        <v>4834</v>
      </c>
      <c r="FIJ4" s="127" t="s">
        <v>4835</v>
      </c>
      <c r="FIK4" s="127" t="s">
        <v>4836</v>
      </c>
      <c r="FIL4" s="127" t="s">
        <v>4837</v>
      </c>
      <c r="FIM4" s="127" t="s">
        <v>4838</v>
      </c>
      <c r="FIN4" s="127" t="s">
        <v>4839</v>
      </c>
      <c r="FIO4" s="127" t="s">
        <v>4840</v>
      </c>
      <c r="FIP4" s="127" t="s">
        <v>4841</v>
      </c>
      <c r="FIQ4" s="127" t="s">
        <v>4842</v>
      </c>
      <c r="FIR4" s="127" t="s">
        <v>4843</v>
      </c>
      <c r="FIS4" s="127" t="s">
        <v>4844</v>
      </c>
      <c r="FIT4" s="127" t="s">
        <v>4845</v>
      </c>
      <c r="FIU4" s="127" t="s">
        <v>4846</v>
      </c>
      <c r="FIV4" s="127" t="s">
        <v>4847</v>
      </c>
      <c r="FIW4" s="127" t="s">
        <v>4848</v>
      </c>
      <c r="FIX4" s="127" t="s">
        <v>4849</v>
      </c>
      <c r="FIY4" s="127" t="s">
        <v>4850</v>
      </c>
      <c r="FIZ4" s="127" t="s">
        <v>4851</v>
      </c>
      <c r="FJA4" s="127" t="s">
        <v>4852</v>
      </c>
      <c r="FJB4" s="127" t="s">
        <v>4853</v>
      </c>
      <c r="FJC4" s="127" t="s">
        <v>4854</v>
      </c>
      <c r="FJD4" s="127" t="s">
        <v>4855</v>
      </c>
      <c r="FJE4" s="127" t="s">
        <v>4856</v>
      </c>
      <c r="FJF4" s="127" t="s">
        <v>4857</v>
      </c>
      <c r="FJG4" s="127" t="s">
        <v>4858</v>
      </c>
      <c r="FJH4" s="127" t="s">
        <v>4859</v>
      </c>
      <c r="FJI4" s="127" t="s">
        <v>4860</v>
      </c>
      <c r="FJJ4" s="127" t="s">
        <v>4861</v>
      </c>
      <c r="FJK4" s="127" t="s">
        <v>4862</v>
      </c>
      <c r="FJL4" s="127" t="s">
        <v>4863</v>
      </c>
      <c r="FJM4" s="127" t="s">
        <v>4864</v>
      </c>
      <c r="FJN4" s="127" t="s">
        <v>4865</v>
      </c>
      <c r="FJO4" s="127" t="s">
        <v>4866</v>
      </c>
      <c r="FJP4" s="127" t="s">
        <v>4867</v>
      </c>
      <c r="FJQ4" s="127" t="s">
        <v>4868</v>
      </c>
      <c r="FJR4" s="127" t="s">
        <v>4869</v>
      </c>
      <c r="FJS4" s="127" t="s">
        <v>4870</v>
      </c>
      <c r="FJT4" s="127" t="s">
        <v>4871</v>
      </c>
      <c r="FJU4" s="127" t="s">
        <v>4872</v>
      </c>
      <c r="FJV4" s="127" t="s">
        <v>4873</v>
      </c>
      <c r="FJW4" s="127" t="s">
        <v>4874</v>
      </c>
      <c r="FJX4" s="127" t="s">
        <v>4875</v>
      </c>
      <c r="FJY4" s="127" t="s">
        <v>4876</v>
      </c>
      <c r="FJZ4" s="127" t="s">
        <v>4877</v>
      </c>
      <c r="FKA4" s="127" t="s">
        <v>4878</v>
      </c>
      <c r="FKB4" s="127" t="s">
        <v>4879</v>
      </c>
      <c r="FKC4" s="127" t="s">
        <v>4880</v>
      </c>
      <c r="FKD4" s="127" t="s">
        <v>4881</v>
      </c>
      <c r="FKE4" s="127" t="s">
        <v>4882</v>
      </c>
      <c r="FKF4" s="127" t="s">
        <v>4883</v>
      </c>
      <c r="FKG4" s="127" t="s">
        <v>4884</v>
      </c>
      <c r="FKH4" s="127" t="s">
        <v>4885</v>
      </c>
      <c r="FKI4" s="127" t="s">
        <v>4886</v>
      </c>
      <c r="FKJ4" s="127" t="s">
        <v>4887</v>
      </c>
      <c r="FKK4" s="127" t="s">
        <v>4888</v>
      </c>
      <c r="FKL4" s="127" t="s">
        <v>4889</v>
      </c>
      <c r="FKM4" s="127" t="s">
        <v>4890</v>
      </c>
      <c r="FKN4" s="127" t="s">
        <v>4891</v>
      </c>
      <c r="FKO4" s="127" t="s">
        <v>4892</v>
      </c>
      <c r="FKP4" s="127" t="s">
        <v>4893</v>
      </c>
      <c r="FKQ4" s="127" t="s">
        <v>4894</v>
      </c>
      <c r="FKR4" s="127" t="s">
        <v>4895</v>
      </c>
      <c r="FKS4" s="127" t="s">
        <v>4896</v>
      </c>
      <c r="FKT4" s="127" t="s">
        <v>4897</v>
      </c>
      <c r="FKU4" s="127" t="s">
        <v>4898</v>
      </c>
      <c r="FKV4" s="127" t="s">
        <v>4899</v>
      </c>
      <c r="FKW4" s="127" t="s">
        <v>4900</v>
      </c>
      <c r="FKX4" s="127" t="s">
        <v>4901</v>
      </c>
      <c r="FKY4" s="127" t="s">
        <v>4902</v>
      </c>
      <c r="FKZ4" s="127" t="s">
        <v>4903</v>
      </c>
      <c r="FLA4" s="127" t="s">
        <v>4904</v>
      </c>
      <c r="FLB4" s="127" t="s">
        <v>4905</v>
      </c>
      <c r="FLC4" s="127" t="s">
        <v>4906</v>
      </c>
      <c r="FLD4" s="127" t="s">
        <v>4907</v>
      </c>
      <c r="FLE4" s="127" t="s">
        <v>4908</v>
      </c>
      <c r="FLF4" s="127" t="s">
        <v>4909</v>
      </c>
      <c r="FLG4" s="127" t="s">
        <v>4910</v>
      </c>
      <c r="FLH4" s="127" t="s">
        <v>4911</v>
      </c>
      <c r="FLI4" s="127" t="s">
        <v>4912</v>
      </c>
      <c r="FLJ4" s="127" t="s">
        <v>4913</v>
      </c>
      <c r="FLK4" s="127" t="s">
        <v>4914</v>
      </c>
      <c r="FLL4" s="127" t="s">
        <v>4915</v>
      </c>
      <c r="FLM4" s="127" t="s">
        <v>4916</v>
      </c>
      <c r="FLN4" s="127" t="s">
        <v>4917</v>
      </c>
      <c r="FLO4" s="127" t="s">
        <v>4918</v>
      </c>
      <c r="FLP4" s="127" t="s">
        <v>4919</v>
      </c>
      <c r="FLQ4" s="127" t="s">
        <v>4920</v>
      </c>
      <c r="FLR4" s="127" t="s">
        <v>4921</v>
      </c>
      <c r="FLS4" s="127" t="s">
        <v>4922</v>
      </c>
      <c r="FLT4" s="127" t="s">
        <v>4923</v>
      </c>
      <c r="FLU4" s="127" t="s">
        <v>4924</v>
      </c>
      <c r="FLV4" s="127" t="s">
        <v>4925</v>
      </c>
      <c r="FLW4" s="127" t="s">
        <v>4926</v>
      </c>
      <c r="FLX4" s="127" t="s">
        <v>4927</v>
      </c>
      <c r="FLY4" s="127" t="s">
        <v>4928</v>
      </c>
      <c r="FLZ4" s="127" t="s">
        <v>4929</v>
      </c>
      <c r="FMA4" s="127" t="s">
        <v>4930</v>
      </c>
      <c r="FMB4" s="127" t="s">
        <v>4931</v>
      </c>
      <c r="FMC4" s="127" t="s">
        <v>4932</v>
      </c>
      <c r="FMD4" s="127" t="s">
        <v>4933</v>
      </c>
      <c r="FME4" s="127" t="s">
        <v>4934</v>
      </c>
      <c r="FMF4" s="127" t="s">
        <v>4935</v>
      </c>
      <c r="FMG4" s="127" t="s">
        <v>4936</v>
      </c>
      <c r="FMH4" s="127" t="s">
        <v>4937</v>
      </c>
      <c r="FMI4" s="127" t="s">
        <v>4938</v>
      </c>
      <c r="FMJ4" s="127" t="s">
        <v>4939</v>
      </c>
      <c r="FMK4" s="127" t="s">
        <v>4940</v>
      </c>
      <c r="FML4" s="127" t="s">
        <v>4941</v>
      </c>
      <c r="FMM4" s="127" t="s">
        <v>4942</v>
      </c>
      <c r="FMN4" s="127" t="s">
        <v>4943</v>
      </c>
      <c r="FMO4" s="127" t="s">
        <v>4944</v>
      </c>
      <c r="FMP4" s="127" t="s">
        <v>4945</v>
      </c>
      <c r="FMQ4" s="127" t="s">
        <v>4946</v>
      </c>
      <c r="FMR4" s="127" t="s">
        <v>4947</v>
      </c>
      <c r="FMS4" s="127" t="s">
        <v>4948</v>
      </c>
      <c r="FMT4" s="127" t="s">
        <v>4949</v>
      </c>
      <c r="FMU4" s="127" t="s">
        <v>4950</v>
      </c>
      <c r="FMV4" s="127" t="s">
        <v>4951</v>
      </c>
      <c r="FMW4" s="127" t="s">
        <v>4952</v>
      </c>
      <c r="FMX4" s="127" t="s">
        <v>4953</v>
      </c>
      <c r="FMY4" s="127" t="s">
        <v>4954</v>
      </c>
      <c r="FMZ4" s="127" t="s">
        <v>4955</v>
      </c>
      <c r="FNA4" s="127" t="s">
        <v>4956</v>
      </c>
      <c r="FNB4" s="127" t="s">
        <v>4957</v>
      </c>
      <c r="FNC4" s="127" t="s">
        <v>4958</v>
      </c>
      <c r="FND4" s="127" t="s">
        <v>4959</v>
      </c>
      <c r="FNE4" s="127" t="s">
        <v>4960</v>
      </c>
      <c r="FNF4" s="127" t="s">
        <v>4961</v>
      </c>
      <c r="FNG4" s="127" t="s">
        <v>4962</v>
      </c>
      <c r="FNH4" s="127" t="s">
        <v>4963</v>
      </c>
      <c r="FNI4" s="127" t="s">
        <v>4964</v>
      </c>
      <c r="FNJ4" s="127" t="s">
        <v>4965</v>
      </c>
      <c r="FNK4" s="127" t="s">
        <v>4966</v>
      </c>
      <c r="FNL4" s="127" t="s">
        <v>4967</v>
      </c>
      <c r="FNM4" s="127" t="s">
        <v>4968</v>
      </c>
      <c r="FNN4" s="127" t="s">
        <v>4969</v>
      </c>
      <c r="FNO4" s="127" t="s">
        <v>4970</v>
      </c>
      <c r="FNP4" s="127" t="s">
        <v>4971</v>
      </c>
      <c r="FNQ4" s="127" t="s">
        <v>4972</v>
      </c>
      <c r="FNR4" s="127" t="s">
        <v>4973</v>
      </c>
      <c r="FNS4" s="127" t="s">
        <v>4974</v>
      </c>
      <c r="FNT4" s="127" t="s">
        <v>4975</v>
      </c>
      <c r="FNU4" s="127" t="s">
        <v>4976</v>
      </c>
      <c r="FNV4" s="127" t="s">
        <v>4977</v>
      </c>
      <c r="FNW4" s="127" t="s">
        <v>4978</v>
      </c>
      <c r="FNX4" s="127" t="s">
        <v>4979</v>
      </c>
      <c r="FNY4" s="127" t="s">
        <v>4980</v>
      </c>
      <c r="FNZ4" s="127" t="s">
        <v>4981</v>
      </c>
      <c r="FOA4" s="127" t="s">
        <v>4982</v>
      </c>
      <c r="FOB4" s="127" t="s">
        <v>4983</v>
      </c>
      <c r="FOC4" s="127" t="s">
        <v>4984</v>
      </c>
      <c r="FOD4" s="127" t="s">
        <v>4985</v>
      </c>
      <c r="FOE4" s="127" t="s">
        <v>4986</v>
      </c>
      <c r="FOF4" s="127" t="s">
        <v>4987</v>
      </c>
      <c r="FOG4" s="127" t="s">
        <v>4988</v>
      </c>
      <c r="FOH4" s="127" t="s">
        <v>4989</v>
      </c>
      <c r="FOI4" s="127" t="s">
        <v>4990</v>
      </c>
      <c r="FOJ4" s="127" t="s">
        <v>4991</v>
      </c>
      <c r="FOK4" s="127" t="s">
        <v>4992</v>
      </c>
      <c r="FOL4" s="127" t="s">
        <v>4993</v>
      </c>
      <c r="FOM4" s="127" t="s">
        <v>4994</v>
      </c>
      <c r="FON4" s="127" t="s">
        <v>4995</v>
      </c>
      <c r="FOO4" s="127" t="s">
        <v>4996</v>
      </c>
      <c r="FOP4" s="127" t="s">
        <v>4997</v>
      </c>
      <c r="FOQ4" s="127" t="s">
        <v>4998</v>
      </c>
      <c r="FOR4" s="127" t="s">
        <v>4999</v>
      </c>
      <c r="FOS4" s="127" t="s">
        <v>5000</v>
      </c>
      <c r="FOT4" s="127" t="s">
        <v>5001</v>
      </c>
      <c r="FOU4" s="127" t="s">
        <v>5002</v>
      </c>
      <c r="FOV4" s="127" t="s">
        <v>5003</v>
      </c>
      <c r="FOW4" s="127" t="s">
        <v>5004</v>
      </c>
      <c r="FOX4" s="127" t="s">
        <v>5005</v>
      </c>
      <c r="FOY4" s="127" t="s">
        <v>5006</v>
      </c>
      <c r="FOZ4" s="127" t="s">
        <v>5007</v>
      </c>
      <c r="FPA4" s="127" t="s">
        <v>5008</v>
      </c>
      <c r="FPB4" s="127" t="s">
        <v>5009</v>
      </c>
      <c r="FPC4" s="127" t="s">
        <v>5010</v>
      </c>
      <c r="FPD4" s="127" t="s">
        <v>5011</v>
      </c>
      <c r="FPE4" s="127" t="s">
        <v>5012</v>
      </c>
      <c r="FPF4" s="127" t="s">
        <v>5013</v>
      </c>
      <c r="FPG4" s="127" t="s">
        <v>5014</v>
      </c>
      <c r="FPH4" s="127" t="s">
        <v>5015</v>
      </c>
      <c r="FPI4" s="127" t="s">
        <v>5016</v>
      </c>
      <c r="FPJ4" s="127" t="s">
        <v>5017</v>
      </c>
      <c r="FPK4" s="127" t="s">
        <v>5018</v>
      </c>
      <c r="FPL4" s="127" t="s">
        <v>5019</v>
      </c>
      <c r="FPM4" s="127" t="s">
        <v>5020</v>
      </c>
      <c r="FPN4" s="127" t="s">
        <v>5021</v>
      </c>
      <c r="FPO4" s="127" t="s">
        <v>5022</v>
      </c>
      <c r="FPP4" s="127" t="s">
        <v>5023</v>
      </c>
      <c r="FPQ4" s="127" t="s">
        <v>5024</v>
      </c>
      <c r="FPR4" s="127" t="s">
        <v>5025</v>
      </c>
      <c r="FPS4" s="127" t="s">
        <v>5026</v>
      </c>
      <c r="FPT4" s="127" t="s">
        <v>5027</v>
      </c>
      <c r="FPU4" s="127" t="s">
        <v>5028</v>
      </c>
      <c r="FPV4" s="127" t="s">
        <v>5029</v>
      </c>
      <c r="FPW4" s="127" t="s">
        <v>5030</v>
      </c>
      <c r="FPX4" s="127" t="s">
        <v>5031</v>
      </c>
      <c r="FPY4" s="127" t="s">
        <v>5032</v>
      </c>
      <c r="FPZ4" s="127" t="s">
        <v>5033</v>
      </c>
      <c r="FQA4" s="127" t="s">
        <v>5034</v>
      </c>
      <c r="FQB4" s="127" t="s">
        <v>5035</v>
      </c>
      <c r="FQC4" s="127" t="s">
        <v>5036</v>
      </c>
      <c r="FQD4" s="127" t="s">
        <v>5037</v>
      </c>
      <c r="FQE4" s="127" t="s">
        <v>5038</v>
      </c>
      <c r="FQF4" s="127" t="s">
        <v>5039</v>
      </c>
      <c r="FQG4" s="127" t="s">
        <v>5040</v>
      </c>
      <c r="FQH4" s="127" t="s">
        <v>5041</v>
      </c>
      <c r="FQI4" s="127" t="s">
        <v>5042</v>
      </c>
      <c r="FQJ4" s="127" t="s">
        <v>5043</v>
      </c>
      <c r="FQK4" s="127" t="s">
        <v>5044</v>
      </c>
      <c r="FQL4" s="127" t="s">
        <v>5045</v>
      </c>
      <c r="FQM4" s="127" t="s">
        <v>5046</v>
      </c>
      <c r="FQN4" s="127" t="s">
        <v>5047</v>
      </c>
      <c r="FQO4" s="127" t="s">
        <v>5048</v>
      </c>
      <c r="FQP4" s="127" t="s">
        <v>5049</v>
      </c>
      <c r="FQQ4" s="127" t="s">
        <v>5050</v>
      </c>
      <c r="FQR4" s="127" t="s">
        <v>5051</v>
      </c>
      <c r="FQS4" s="127" t="s">
        <v>5052</v>
      </c>
      <c r="FQT4" s="127" t="s">
        <v>5053</v>
      </c>
      <c r="FQU4" s="127" t="s">
        <v>5054</v>
      </c>
      <c r="FQV4" s="127" t="s">
        <v>5055</v>
      </c>
      <c r="FQW4" s="127" t="s">
        <v>5056</v>
      </c>
      <c r="FQX4" s="127" t="s">
        <v>5057</v>
      </c>
      <c r="FQY4" s="127" t="s">
        <v>5058</v>
      </c>
      <c r="FQZ4" s="127" t="s">
        <v>5059</v>
      </c>
      <c r="FRA4" s="127" t="s">
        <v>5060</v>
      </c>
      <c r="FRB4" s="127" t="s">
        <v>5061</v>
      </c>
      <c r="FRC4" s="127" t="s">
        <v>5062</v>
      </c>
      <c r="FRD4" s="127" t="s">
        <v>5063</v>
      </c>
      <c r="FRE4" s="127" t="s">
        <v>5064</v>
      </c>
      <c r="FRF4" s="127" t="s">
        <v>5065</v>
      </c>
      <c r="FRG4" s="127" t="s">
        <v>5066</v>
      </c>
      <c r="FRH4" s="127" t="s">
        <v>5067</v>
      </c>
      <c r="FRI4" s="127" t="s">
        <v>5068</v>
      </c>
      <c r="FRJ4" s="127" t="s">
        <v>5069</v>
      </c>
      <c r="FRK4" s="127" t="s">
        <v>5070</v>
      </c>
      <c r="FRL4" s="127" t="s">
        <v>5071</v>
      </c>
      <c r="FRM4" s="127" t="s">
        <v>5072</v>
      </c>
      <c r="FRN4" s="127" t="s">
        <v>5073</v>
      </c>
      <c r="FRO4" s="127" t="s">
        <v>5074</v>
      </c>
      <c r="FRP4" s="127" t="s">
        <v>5075</v>
      </c>
      <c r="FRQ4" s="127" t="s">
        <v>5076</v>
      </c>
      <c r="FRR4" s="127" t="s">
        <v>5077</v>
      </c>
      <c r="FRS4" s="127" t="s">
        <v>5078</v>
      </c>
      <c r="FRT4" s="127" t="s">
        <v>5079</v>
      </c>
      <c r="FRU4" s="127" t="s">
        <v>5080</v>
      </c>
      <c r="FRV4" s="127" t="s">
        <v>5081</v>
      </c>
      <c r="FRW4" s="127" t="s">
        <v>5082</v>
      </c>
      <c r="FRX4" s="127" t="s">
        <v>5083</v>
      </c>
      <c r="FRY4" s="127" t="s">
        <v>5084</v>
      </c>
      <c r="FRZ4" s="127" t="s">
        <v>5085</v>
      </c>
      <c r="FSA4" s="127" t="s">
        <v>5086</v>
      </c>
      <c r="FSB4" s="127" t="s">
        <v>5087</v>
      </c>
      <c r="FSC4" s="127" t="s">
        <v>5088</v>
      </c>
      <c r="FSD4" s="127" t="s">
        <v>5089</v>
      </c>
      <c r="FSE4" s="127" t="s">
        <v>5090</v>
      </c>
      <c r="FSF4" s="127" t="s">
        <v>5091</v>
      </c>
      <c r="FSG4" s="127" t="s">
        <v>5092</v>
      </c>
      <c r="FSH4" s="127" t="s">
        <v>5093</v>
      </c>
      <c r="FSI4" s="127" t="s">
        <v>5094</v>
      </c>
      <c r="FSJ4" s="127" t="s">
        <v>5095</v>
      </c>
      <c r="FSK4" s="127" t="s">
        <v>5096</v>
      </c>
      <c r="FSL4" s="127" t="s">
        <v>5097</v>
      </c>
      <c r="FSM4" s="127" t="s">
        <v>5098</v>
      </c>
      <c r="FSN4" s="127" t="s">
        <v>5099</v>
      </c>
      <c r="FSO4" s="127" t="s">
        <v>5100</v>
      </c>
      <c r="FSP4" s="127" t="s">
        <v>5101</v>
      </c>
      <c r="FSQ4" s="127" t="s">
        <v>5102</v>
      </c>
      <c r="FSR4" s="127" t="s">
        <v>5103</v>
      </c>
      <c r="FSS4" s="127" t="s">
        <v>5104</v>
      </c>
      <c r="FST4" s="127" t="s">
        <v>5105</v>
      </c>
      <c r="FSU4" s="127" t="s">
        <v>5106</v>
      </c>
      <c r="FSV4" s="127" t="s">
        <v>5107</v>
      </c>
      <c r="FSW4" s="127" t="s">
        <v>5108</v>
      </c>
      <c r="FSX4" s="127" t="s">
        <v>5109</v>
      </c>
      <c r="FSY4" s="127" t="s">
        <v>5110</v>
      </c>
      <c r="FSZ4" s="127" t="s">
        <v>5111</v>
      </c>
      <c r="FTA4" s="127" t="s">
        <v>5112</v>
      </c>
      <c r="FTB4" s="127" t="s">
        <v>5113</v>
      </c>
      <c r="FTC4" s="127" t="s">
        <v>5114</v>
      </c>
      <c r="FTD4" s="127" t="s">
        <v>5115</v>
      </c>
      <c r="FTE4" s="127" t="s">
        <v>5116</v>
      </c>
      <c r="FTF4" s="127" t="s">
        <v>5117</v>
      </c>
      <c r="FTG4" s="127" t="s">
        <v>5118</v>
      </c>
      <c r="FTH4" s="127" t="s">
        <v>5119</v>
      </c>
      <c r="FTI4" s="127" t="s">
        <v>5120</v>
      </c>
      <c r="FTJ4" s="127" t="s">
        <v>5121</v>
      </c>
      <c r="FTK4" s="127" t="s">
        <v>5122</v>
      </c>
      <c r="FTL4" s="127" t="s">
        <v>5123</v>
      </c>
      <c r="FTM4" s="127" t="s">
        <v>5124</v>
      </c>
      <c r="FTN4" s="127" t="s">
        <v>5125</v>
      </c>
      <c r="FTO4" s="127" t="s">
        <v>5126</v>
      </c>
      <c r="FTP4" s="127" t="s">
        <v>5127</v>
      </c>
      <c r="FTQ4" s="127" t="s">
        <v>5128</v>
      </c>
      <c r="FTR4" s="127" t="s">
        <v>5129</v>
      </c>
      <c r="FTS4" s="127" t="s">
        <v>5130</v>
      </c>
      <c r="FTT4" s="127" t="s">
        <v>5131</v>
      </c>
      <c r="FTU4" s="127" t="s">
        <v>5132</v>
      </c>
      <c r="FTV4" s="127" t="s">
        <v>5133</v>
      </c>
      <c r="FTW4" s="127" t="s">
        <v>5134</v>
      </c>
      <c r="FTX4" s="127" t="s">
        <v>5135</v>
      </c>
      <c r="FTY4" s="127" t="s">
        <v>5136</v>
      </c>
      <c r="FTZ4" s="127" t="s">
        <v>5137</v>
      </c>
      <c r="FUA4" s="127" t="s">
        <v>5138</v>
      </c>
      <c r="FUB4" s="127" t="s">
        <v>5139</v>
      </c>
      <c r="FUC4" s="127" t="s">
        <v>5140</v>
      </c>
      <c r="FUD4" s="127" t="s">
        <v>5141</v>
      </c>
      <c r="FUE4" s="127" t="s">
        <v>5142</v>
      </c>
      <c r="FUF4" s="127" t="s">
        <v>5143</v>
      </c>
      <c r="FUG4" s="127" t="s">
        <v>5144</v>
      </c>
      <c r="FUH4" s="127" t="s">
        <v>5145</v>
      </c>
      <c r="FUI4" s="127" t="s">
        <v>5146</v>
      </c>
      <c r="FUJ4" s="127" t="s">
        <v>5147</v>
      </c>
      <c r="FUK4" s="127" t="s">
        <v>5148</v>
      </c>
      <c r="FUL4" s="127" t="s">
        <v>5149</v>
      </c>
      <c r="FUM4" s="127" t="s">
        <v>5150</v>
      </c>
      <c r="FUN4" s="127" t="s">
        <v>5151</v>
      </c>
      <c r="FUO4" s="127" t="s">
        <v>5152</v>
      </c>
      <c r="FUP4" s="127" t="s">
        <v>5153</v>
      </c>
      <c r="FUQ4" s="127" t="s">
        <v>5154</v>
      </c>
      <c r="FUR4" s="127" t="s">
        <v>5155</v>
      </c>
      <c r="FUS4" s="127" t="s">
        <v>5156</v>
      </c>
      <c r="FUT4" s="127" t="s">
        <v>5157</v>
      </c>
      <c r="FUU4" s="127" t="s">
        <v>5158</v>
      </c>
      <c r="FUV4" s="127" t="s">
        <v>5159</v>
      </c>
      <c r="FUW4" s="127" t="s">
        <v>5160</v>
      </c>
      <c r="FUX4" s="127" t="s">
        <v>5161</v>
      </c>
      <c r="FUY4" s="127" t="s">
        <v>5162</v>
      </c>
      <c r="FUZ4" s="127" t="s">
        <v>5163</v>
      </c>
      <c r="FVA4" s="127" t="s">
        <v>5164</v>
      </c>
      <c r="FVB4" s="127" t="s">
        <v>5165</v>
      </c>
      <c r="FVC4" s="127" t="s">
        <v>5166</v>
      </c>
      <c r="FVD4" s="127" t="s">
        <v>5167</v>
      </c>
      <c r="FVE4" s="127" t="s">
        <v>5168</v>
      </c>
      <c r="FVF4" s="127" t="s">
        <v>5169</v>
      </c>
      <c r="FVG4" s="127" t="s">
        <v>5170</v>
      </c>
      <c r="FVH4" s="127" t="s">
        <v>5171</v>
      </c>
      <c r="FVI4" s="127" t="s">
        <v>5172</v>
      </c>
      <c r="FVJ4" s="127" t="s">
        <v>5173</v>
      </c>
      <c r="FVK4" s="127" t="s">
        <v>5174</v>
      </c>
      <c r="FVL4" s="127" t="s">
        <v>5175</v>
      </c>
      <c r="FVM4" s="127" t="s">
        <v>5176</v>
      </c>
      <c r="FVN4" s="127" t="s">
        <v>5177</v>
      </c>
      <c r="FVO4" s="127" t="s">
        <v>5178</v>
      </c>
      <c r="FVP4" s="127" t="s">
        <v>5179</v>
      </c>
      <c r="FVQ4" s="127" t="s">
        <v>5180</v>
      </c>
      <c r="FVR4" s="127" t="s">
        <v>5181</v>
      </c>
      <c r="FVS4" s="127" t="s">
        <v>5182</v>
      </c>
      <c r="FVT4" s="127" t="s">
        <v>5183</v>
      </c>
      <c r="FVU4" s="127" t="s">
        <v>5184</v>
      </c>
      <c r="FVV4" s="127" t="s">
        <v>5185</v>
      </c>
      <c r="FVW4" s="127" t="s">
        <v>5186</v>
      </c>
      <c r="FVX4" s="127" t="s">
        <v>5187</v>
      </c>
      <c r="FVY4" s="127" t="s">
        <v>5188</v>
      </c>
      <c r="FVZ4" s="127" t="s">
        <v>5189</v>
      </c>
      <c r="FWA4" s="127" t="s">
        <v>5190</v>
      </c>
      <c r="FWB4" s="127" t="s">
        <v>5191</v>
      </c>
      <c r="FWC4" s="127" t="s">
        <v>5192</v>
      </c>
      <c r="FWD4" s="127" t="s">
        <v>5193</v>
      </c>
      <c r="FWE4" s="127" t="s">
        <v>5194</v>
      </c>
      <c r="FWF4" s="127" t="s">
        <v>5195</v>
      </c>
      <c r="FWG4" s="127" t="s">
        <v>5196</v>
      </c>
      <c r="FWH4" s="127" t="s">
        <v>5197</v>
      </c>
      <c r="FWI4" s="127" t="s">
        <v>5198</v>
      </c>
      <c r="FWJ4" s="127" t="s">
        <v>5199</v>
      </c>
      <c r="FWK4" s="127" t="s">
        <v>5200</v>
      </c>
      <c r="FWL4" s="127" t="s">
        <v>5201</v>
      </c>
      <c r="FWM4" s="127" t="s">
        <v>5202</v>
      </c>
      <c r="FWN4" s="127" t="s">
        <v>5203</v>
      </c>
      <c r="FWO4" s="127" t="s">
        <v>5204</v>
      </c>
      <c r="FWP4" s="127" t="s">
        <v>5205</v>
      </c>
      <c r="FWQ4" s="127" t="s">
        <v>5206</v>
      </c>
      <c r="FWR4" s="127" t="s">
        <v>5207</v>
      </c>
      <c r="FWS4" s="127" t="s">
        <v>5208</v>
      </c>
      <c r="FWT4" s="127" t="s">
        <v>5209</v>
      </c>
      <c r="FWU4" s="127" t="s">
        <v>5210</v>
      </c>
      <c r="FWV4" s="127" t="s">
        <v>5211</v>
      </c>
      <c r="FWW4" s="127" t="s">
        <v>5212</v>
      </c>
      <c r="FWX4" s="127" t="s">
        <v>5213</v>
      </c>
      <c r="FWY4" s="127" t="s">
        <v>5214</v>
      </c>
      <c r="FWZ4" s="127" t="s">
        <v>5215</v>
      </c>
      <c r="FXA4" s="127" t="s">
        <v>5216</v>
      </c>
      <c r="FXB4" s="127" t="s">
        <v>5217</v>
      </c>
      <c r="FXC4" s="127" t="s">
        <v>5218</v>
      </c>
      <c r="FXD4" s="127" t="s">
        <v>5219</v>
      </c>
      <c r="FXE4" s="127" t="s">
        <v>5220</v>
      </c>
      <c r="FXF4" s="127" t="s">
        <v>5221</v>
      </c>
      <c r="FXG4" s="127" t="s">
        <v>5222</v>
      </c>
      <c r="FXH4" s="127" t="s">
        <v>5223</v>
      </c>
      <c r="FXI4" s="127" t="s">
        <v>5224</v>
      </c>
      <c r="FXJ4" s="127" t="s">
        <v>5225</v>
      </c>
      <c r="FXK4" s="127" t="s">
        <v>5226</v>
      </c>
      <c r="FXL4" s="127" t="s">
        <v>5227</v>
      </c>
      <c r="FXM4" s="127" t="s">
        <v>5228</v>
      </c>
      <c r="FXN4" s="127" t="s">
        <v>5229</v>
      </c>
      <c r="FXO4" s="127" t="s">
        <v>5230</v>
      </c>
      <c r="FXP4" s="127" t="s">
        <v>5231</v>
      </c>
      <c r="FXQ4" s="127" t="s">
        <v>5232</v>
      </c>
      <c r="FXR4" s="127" t="s">
        <v>5233</v>
      </c>
      <c r="FXS4" s="127" t="s">
        <v>5234</v>
      </c>
      <c r="FXT4" s="127" t="s">
        <v>5235</v>
      </c>
      <c r="FXU4" s="127" t="s">
        <v>5236</v>
      </c>
      <c r="FXV4" s="127" t="s">
        <v>5237</v>
      </c>
      <c r="FXW4" s="127" t="s">
        <v>5238</v>
      </c>
      <c r="FXX4" s="127" t="s">
        <v>5239</v>
      </c>
      <c r="FXY4" s="127" t="s">
        <v>5240</v>
      </c>
      <c r="FXZ4" s="127" t="s">
        <v>5241</v>
      </c>
      <c r="FYA4" s="127" t="s">
        <v>5242</v>
      </c>
      <c r="FYB4" s="127" t="s">
        <v>5243</v>
      </c>
      <c r="FYC4" s="127" t="s">
        <v>5244</v>
      </c>
      <c r="FYD4" s="127" t="s">
        <v>5245</v>
      </c>
      <c r="FYE4" s="127" t="s">
        <v>5246</v>
      </c>
      <c r="FYF4" s="127" t="s">
        <v>5247</v>
      </c>
      <c r="FYG4" s="127" t="s">
        <v>5248</v>
      </c>
      <c r="FYH4" s="127" t="s">
        <v>5249</v>
      </c>
      <c r="FYI4" s="127" t="s">
        <v>5250</v>
      </c>
      <c r="FYJ4" s="127" t="s">
        <v>5251</v>
      </c>
      <c r="FYK4" s="127" t="s">
        <v>5252</v>
      </c>
      <c r="FYL4" s="127" t="s">
        <v>5253</v>
      </c>
      <c r="FYM4" s="127" t="s">
        <v>5254</v>
      </c>
      <c r="FYN4" s="127" t="s">
        <v>5255</v>
      </c>
      <c r="FYO4" s="127" t="s">
        <v>5256</v>
      </c>
      <c r="FYP4" s="127" t="s">
        <v>5257</v>
      </c>
      <c r="FYQ4" s="127" t="s">
        <v>5258</v>
      </c>
      <c r="FYR4" s="127" t="s">
        <v>5259</v>
      </c>
      <c r="FYS4" s="127" t="s">
        <v>5260</v>
      </c>
      <c r="FYT4" s="127" t="s">
        <v>5261</v>
      </c>
      <c r="FYU4" s="127" t="s">
        <v>5262</v>
      </c>
      <c r="FYV4" s="127" t="s">
        <v>5263</v>
      </c>
      <c r="FYW4" s="127" t="s">
        <v>5264</v>
      </c>
      <c r="FYX4" s="127" t="s">
        <v>5265</v>
      </c>
      <c r="FYY4" s="127" t="s">
        <v>5266</v>
      </c>
      <c r="FYZ4" s="127" t="s">
        <v>5267</v>
      </c>
      <c r="FZA4" s="127" t="s">
        <v>5268</v>
      </c>
      <c r="FZB4" s="127" t="s">
        <v>5269</v>
      </c>
      <c r="FZC4" s="127" t="s">
        <v>5270</v>
      </c>
      <c r="FZD4" s="127" t="s">
        <v>5271</v>
      </c>
      <c r="FZE4" s="127" t="s">
        <v>5272</v>
      </c>
      <c r="FZF4" s="127" t="s">
        <v>5273</v>
      </c>
      <c r="FZG4" s="127" t="s">
        <v>5274</v>
      </c>
      <c r="FZH4" s="127" t="s">
        <v>5275</v>
      </c>
      <c r="FZI4" s="127" t="s">
        <v>5276</v>
      </c>
      <c r="FZJ4" s="127" t="s">
        <v>5277</v>
      </c>
      <c r="FZK4" s="127" t="s">
        <v>5278</v>
      </c>
      <c r="FZL4" s="127" t="s">
        <v>5279</v>
      </c>
      <c r="FZM4" s="127" t="s">
        <v>5280</v>
      </c>
      <c r="FZN4" s="127" t="s">
        <v>5281</v>
      </c>
      <c r="FZO4" s="127" t="s">
        <v>5282</v>
      </c>
      <c r="FZP4" s="127" t="s">
        <v>5283</v>
      </c>
      <c r="FZQ4" s="127" t="s">
        <v>5284</v>
      </c>
      <c r="FZR4" s="127" t="s">
        <v>5285</v>
      </c>
      <c r="FZS4" s="127" t="s">
        <v>5286</v>
      </c>
      <c r="FZT4" s="127" t="s">
        <v>5287</v>
      </c>
      <c r="FZU4" s="127" t="s">
        <v>5288</v>
      </c>
      <c r="FZV4" s="127" t="s">
        <v>5289</v>
      </c>
      <c r="FZW4" s="127" t="s">
        <v>5290</v>
      </c>
      <c r="FZX4" s="127" t="s">
        <v>5291</v>
      </c>
      <c r="FZY4" s="127" t="s">
        <v>5292</v>
      </c>
      <c r="FZZ4" s="127" t="s">
        <v>5293</v>
      </c>
      <c r="GAA4" s="127" t="s">
        <v>5294</v>
      </c>
      <c r="GAB4" s="127" t="s">
        <v>5295</v>
      </c>
      <c r="GAC4" s="127" t="s">
        <v>5296</v>
      </c>
      <c r="GAD4" s="127" t="s">
        <v>5297</v>
      </c>
      <c r="GAE4" s="127" t="s">
        <v>5298</v>
      </c>
      <c r="GAF4" s="127" t="s">
        <v>5299</v>
      </c>
      <c r="GAG4" s="127" t="s">
        <v>5300</v>
      </c>
      <c r="GAH4" s="127" t="s">
        <v>5301</v>
      </c>
      <c r="GAI4" s="127" t="s">
        <v>5302</v>
      </c>
      <c r="GAJ4" s="127" t="s">
        <v>5303</v>
      </c>
      <c r="GAK4" s="127" t="s">
        <v>5304</v>
      </c>
      <c r="GAL4" s="127" t="s">
        <v>5305</v>
      </c>
      <c r="GAM4" s="127" t="s">
        <v>5306</v>
      </c>
      <c r="GAN4" s="127" t="s">
        <v>5307</v>
      </c>
      <c r="GAO4" s="127" t="s">
        <v>5308</v>
      </c>
      <c r="GAP4" s="127" t="s">
        <v>5309</v>
      </c>
      <c r="GAQ4" s="127" t="s">
        <v>5310</v>
      </c>
      <c r="GAR4" s="127" t="s">
        <v>5311</v>
      </c>
      <c r="GAS4" s="127" t="s">
        <v>5312</v>
      </c>
      <c r="GAT4" s="127" t="s">
        <v>5313</v>
      </c>
      <c r="GAU4" s="127" t="s">
        <v>5314</v>
      </c>
      <c r="GAV4" s="127" t="s">
        <v>5315</v>
      </c>
      <c r="GAW4" s="127" t="s">
        <v>5316</v>
      </c>
      <c r="GAX4" s="127" t="s">
        <v>5317</v>
      </c>
      <c r="GAY4" s="127" t="s">
        <v>5318</v>
      </c>
      <c r="GAZ4" s="127" t="s">
        <v>5319</v>
      </c>
      <c r="GBA4" s="127" t="s">
        <v>5320</v>
      </c>
      <c r="GBB4" s="127" t="s">
        <v>5321</v>
      </c>
      <c r="GBC4" s="127" t="s">
        <v>5322</v>
      </c>
      <c r="GBD4" s="127" t="s">
        <v>5323</v>
      </c>
      <c r="GBE4" s="127" t="s">
        <v>5324</v>
      </c>
      <c r="GBF4" s="127" t="s">
        <v>5325</v>
      </c>
      <c r="GBG4" s="127" t="s">
        <v>5326</v>
      </c>
      <c r="GBH4" s="127" t="s">
        <v>5327</v>
      </c>
      <c r="GBI4" s="127" t="s">
        <v>5328</v>
      </c>
      <c r="GBJ4" s="127" t="s">
        <v>5329</v>
      </c>
      <c r="GBK4" s="127" t="s">
        <v>5330</v>
      </c>
      <c r="GBL4" s="127" t="s">
        <v>5331</v>
      </c>
      <c r="GBM4" s="127" t="s">
        <v>5332</v>
      </c>
      <c r="GBN4" s="127" t="s">
        <v>5333</v>
      </c>
      <c r="GBO4" s="127" t="s">
        <v>5334</v>
      </c>
      <c r="GBP4" s="127" t="s">
        <v>5335</v>
      </c>
      <c r="GBQ4" s="127" t="s">
        <v>5336</v>
      </c>
      <c r="GBR4" s="127" t="s">
        <v>5337</v>
      </c>
      <c r="GBS4" s="127" t="s">
        <v>5338</v>
      </c>
      <c r="GBT4" s="127" t="s">
        <v>5339</v>
      </c>
      <c r="GBU4" s="127" t="s">
        <v>5340</v>
      </c>
      <c r="GBV4" s="127" t="s">
        <v>5341</v>
      </c>
      <c r="GBW4" s="127" t="s">
        <v>5342</v>
      </c>
      <c r="GBX4" s="127" t="s">
        <v>5343</v>
      </c>
      <c r="GBY4" s="127" t="s">
        <v>5344</v>
      </c>
      <c r="GBZ4" s="127" t="s">
        <v>5345</v>
      </c>
      <c r="GCA4" s="127" t="s">
        <v>5346</v>
      </c>
      <c r="GCB4" s="127" t="s">
        <v>5347</v>
      </c>
      <c r="GCC4" s="127" t="s">
        <v>5348</v>
      </c>
      <c r="GCD4" s="127" t="s">
        <v>5349</v>
      </c>
      <c r="GCE4" s="127" t="s">
        <v>5350</v>
      </c>
      <c r="GCF4" s="127" t="s">
        <v>5351</v>
      </c>
      <c r="GCG4" s="127" t="s">
        <v>5352</v>
      </c>
      <c r="GCH4" s="127" t="s">
        <v>5353</v>
      </c>
      <c r="GCI4" s="127" t="s">
        <v>5354</v>
      </c>
      <c r="GCJ4" s="127" t="s">
        <v>5355</v>
      </c>
      <c r="GCK4" s="127" t="s">
        <v>5356</v>
      </c>
      <c r="GCL4" s="127" t="s">
        <v>5357</v>
      </c>
      <c r="GCM4" s="127" t="s">
        <v>5358</v>
      </c>
      <c r="GCN4" s="127" t="s">
        <v>5359</v>
      </c>
      <c r="GCO4" s="127" t="s">
        <v>5360</v>
      </c>
      <c r="GCP4" s="127" t="s">
        <v>5361</v>
      </c>
      <c r="GCQ4" s="127" t="s">
        <v>5362</v>
      </c>
      <c r="GCR4" s="127" t="s">
        <v>5363</v>
      </c>
      <c r="GCS4" s="127" t="s">
        <v>5364</v>
      </c>
      <c r="GCT4" s="127" t="s">
        <v>5365</v>
      </c>
      <c r="GCU4" s="127" t="s">
        <v>5366</v>
      </c>
      <c r="GCV4" s="127" t="s">
        <v>5367</v>
      </c>
      <c r="GCW4" s="127" t="s">
        <v>5368</v>
      </c>
      <c r="GCX4" s="127" t="s">
        <v>5369</v>
      </c>
      <c r="GCY4" s="127" t="s">
        <v>5370</v>
      </c>
      <c r="GCZ4" s="127" t="s">
        <v>5371</v>
      </c>
      <c r="GDA4" s="127" t="s">
        <v>5372</v>
      </c>
      <c r="GDB4" s="127" t="s">
        <v>5373</v>
      </c>
      <c r="GDC4" s="127" t="s">
        <v>5374</v>
      </c>
      <c r="GDD4" s="127" t="s">
        <v>5375</v>
      </c>
      <c r="GDE4" s="127" t="s">
        <v>5376</v>
      </c>
      <c r="GDF4" s="127" t="s">
        <v>5377</v>
      </c>
      <c r="GDG4" s="127" t="s">
        <v>5378</v>
      </c>
      <c r="GDH4" s="127" t="s">
        <v>5379</v>
      </c>
      <c r="GDI4" s="127" t="s">
        <v>5380</v>
      </c>
      <c r="GDJ4" s="127" t="s">
        <v>5381</v>
      </c>
      <c r="GDK4" s="127" t="s">
        <v>5382</v>
      </c>
      <c r="GDL4" s="127" t="s">
        <v>5383</v>
      </c>
      <c r="GDM4" s="127" t="s">
        <v>5384</v>
      </c>
      <c r="GDN4" s="127" t="s">
        <v>5385</v>
      </c>
      <c r="GDO4" s="127" t="s">
        <v>5386</v>
      </c>
      <c r="GDP4" s="127" t="s">
        <v>5387</v>
      </c>
      <c r="GDQ4" s="127" t="s">
        <v>5388</v>
      </c>
      <c r="GDR4" s="127" t="s">
        <v>5389</v>
      </c>
      <c r="GDS4" s="127" t="s">
        <v>5390</v>
      </c>
      <c r="GDT4" s="127" t="s">
        <v>5391</v>
      </c>
      <c r="GDU4" s="127" t="s">
        <v>5392</v>
      </c>
      <c r="GDV4" s="127" t="s">
        <v>5393</v>
      </c>
      <c r="GDW4" s="127" t="s">
        <v>5394</v>
      </c>
      <c r="GDX4" s="127" t="s">
        <v>5395</v>
      </c>
      <c r="GDY4" s="127" t="s">
        <v>5396</v>
      </c>
      <c r="GDZ4" s="127" t="s">
        <v>5397</v>
      </c>
      <c r="GEA4" s="127" t="s">
        <v>5398</v>
      </c>
      <c r="GEB4" s="127" t="s">
        <v>5399</v>
      </c>
      <c r="GEC4" s="127" t="s">
        <v>5400</v>
      </c>
      <c r="GED4" s="127" t="s">
        <v>5401</v>
      </c>
      <c r="GEE4" s="127" t="s">
        <v>5402</v>
      </c>
      <c r="GEF4" s="127" t="s">
        <v>5403</v>
      </c>
      <c r="GEG4" s="127" t="s">
        <v>5404</v>
      </c>
      <c r="GEH4" s="127" t="s">
        <v>5405</v>
      </c>
      <c r="GEI4" s="127" t="s">
        <v>5406</v>
      </c>
      <c r="GEJ4" s="127" t="s">
        <v>5407</v>
      </c>
      <c r="GEK4" s="127" t="s">
        <v>5408</v>
      </c>
      <c r="GEL4" s="127" t="s">
        <v>5409</v>
      </c>
      <c r="GEM4" s="127" t="s">
        <v>5410</v>
      </c>
      <c r="GEN4" s="127" t="s">
        <v>5411</v>
      </c>
      <c r="GEO4" s="127" t="s">
        <v>5412</v>
      </c>
      <c r="GEP4" s="127" t="s">
        <v>5413</v>
      </c>
      <c r="GEQ4" s="127" t="s">
        <v>5414</v>
      </c>
      <c r="GER4" s="127" t="s">
        <v>5415</v>
      </c>
      <c r="GES4" s="127" t="s">
        <v>5416</v>
      </c>
      <c r="GET4" s="127" t="s">
        <v>5417</v>
      </c>
      <c r="GEU4" s="127" t="s">
        <v>5418</v>
      </c>
      <c r="GEV4" s="127" t="s">
        <v>5419</v>
      </c>
      <c r="GEW4" s="127" t="s">
        <v>5420</v>
      </c>
      <c r="GEX4" s="127" t="s">
        <v>5421</v>
      </c>
      <c r="GEY4" s="127" t="s">
        <v>5422</v>
      </c>
      <c r="GEZ4" s="127" t="s">
        <v>5423</v>
      </c>
      <c r="GFA4" s="127" t="s">
        <v>5424</v>
      </c>
      <c r="GFB4" s="127" t="s">
        <v>5425</v>
      </c>
      <c r="GFC4" s="127" t="s">
        <v>5426</v>
      </c>
      <c r="GFD4" s="127" t="s">
        <v>5427</v>
      </c>
      <c r="GFE4" s="127" t="s">
        <v>5428</v>
      </c>
      <c r="GFF4" s="127" t="s">
        <v>5429</v>
      </c>
      <c r="GFG4" s="127" t="s">
        <v>5430</v>
      </c>
      <c r="GFH4" s="127" t="s">
        <v>5431</v>
      </c>
      <c r="GFI4" s="127" t="s">
        <v>5432</v>
      </c>
      <c r="GFJ4" s="127" t="s">
        <v>5433</v>
      </c>
      <c r="GFK4" s="127" t="s">
        <v>5434</v>
      </c>
      <c r="GFL4" s="127" t="s">
        <v>5435</v>
      </c>
      <c r="GFM4" s="127" t="s">
        <v>5436</v>
      </c>
      <c r="GFN4" s="127" t="s">
        <v>5437</v>
      </c>
      <c r="GFO4" s="127" t="s">
        <v>5438</v>
      </c>
      <c r="GFP4" s="127" t="s">
        <v>5439</v>
      </c>
      <c r="GFQ4" s="127" t="s">
        <v>5440</v>
      </c>
      <c r="GFR4" s="127" t="s">
        <v>5441</v>
      </c>
      <c r="GFS4" s="127" t="s">
        <v>5442</v>
      </c>
      <c r="GFT4" s="127" t="s">
        <v>5443</v>
      </c>
      <c r="GFU4" s="127" t="s">
        <v>5444</v>
      </c>
      <c r="GFV4" s="127" t="s">
        <v>5445</v>
      </c>
      <c r="GFW4" s="127" t="s">
        <v>5446</v>
      </c>
      <c r="GFX4" s="127" t="s">
        <v>5447</v>
      </c>
      <c r="GFY4" s="127" t="s">
        <v>5448</v>
      </c>
      <c r="GFZ4" s="127" t="s">
        <v>5449</v>
      </c>
      <c r="GGA4" s="127" t="s">
        <v>5450</v>
      </c>
      <c r="GGB4" s="127" t="s">
        <v>5451</v>
      </c>
      <c r="GGC4" s="127" t="s">
        <v>5452</v>
      </c>
      <c r="GGD4" s="127" t="s">
        <v>5453</v>
      </c>
      <c r="GGE4" s="127" t="s">
        <v>5454</v>
      </c>
      <c r="GGF4" s="127" t="s">
        <v>5455</v>
      </c>
      <c r="GGG4" s="127" t="s">
        <v>5456</v>
      </c>
      <c r="GGH4" s="127" t="s">
        <v>5457</v>
      </c>
      <c r="GGI4" s="127" t="s">
        <v>5458</v>
      </c>
      <c r="GGJ4" s="127" t="s">
        <v>5459</v>
      </c>
      <c r="GGK4" s="127" t="s">
        <v>5460</v>
      </c>
      <c r="GGL4" s="127" t="s">
        <v>5461</v>
      </c>
      <c r="GGM4" s="127" t="s">
        <v>5462</v>
      </c>
      <c r="GGN4" s="127" t="s">
        <v>5463</v>
      </c>
      <c r="GGO4" s="127" t="s">
        <v>5464</v>
      </c>
      <c r="GGP4" s="127" t="s">
        <v>5465</v>
      </c>
      <c r="GGQ4" s="127" t="s">
        <v>5466</v>
      </c>
      <c r="GGR4" s="127" t="s">
        <v>5467</v>
      </c>
      <c r="GGS4" s="127" t="s">
        <v>5468</v>
      </c>
      <c r="GGT4" s="127" t="s">
        <v>5469</v>
      </c>
      <c r="GGU4" s="127" t="s">
        <v>5470</v>
      </c>
      <c r="GGV4" s="127" t="s">
        <v>5471</v>
      </c>
      <c r="GGW4" s="127" t="s">
        <v>5472</v>
      </c>
      <c r="GGX4" s="127" t="s">
        <v>5473</v>
      </c>
      <c r="GGY4" s="127" t="s">
        <v>5474</v>
      </c>
      <c r="GGZ4" s="127" t="s">
        <v>5475</v>
      </c>
      <c r="GHA4" s="127" t="s">
        <v>5476</v>
      </c>
      <c r="GHB4" s="127" t="s">
        <v>5477</v>
      </c>
      <c r="GHC4" s="127" t="s">
        <v>5478</v>
      </c>
      <c r="GHD4" s="127" t="s">
        <v>5479</v>
      </c>
      <c r="GHE4" s="127" t="s">
        <v>5480</v>
      </c>
      <c r="GHF4" s="127" t="s">
        <v>5481</v>
      </c>
      <c r="GHG4" s="127" t="s">
        <v>5482</v>
      </c>
      <c r="GHH4" s="127" t="s">
        <v>5483</v>
      </c>
      <c r="GHI4" s="127" t="s">
        <v>5484</v>
      </c>
      <c r="GHJ4" s="127" t="s">
        <v>5485</v>
      </c>
      <c r="GHK4" s="127" t="s">
        <v>5486</v>
      </c>
      <c r="GHL4" s="127" t="s">
        <v>5487</v>
      </c>
      <c r="GHM4" s="127" t="s">
        <v>5488</v>
      </c>
      <c r="GHN4" s="127" t="s">
        <v>5489</v>
      </c>
      <c r="GHO4" s="127" t="s">
        <v>5490</v>
      </c>
      <c r="GHP4" s="127" t="s">
        <v>5491</v>
      </c>
      <c r="GHQ4" s="127" t="s">
        <v>5492</v>
      </c>
      <c r="GHR4" s="127" t="s">
        <v>5493</v>
      </c>
      <c r="GHS4" s="127" t="s">
        <v>5494</v>
      </c>
      <c r="GHT4" s="127" t="s">
        <v>5495</v>
      </c>
      <c r="GHU4" s="127" t="s">
        <v>5496</v>
      </c>
      <c r="GHV4" s="127" t="s">
        <v>5497</v>
      </c>
      <c r="GHW4" s="127" t="s">
        <v>5498</v>
      </c>
      <c r="GHX4" s="127" t="s">
        <v>5499</v>
      </c>
      <c r="GHY4" s="127" t="s">
        <v>5500</v>
      </c>
      <c r="GHZ4" s="127" t="s">
        <v>5501</v>
      </c>
      <c r="GIA4" s="127" t="s">
        <v>5502</v>
      </c>
      <c r="GIB4" s="127" t="s">
        <v>5503</v>
      </c>
      <c r="GIC4" s="127" t="s">
        <v>5504</v>
      </c>
      <c r="GID4" s="127" t="s">
        <v>5505</v>
      </c>
      <c r="GIE4" s="127" t="s">
        <v>5506</v>
      </c>
      <c r="GIF4" s="127" t="s">
        <v>5507</v>
      </c>
      <c r="GIG4" s="127" t="s">
        <v>5508</v>
      </c>
      <c r="GIH4" s="127" t="s">
        <v>5509</v>
      </c>
      <c r="GII4" s="127" t="s">
        <v>5510</v>
      </c>
      <c r="GIJ4" s="127" t="s">
        <v>5511</v>
      </c>
      <c r="GIK4" s="127" t="s">
        <v>5512</v>
      </c>
      <c r="GIL4" s="127" t="s">
        <v>5513</v>
      </c>
      <c r="GIM4" s="127" t="s">
        <v>5514</v>
      </c>
      <c r="GIN4" s="127" t="s">
        <v>5515</v>
      </c>
      <c r="GIO4" s="127" t="s">
        <v>5516</v>
      </c>
      <c r="GIP4" s="127" t="s">
        <v>5517</v>
      </c>
      <c r="GIQ4" s="127" t="s">
        <v>5518</v>
      </c>
      <c r="GIR4" s="127" t="s">
        <v>5519</v>
      </c>
      <c r="GIS4" s="127" t="s">
        <v>5520</v>
      </c>
      <c r="GIT4" s="127" t="s">
        <v>5521</v>
      </c>
      <c r="GIU4" s="127" t="s">
        <v>5522</v>
      </c>
      <c r="GIV4" s="127" t="s">
        <v>5523</v>
      </c>
      <c r="GIW4" s="127" t="s">
        <v>5524</v>
      </c>
      <c r="GIX4" s="127" t="s">
        <v>5525</v>
      </c>
      <c r="GIY4" s="127" t="s">
        <v>5526</v>
      </c>
      <c r="GIZ4" s="127" t="s">
        <v>5527</v>
      </c>
      <c r="GJA4" s="127" t="s">
        <v>5528</v>
      </c>
      <c r="GJB4" s="127" t="s">
        <v>5529</v>
      </c>
      <c r="GJC4" s="127" t="s">
        <v>5530</v>
      </c>
      <c r="GJD4" s="127" t="s">
        <v>5531</v>
      </c>
      <c r="GJE4" s="127" t="s">
        <v>5532</v>
      </c>
      <c r="GJF4" s="127" t="s">
        <v>5533</v>
      </c>
      <c r="GJG4" s="127" t="s">
        <v>5534</v>
      </c>
      <c r="GJH4" s="127" t="s">
        <v>5535</v>
      </c>
      <c r="GJI4" s="127" t="s">
        <v>5536</v>
      </c>
      <c r="GJJ4" s="127" t="s">
        <v>5537</v>
      </c>
      <c r="GJK4" s="127" t="s">
        <v>5538</v>
      </c>
      <c r="GJL4" s="127" t="s">
        <v>5539</v>
      </c>
      <c r="GJM4" s="127" t="s">
        <v>5540</v>
      </c>
      <c r="GJN4" s="127" t="s">
        <v>5541</v>
      </c>
      <c r="GJO4" s="127" t="s">
        <v>5542</v>
      </c>
      <c r="GJP4" s="127" t="s">
        <v>5543</v>
      </c>
      <c r="GJQ4" s="127" t="s">
        <v>5544</v>
      </c>
      <c r="GJR4" s="127" t="s">
        <v>5545</v>
      </c>
      <c r="GJS4" s="127" t="s">
        <v>5546</v>
      </c>
      <c r="GJT4" s="127" t="s">
        <v>5547</v>
      </c>
      <c r="GJU4" s="127" t="s">
        <v>5548</v>
      </c>
      <c r="GJV4" s="127" t="s">
        <v>5549</v>
      </c>
      <c r="GJW4" s="127" t="s">
        <v>5550</v>
      </c>
      <c r="GJX4" s="127" t="s">
        <v>5551</v>
      </c>
      <c r="GJY4" s="127" t="s">
        <v>5552</v>
      </c>
      <c r="GJZ4" s="127" t="s">
        <v>5553</v>
      </c>
      <c r="GKA4" s="127" t="s">
        <v>5554</v>
      </c>
      <c r="GKB4" s="127" t="s">
        <v>5555</v>
      </c>
      <c r="GKC4" s="127" t="s">
        <v>5556</v>
      </c>
      <c r="GKD4" s="127" t="s">
        <v>5557</v>
      </c>
      <c r="GKE4" s="127" t="s">
        <v>5558</v>
      </c>
      <c r="GKF4" s="127" t="s">
        <v>5559</v>
      </c>
      <c r="GKG4" s="127" t="s">
        <v>5560</v>
      </c>
      <c r="GKH4" s="127" t="s">
        <v>5561</v>
      </c>
      <c r="GKI4" s="127" t="s">
        <v>5562</v>
      </c>
      <c r="GKJ4" s="127" t="s">
        <v>5563</v>
      </c>
      <c r="GKK4" s="127" t="s">
        <v>5564</v>
      </c>
      <c r="GKL4" s="127" t="s">
        <v>5565</v>
      </c>
      <c r="GKM4" s="127" t="s">
        <v>5566</v>
      </c>
      <c r="GKN4" s="127" t="s">
        <v>5567</v>
      </c>
      <c r="GKO4" s="127" t="s">
        <v>5568</v>
      </c>
      <c r="GKP4" s="127" t="s">
        <v>5569</v>
      </c>
      <c r="GKQ4" s="127" t="s">
        <v>5570</v>
      </c>
      <c r="GKR4" s="127" t="s">
        <v>5571</v>
      </c>
      <c r="GKS4" s="127" t="s">
        <v>5572</v>
      </c>
      <c r="GKT4" s="127" t="s">
        <v>5573</v>
      </c>
      <c r="GKU4" s="127" t="s">
        <v>5574</v>
      </c>
      <c r="GKV4" s="127" t="s">
        <v>5575</v>
      </c>
      <c r="GKW4" s="127" t="s">
        <v>5576</v>
      </c>
      <c r="GKX4" s="127" t="s">
        <v>5577</v>
      </c>
      <c r="GKY4" s="127" t="s">
        <v>5578</v>
      </c>
      <c r="GKZ4" s="127" t="s">
        <v>5579</v>
      </c>
      <c r="GLA4" s="127" t="s">
        <v>5580</v>
      </c>
      <c r="GLB4" s="127" t="s">
        <v>5581</v>
      </c>
      <c r="GLC4" s="127" t="s">
        <v>5582</v>
      </c>
      <c r="GLD4" s="127" t="s">
        <v>5583</v>
      </c>
      <c r="GLE4" s="127" t="s">
        <v>5584</v>
      </c>
      <c r="GLF4" s="127" t="s">
        <v>5585</v>
      </c>
      <c r="GLG4" s="127" t="s">
        <v>5586</v>
      </c>
      <c r="GLH4" s="127" t="s">
        <v>5587</v>
      </c>
      <c r="GLI4" s="127" t="s">
        <v>5588</v>
      </c>
      <c r="GLJ4" s="127" t="s">
        <v>5589</v>
      </c>
      <c r="GLK4" s="127" t="s">
        <v>5590</v>
      </c>
      <c r="GLL4" s="127" t="s">
        <v>5591</v>
      </c>
      <c r="GLM4" s="127" t="s">
        <v>5592</v>
      </c>
      <c r="GLN4" s="127" t="s">
        <v>5593</v>
      </c>
      <c r="GLO4" s="127" t="s">
        <v>5594</v>
      </c>
      <c r="GLP4" s="127" t="s">
        <v>5595</v>
      </c>
      <c r="GLQ4" s="127" t="s">
        <v>5596</v>
      </c>
      <c r="GLR4" s="127" t="s">
        <v>5597</v>
      </c>
      <c r="GLS4" s="127" t="s">
        <v>5598</v>
      </c>
      <c r="GLT4" s="127" t="s">
        <v>5599</v>
      </c>
      <c r="GLU4" s="127" t="s">
        <v>5600</v>
      </c>
      <c r="GLV4" s="127" t="s">
        <v>5601</v>
      </c>
      <c r="GLW4" s="127" t="s">
        <v>5602</v>
      </c>
      <c r="GLX4" s="127" t="s">
        <v>5603</v>
      </c>
      <c r="GLY4" s="127" t="s">
        <v>5604</v>
      </c>
      <c r="GLZ4" s="127" t="s">
        <v>5605</v>
      </c>
      <c r="GMA4" s="127" t="s">
        <v>5606</v>
      </c>
      <c r="GMB4" s="127" t="s">
        <v>5607</v>
      </c>
      <c r="GMC4" s="127" t="s">
        <v>5608</v>
      </c>
      <c r="GMD4" s="127" t="s">
        <v>5609</v>
      </c>
      <c r="GME4" s="127" t="s">
        <v>5610</v>
      </c>
      <c r="GMF4" s="127" t="s">
        <v>5611</v>
      </c>
      <c r="GMG4" s="127" t="s">
        <v>5612</v>
      </c>
      <c r="GMH4" s="127" t="s">
        <v>5613</v>
      </c>
      <c r="GMI4" s="127" t="s">
        <v>5614</v>
      </c>
      <c r="GMJ4" s="127" t="s">
        <v>5615</v>
      </c>
      <c r="GMK4" s="127" t="s">
        <v>5616</v>
      </c>
      <c r="GML4" s="127" t="s">
        <v>5617</v>
      </c>
      <c r="GMM4" s="127" t="s">
        <v>5618</v>
      </c>
      <c r="GMN4" s="127" t="s">
        <v>5619</v>
      </c>
      <c r="GMO4" s="127" t="s">
        <v>5620</v>
      </c>
      <c r="GMP4" s="127" t="s">
        <v>5621</v>
      </c>
      <c r="GMQ4" s="127" t="s">
        <v>5622</v>
      </c>
      <c r="GMR4" s="127" t="s">
        <v>5623</v>
      </c>
      <c r="GMS4" s="127" t="s">
        <v>5624</v>
      </c>
      <c r="GMT4" s="127" t="s">
        <v>5625</v>
      </c>
      <c r="GMU4" s="127" t="s">
        <v>5626</v>
      </c>
      <c r="GMV4" s="127" t="s">
        <v>5627</v>
      </c>
      <c r="GMW4" s="127" t="s">
        <v>5628</v>
      </c>
      <c r="GMX4" s="127" t="s">
        <v>5629</v>
      </c>
      <c r="GMY4" s="127" t="s">
        <v>5630</v>
      </c>
      <c r="GMZ4" s="127" t="s">
        <v>5631</v>
      </c>
      <c r="GNA4" s="127" t="s">
        <v>5632</v>
      </c>
      <c r="GNB4" s="127" t="s">
        <v>5633</v>
      </c>
      <c r="GNC4" s="127" t="s">
        <v>5634</v>
      </c>
      <c r="GND4" s="127" t="s">
        <v>5635</v>
      </c>
      <c r="GNE4" s="127" t="s">
        <v>5636</v>
      </c>
      <c r="GNF4" s="127" t="s">
        <v>5637</v>
      </c>
      <c r="GNG4" s="127" t="s">
        <v>5638</v>
      </c>
      <c r="GNH4" s="127" t="s">
        <v>5639</v>
      </c>
      <c r="GNI4" s="127" t="s">
        <v>5640</v>
      </c>
      <c r="GNJ4" s="127" t="s">
        <v>5641</v>
      </c>
      <c r="GNK4" s="127" t="s">
        <v>5642</v>
      </c>
      <c r="GNL4" s="127" t="s">
        <v>5643</v>
      </c>
      <c r="GNM4" s="127" t="s">
        <v>5644</v>
      </c>
      <c r="GNN4" s="127" t="s">
        <v>5645</v>
      </c>
      <c r="GNO4" s="127" t="s">
        <v>5646</v>
      </c>
      <c r="GNP4" s="127" t="s">
        <v>5647</v>
      </c>
      <c r="GNQ4" s="127" t="s">
        <v>5648</v>
      </c>
      <c r="GNR4" s="127" t="s">
        <v>5649</v>
      </c>
      <c r="GNS4" s="127" t="s">
        <v>5650</v>
      </c>
      <c r="GNT4" s="127" t="s">
        <v>5651</v>
      </c>
      <c r="GNU4" s="127" t="s">
        <v>5652</v>
      </c>
      <c r="GNV4" s="127" t="s">
        <v>5653</v>
      </c>
      <c r="GNW4" s="127" t="s">
        <v>5654</v>
      </c>
      <c r="GNX4" s="127" t="s">
        <v>5655</v>
      </c>
      <c r="GNY4" s="127" t="s">
        <v>5656</v>
      </c>
      <c r="GNZ4" s="127" t="s">
        <v>5657</v>
      </c>
      <c r="GOA4" s="127" t="s">
        <v>5658</v>
      </c>
      <c r="GOB4" s="127" t="s">
        <v>5659</v>
      </c>
      <c r="GOC4" s="127" t="s">
        <v>5660</v>
      </c>
      <c r="GOD4" s="127" t="s">
        <v>5661</v>
      </c>
      <c r="GOE4" s="127" t="s">
        <v>5662</v>
      </c>
      <c r="GOF4" s="127" t="s">
        <v>5663</v>
      </c>
      <c r="GOG4" s="127" t="s">
        <v>5664</v>
      </c>
      <c r="GOH4" s="127" t="s">
        <v>5665</v>
      </c>
      <c r="GOI4" s="127" t="s">
        <v>5666</v>
      </c>
      <c r="GOJ4" s="127" t="s">
        <v>5667</v>
      </c>
      <c r="GOK4" s="127" t="s">
        <v>5668</v>
      </c>
      <c r="GOL4" s="127" t="s">
        <v>5669</v>
      </c>
      <c r="GOM4" s="127" t="s">
        <v>5670</v>
      </c>
      <c r="GON4" s="127" t="s">
        <v>5671</v>
      </c>
      <c r="GOO4" s="127" t="s">
        <v>5672</v>
      </c>
      <c r="GOP4" s="127" t="s">
        <v>5673</v>
      </c>
      <c r="GOQ4" s="127" t="s">
        <v>5674</v>
      </c>
      <c r="GOR4" s="127" t="s">
        <v>5675</v>
      </c>
      <c r="GOS4" s="127" t="s">
        <v>5676</v>
      </c>
      <c r="GOT4" s="127" t="s">
        <v>5677</v>
      </c>
      <c r="GOU4" s="127" t="s">
        <v>5678</v>
      </c>
      <c r="GOV4" s="127" t="s">
        <v>5679</v>
      </c>
      <c r="GOW4" s="127" t="s">
        <v>5680</v>
      </c>
      <c r="GOX4" s="127" t="s">
        <v>5681</v>
      </c>
      <c r="GOY4" s="127" t="s">
        <v>5682</v>
      </c>
      <c r="GOZ4" s="127" t="s">
        <v>5683</v>
      </c>
      <c r="GPA4" s="127" t="s">
        <v>5684</v>
      </c>
      <c r="GPB4" s="127" t="s">
        <v>5685</v>
      </c>
      <c r="GPC4" s="127" t="s">
        <v>5686</v>
      </c>
      <c r="GPD4" s="127" t="s">
        <v>5687</v>
      </c>
      <c r="GPE4" s="127" t="s">
        <v>5688</v>
      </c>
      <c r="GPF4" s="127" t="s">
        <v>5689</v>
      </c>
      <c r="GPG4" s="127" t="s">
        <v>5690</v>
      </c>
      <c r="GPH4" s="127" t="s">
        <v>5691</v>
      </c>
      <c r="GPI4" s="127" t="s">
        <v>5692</v>
      </c>
      <c r="GPJ4" s="127" t="s">
        <v>5693</v>
      </c>
      <c r="GPK4" s="127" t="s">
        <v>5694</v>
      </c>
      <c r="GPL4" s="127" t="s">
        <v>5695</v>
      </c>
      <c r="GPM4" s="127" t="s">
        <v>5696</v>
      </c>
      <c r="GPN4" s="127" t="s">
        <v>5697</v>
      </c>
      <c r="GPO4" s="127" t="s">
        <v>5698</v>
      </c>
      <c r="GPP4" s="127" t="s">
        <v>5699</v>
      </c>
      <c r="GPQ4" s="127" t="s">
        <v>5700</v>
      </c>
      <c r="GPR4" s="127" t="s">
        <v>5701</v>
      </c>
      <c r="GPS4" s="127" t="s">
        <v>5702</v>
      </c>
      <c r="GPT4" s="127" t="s">
        <v>5703</v>
      </c>
      <c r="GPU4" s="127" t="s">
        <v>5704</v>
      </c>
      <c r="GPV4" s="127" t="s">
        <v>5705</v>
      </c>
      <c r="GPW4" s="127" t="s">
        <v>5706</v>
      </c>
      <c r="GPX4" s="127" t="s">
        <v>5707</v>
      </c>
      <c r="GPY4" s="127" t="s">
        <v>5708</v>
      </c>
      <c r="GPZ4" s="127" t="s">
        <v>5709</v>
      </c>
      <c r="GQA4" s="127" t="s">
        <v>5710</v>
      </c>
      <c r="GQB4" s="127" t="s">
        <v>5711</v>
      </c>
      <c r="GQC4" s="127" t="s">
        <v>5712</v>
      </c>
      <c r="GQD4" s="127" t="s">
        <v>5713</v>
      </c>
      <c r="GQE4" s="127" t="s">
        <v>5714</v>
      </c>
      <c r="GQF4" s="127" t="s">
        <v>5715</v>
      </c>
      <c r="GQG4" s="127" t="s">
        <v>5716</v>
      </c>
      <c r="GQH4" s="127" t="s">
        <v>5717</v>
      </c>
      <c r="GQI4" s="127" t="s">
        <v>5718</v>
      </c>
      <c r="GQJ4" s="127" t="s">
        <v>5719</v>
      </c>
      <c r="GQK4" s="127" t="s">
        <v>5720</v>
      </c>
      <c r="GQL4" s="127" t="s">
        <v>5721</v>
      </c>
      <c r="GQM4" s="127" t="s">
        <v>5722</v>
      </c>
      <c r="GQN4" s="127" t="s">
        <v>5723</v>
      </c>
      <c r="GQO4" s="127" t="s">
        <v>5724</v>
      </c>
      <c r="GQP4" s="127" t="s">
        <v>5725</v>
      </c>
      <c r="GQQ4" s="127" t="s">
        <v>5726</v>
      </c>
      <c r="GQR4" s="127" t="s">
        <v>5727</v>
      </c>
      <c r="GQS4" s="127" t="s">
        <v>5728</v>
      </c>
      <c r="GQT4" s="127" t="s">
        <v>5729</v>
      </c>
      <c r="GQU4" s="127" t="s">
        <v>5730</v>
      </c>
      <c r="GQV4" s="127" t="s">
        <v>5731</v>
      </c>
      <c r="GQW4" s="127" t="s">
        <v>5732</v>
      </c>
      <c r="GQX4" s="127" t="s">
        <v>5733</v>
      </c>
      <c r="GQY4" s="127" t="s">
        <v>5734</v>
      </c>
      <c r="GQZ4" s="127" t="s">
        <v>5735</v>
      </c>
      <c r="GRA4" s="127" t="s">
        <v>5736</v>
      </c>
      <c r="GRB4" s="127" t="s">
        <v>5737</v>
      </c>
      <c r="GRC4" s="127" t="s">
        <v>5738</v>
      </c>
      <c r="GRD4" s="127" t="s">
        <v>5739</v>
      </c>
      <c r="GRE4" s="127" t="s">
        <v>5740</v>
      </c>
      <c r="GRF4" s="127" t="s">
        <v>5741</v>
      </c>
      <c r="GRG4" s="127" t="s">
        <v>5742</v>
      </c>
      <c r="GRH4" s="127" t="s">
        <v>5743</v>
      </c>
      <c r="GRI4" s="127" t="s">
        <v>5744</v>
      </c>
      <c r="GRJ4" s="127" t="s">
        <v>5745</v>
      </c>
      <c r="GRK4" s="127" t="s">
        <v>5746</v>
      </c>
      <c r="GRL4" s="127" t="s">
        <v>5747</v>
      </c>
      <c r="GRM4" s="127" t="s">
        <v>5748</v>
      </c>
      <c r="GRN4" s="127" t="s">
        <v>5749</v>
      </c>
      <c r="GRO4" s="127" t="s">
        <v>5750</v>
      </c>
      <c r="GRP4" s="127" t="s">
        <v>5751</v>
      </c>
      <c r="GRQ4" s="127" t="s">
        <v>5752</v>
      </c>
      <c r="GRR4" s="127" t="s">
        <v>5753</v>
      </c>
      <c r="GRS4" s="127" t="s">
        <v>5754</v>
      </c>
      <c r="GRT4" s="127" t="s">
        <v>5755</v>
      </c>
      <c r="GRU4" s="127" t="s">
        <v>5756</v>
      </c>
      <c r="GRV4" s="127" t="s">
        <v>5757</v>
      </c>
      <c r="GRW4" s="127" t="s">
        <v>5758</v>
      </c>
      <c r="GRX4" s="127" t="s">
        <v>5759</v>
      </c>
      <c r="GRY4" s="127" t="s">
        <v>5760</v>
      </c>
      <c r="GRZ4" s="127" t="s">
        <v>5761</v>
      </c>
      <c r="GSA4" s="127" t="s">
        <v>5762</v>
      </c>
      <c r="GSB4" s="127" t="s">
        <v>5763</v>
      </c>
      <c r="GSC4" s="127" t="s">
        <v>5764</v>
      </c>
      <c r="GSD4" s="127" t="s">
        <v>5765</v>
      </c>
      <c r="GSE4" s="127" t="s">
        <v>5766</v>
      </c>
      <c r="GSF4" s="127" t="s">
        <v>5767</v>
      </c>
      <c r="GSG4" s="127" t="s">
        <v>5768</v>
      </c>
      <c r="GSH4" s="127" t="s">
        <v>5769</v>
      </c>
      <c r="GSI4" s="127" t="s">
        <v>5770</v>
      </c>
      <c r="GSJ4" s="127" t="s">
        <v>5771</v>
      </c>
      <c r="GSK4" s="127" t="s">
        <v>5772</v>
      </c>
      <c r="GSL4" s="127" t="s">
        <v>5773</v>
      </c>
      <c r="GSM4" s="127" t="s">
        <v>5774</v>
      </c>
      <c r="GSN4" s="127" t="s">
        <v>5775</v>
      </c>
      <c r="GSO4" s="127" t="s">
        <v>5776</v>
      </c>
      <c r="GSP4" s="127" t="s">
        <v>5777</v>
      </c>
      <c r="GSQ4" s="127" t="s">
        <v>5778</v>
      </c>
      <c r="GSR4" s="127" t="s">
        <v>5779</v>
      </c>
      <c r="GSS4" s="127" t="s">
        <v>5780</v>
      </c>
      <c r="GST4" s="127" t="s">
        <v>5781</v>
      </c>
      <c r="GSU4" s="127" t="s">
        <v>5782</v>
      </c>
      <c r="GSV4" s="127" t="s">
        <v>5783</v>
      </c>
      <c r="GSW4" s="127" t="s">
        <v>5784</v>
      </c>
      <c r="GSX4" s="127" t="s">
        <v>5785</v>
      </c>
      <c r="GSY4" s="127" t="s">
        <v>5786</v>
      </c>
      <c r="GSZ4" s="127" t="s">
        <v>5787</v>
      </c>
      <c r="GTA4" s="127" t="s">
        <v>5788</v>
      </c>
      <c r="GTB4" s="127" t="s">
        <v>5789</v>
      </c>
      <c r="GTC4" s="127" t="s">
        <v>5790</v>
      </c>
      <c r="GTD4" s="127" t="s">
        <v>5791</v>
      </c>
      <c r="GTE4" s="127" t="s">
        <v>5792</v>
      </c>
      <c r="GTF4" s="127" t="s">
        <v>5793</v>
      </c>
      <c r="GTG4" s="127" t="s">
        <v>5794</v>
      </c>
      <c r="GTH4" s="127" t="s">
        <v>5795</v>
      </c>
      <c r="GTI4" s="127" t="s">
        <v>5796</v>
      </c>
      <c r="GTJ4" s="127" t="s">
        <v>5797</v>
      </c>
      <c r="GTK4" s="127" t="s">
        <v>5798</v>
      </c>
      <c r="GTL4" s="127" t="s">
        <v>5799</v>
      </c>
      <c r="GTM4" s="127" t="s">
        <v>5800</v>
      </c>
      <c r="GTN4" s="127" t="s">
        <v>5801</v>
      </c>
      <c r="GTO4" s="127" t="s">
        <v>5802</v>
      </c>
      <c r="GTP4" s="127" t="s">
        <v>5803</v>
      </c>
      <c r="GTQ4" s="127" t="s">
        <v>5804</v>
      </c>
      <c r="GTR4" s="127" t="s">
        <v>5805</v>
      </c>
      <c r="GTS4" s="127" t="s">
        <v>5806</v>
      </c>
      <c r="GTT4" s="127" t="s">
        <v>5807</v>
      </c>
      <c r="GTU4" s="127" t="s">
        <v>5808</v>
      </c>
      <c r="GTV4" s="127" t="s">
        <v>5809</v>
      </c>
      <c r="GTW4" s="127" t="s">
        <v>5810</v>
      </c>
      <c r="GTX4" s="127" t="s">
        <v>5811</v>
      </c>
      <c r="GTY4" s="127" t="s">
        <v>5812</v>
      </c>
      <c r="GTZ4" s="127" t="s">
        <v>5813</v>
      </c>
      <c r="GUA4" s="127" t="s">
        <v>5814</v>
      </c>
      <c r="GUB4" s="127" t="s">
        <v>5815</v>
      </c>
      <c r="GUC4" s="127" t="s">
        <v>5816</v>
      </c>
      <c r="GUD4" s="127" t="s">
        <v>5817</v>
      </c>
      <c r="GUE4" s="127" t="s">
        <v>5818</v>
      </c>
      <c r="GUF4" s="127" t="s">
        <v>5819</v>
      </c>
      <c r="GUG4" s="127" t="s">
        <v>5820</v>
      </c>
      <c r="GUH4" s="127" t="s">
        <v>5821</v>
      </c>
      <c r="GUI4" s="127" t="s">
        <v>5822</v>
      </c>
      <c r="GUJ4" s="127" t="s">
        <v>5823</v>
      </c>
      <c r="GUK4" s="127" t="s">
        <v>5824</v>
      </c>
      <c r="GUL4" s="127" t="s">
        <v>5825</v>
      </c>
      <c r="GUM4" s="127" t="s">
        <v>5826</v>
      </c>
      <c r="GUN4" s="127" t="s">
        <v>5827</v>
      </c>
      <c r="GUO4" s="127" t="s">
        <v>5828</v>
      </c>
      <c r="GUP4" s="127" t="s">
        <v>5829</v>
      </c>
      <c r="GUQ4" s="127" t="s">
        <v>5830</v>
      </c>
      <c r="GUR4" s="127" t="s">
        <v>5831</v>
      </c>
      <c r="GUS4" s="127" t="s">
        <v>5832</v>
      </c>
      <c r="GUT4" s="127" t="s">
        <v>5833</v>
      </c>
      <c r="GUU4" s="127" t="s">
        <v>5834</v>
      </c>
      <c r="GUV4" s="127" t="s">
        <v>5835</v>
      </c>
      <c r="GUW4" s="127" t="s">
        <v>5836</v>
      </c>
      <c r="GUX4" s="127" t="s">
        <v>5837</v>
      </c>
      <c r="GUY4" s="127" t="s">
        <v>5838</v>
      </c>
      <c r="GUZ4" s="127" t="s">
        <v>5839</v>
      </c>
      <c r="GVA4" s="127" t="s">
        <v>5840</v>
      </c>
      <c r="GVB4" s="127" t="s">
        <v>5841</v>
      </c>
      <c r="GVC4" s="127" t="s">
        <v>5842</v>
      </c>
      <c r="GVD4" s="127" t="s">
        <v>5843</v>
      </c>
      <c r="GVE4" s="127" t="s">
        <v>5844</v>
      </c>
      <c r="GVF4" s="127" t="s">
        <v>5845</v>
      </c>
      <c r="GVG4" s="127" t="s">
        <v>5846</v>
      </c>
      <c r="GVH4" s="127" t="s">
        <v>5847</v>
      </c>
      <c r="GVI4" s="127" t="s">
        <v>5848</v>
      </c>
      <c r="GVJ4" s="127" t="s">
        <v>5849</v>
      </c>
      <c r="GVK4" s="127" t="s">
        <v>5850</v>
      </c>
      <c r="GVL4" s="127" t="s">
        <v>5851</v>
      </c>
      <c r="GVM4" s="127" t="s">
        <v>5852</v>
      </c>
      <c r="GVN4" s="127" t="s">
        <v>5853</v>
      </c>
      <c r="GVO4" s="127" t="s">
        <v>5854</v>
      </c>
      <c r="GVP4" s="127" t="s">
        <v>5855</v>
      </c>
      <c r="GVQ4" s="127" t="s">
        <v>5856</v>
      </c>
      <c r="GVR4" s="127" t="s">
        <v>5857</v>
      </c>
      <c r="GVS4" s="127" t="s">
        <v>5858</v>
      </c>
      <c r="GVT4" s="127" t="s">
        <v>5859</v>
      </c>
      <c r="GVU4" s="127" t="s">
        <v>5860</v>
      </c>
      <c r="GVV4" s="127" t="s">
        <v>5861</v>
      </c>
      <c r="GVW4" s="127" t="s">
        <v>5862</v>
      </c>
      <c r="GVX4" s="127" t="s">
        <v>5863</v>
      </c>
      <c r="GVY4" s="127" t="s">
        <v>5864</v>
      </c>
      <c r="GVZ4" s="127" t="s">
        <v>5865</v>
      </c>
      <c r="GWA4" s="127" t="s">
        <v>5866</v>
      </c>
      <c r="GWB4" s="127" t="s">
        <v>5867</v>
      </c>
      <c r="GWC4" s="127" t="s">
        <v>5868</v>
      </c>
      <c r="GWD4" s="127" t="s">
        <v>5869</v>
      </c>
      <c r="GWE4" s="127" t="s">
        <v>5870</v>
      </c>
      <c r="GWF4" s="127" t="s">
        <v>5871</v>
      </c>
      <c r="GWG4" s="127" t="s">
        <v>5872</v>
      </c>
      <c r="GWH4" s="127" t="s">
        <v>5873</v>
      </c>
      <c r="GWI4" s="127" t="s">
        <v>5874</v>
      </c>
      <c r="GWJ4" s="127" t="s">
        <v>5875</v>
      </c>
      <c r="GWK4" s="127" t="s">
        <v>5876</v>
      </c>
      <c r="GWL4" s="127" t="s">
        <v>5877</v>
      </c>
      <c r="GWM4" s="127" t="s">
        <v>5878</v>
      </c>
      <c r="GWN4" s="127" t="s">
        <v>5879</v>
      </c>
      <c r="GWO4" s="127" t="s">
        <v>5880</v>
      </c>
      <c r="GWP4" s="127" t="s">
        <v>5881</v>
      </c>
      <c r="GWQ4" s="127" t="s">
        <v>5882</v>
      </c>
      <c r="GWR4" s="127" t="s">
        <v>5883</v>
      </c>
      <c r="GWS4" s="127" t="s">
        <v>5884</v>
      </c>
      <c r="GWT4" s="127" t="s">
        <v>5885</v>
      </c>
      <c r="GWU4" s="127" t="s">
        <v>5886</v>
      </c>
      <c r="GWV4" s="127" t="s">
        <v>5887</v>
      </c>
      <c r="GWW4" s="127" t="s">
        <v>5888</v>
      </c>
      <c r="GWX4" s="127" t="s">
        <v>5889</v>
      </c>
      <c r="GWY4" s="127" t="s">
        <v>5890</v>
      </c>
      <c r="GWZ4" s="127" t="s">
        <v>5891</v>
      </c>
      <c r="GXA4" s="127" t="s">
        <v>5892</v>
      </c>
      <c r="GXB4" s="127" t="s">
        <v>5893</v>
      </c>
      <c r="GXC4" s="127" t="s">
        <v>5894</v>
      </c>
      <c r="GXD4" s="127" t="s">
        <v>5895</v>
      </c>
      <c r="GXE4" s="127" t="s">
        <v>5896</v>
      </c>
      <c r="GXF4" s="127" t="s">
        <v>5897</v>
      </c>
      <c r="GXG4" s="127" t="s">
        <v>5898</v>
      </c>
      <c r="GXH4" s="127" t="s">
        <v>5899</v>
      </c>
      <c r="GXI4" s="127" t="s">
        <v>5900</v>
      </c>
      <c r="GXJ4" s="127" t="s">
        <v>5901</v>
      </c>
      <c r="GXK4" s="127" t="s">
        <v>5902</v>
      </c>
      <c r="GXL4" s="127" t="s">
        <v>5903</v>
      </c>
      <c r="GXM4" s="127" t="s">
        <v>5904</v>
      </c>
      <c r="GXN4" s="127" t="s">
        <v>5905</v>
      </c>
      <c r="GXO4" s="127" t="s">
        <v>5906</v>
      </c>
      <c r="GXP4" s="127" t="s">
        <v>5907</v>
      </c>
      <c r="GXQ4" s="127" t="s">
        <v>5908</v>
      </c>
      <c r="GXR4" s="127" t="s">
        <v>5909</v>
      </c>
      <c r="GXS4" s="127" t="s">
        <v>5910</v>
      </c>
      <c r="GXT4" s="127" t="s">
        <v>5911</v>
      </c>
      <c r="GXU4" s="127" t="s">
        <v>5912</v>
      </c>
      <c r="GXV4" s="127" t="s">
        <v>5913</v>
      </c>
      <c r="GXW4" s="127" t="s">
        <v>5914</v>
      </c>
      <c r="GXX4" s="127" t="s">
        <v>5915</v>
      </c>
      <c r="GXY4" s="127" t="s">
        <v>5916</v>
      </c>
      <c r="GXZ4" s="127" t="s">
        <v>5917</v>
      </c>
      <c r="GYA4" s="127" t="s">
        <v>5918</v>
      </c>
      <c r="GYB4" s="127" t="s">
        <v>5919</v>
      </c>
      <c r="GYC4" s="127" t="s">
        <v>5920</v>
      </c>
      <c r="GYD4" s="127" t="s">
        <v>5921</v>
      </c>
      <c r="GYE4" s="127" t="s">
        <v>5922</v>
      </c>
      <c r="GYF4" s="127" t="s">
        <v>5923</v>
      </c>
      <c r="GYG4" s="127" t="s">
        <v>5924</v>
      </c>
      <c r="GYH4" s="127" t="s">
        <v>5925</v>
      </c>
      <c r="GYI4" s="127" t="s">
        <v>5926</v>
      </c>
      <c r="GYJ4" s="127" t="s">
        <v>5927</v>
      </c>
      <c r="GYK4" s="127" t="s">
        <v>5928</v>
      </c>
      <c r="GYL4" s="127" t="s">
        <v>5929</v>
      </c>
      <c r="GYM4" s="127" t="s">
        <v>5930</v>
      </c>
      <c r="GYN4" s="127" t="s">
        <v>5931</v>
      </c>
      <c r="GYO4" s="127" t="s">
        <v>5932</v>
      </c>
      <c r="GYP4" s="127" t="s">
        <v>5933</v>
      </c>
      <c r="GYQ4" s="127" t="s">
        <v>5934</v>
      </c>
      <c r="GYR4" s="127" t="s">
        <v>5935</v>
      </c>
      <c r="GYS4" s="127" t="s">
        <v>5936</v>
      </c>
      <c r="GYT4" s="127" t="s">
        <v>5937</v>
      </c>
      <c r="GYU4" s="127" t="s">
        <v>5938</v>
      </c>
      <c r="GYV4" s="127" t="s">
        <v>5939</v>
      </c>
      <c r="GYW4" s="127" t="s">
        <v>5940</v>
      </c>
      <c r="GYX4" s="127" t="s">
        <v>5941</v>
      </c>
      <c r="GYY4" s="127" t="s">
        <v>5942</v>
      </c>
      <c r="GYZ4" s="127" t="s">
        <v>5943</v>
      </c>
      <c r="GZA4" s="127" t="s">
        <v>5944</v>
      </c>
      <c r="GZB4" s="127" t="s">
        <v>5945</v>
      </c>
      <c r="GZC4" s="127" t="s">
        <v>5946</v>
      </c>
      <c r="GZD4" s="127" t="s">
        <v>5947</v>
      </c>
      <c r="GZE4" s="127" t="s">
        <v>5948</v>
      </c>
      <c r="GZF4" s="127" t="s">
        <v>5949</v>
      </c>
      <c r="GZG4" s="127" t="s">
        <v>5950</v>
      </c>
      <c r="GZH4" s="127" t="s">
        <v>5951</v>
      </c>
      <c r="GZI4" s="127" t="s">
        <v>5952</v>
      </c>
      <c r="GZJ4" s="127" t="s">
        <v>5953</v>
      </c>
      <c r="GZK4" s="127" t="s">
        <v>5954</v>
      </c>
      <c r="GZL4" s="127" t="s">
        <v>5955</v>
      </c>
      <c r="GZM4" s="127" t="s">
        <v>5956</v>
      </c>
      <c r="GZN4" s="127" t="s">
        <v>5957</v>
      </c>
      <c r="GZO4" s="127" t="s">
        <v>5958</v>
      </c>
      <c r="GZP4" s="127" t="s">
        <v>5959</v>
      </c>
      <c r="GZQ4" s="127" t="s">
        <v>5960</v>
      </c>
      <c r="GZR4" s="127" t="s">
        <v>5961</v>
      </c>
      <c r="GZS4" s="127" t="s">
        <v>5962</v>
      </c>
      <c r="GZT4" s="127" t="s">
        <v>5963</v>
      </c>
      <c r="GZU4" s="127" t="s">
        <v>5964</v>
      </c>
      <c r="GZV4" s="127" t="s">
        <v>5965</v>
      </c>
      <c r="GZW4" s="127" t="s">
        <v>5966</v>
      </c>
      <c r="GZX4" s="127" t="s">
        <v>5967</v>
      </c>
      <c r="GZY4" s="127" t="s">
        <v>5968</v>
      </c>
      <c r="GZZ4" s="127" t="s">
        <v>5969</v>
      </c>
      <c r="HAA4" s="127" t="s">
        <v>5970</v>
      </c>
      <c r="HAB4" s="127" t="s">
        <v>5971</v>
      </c>
      <c r="HAC4" s="127" t="s">
        <v>5972</v>
      </c>
      <c r="HAD4" s="127" t="s">
        <v>5973</v>
      </c>
      <c r="HAE4" s="127" t="s">
        <v>5974</v>
      </c>
      <c r="HAF4" s="127" t="s">
        <v>5975</v>
      </c>
      <c r="HAG4" s="127" t="s">
        <v>5976</v>
      </c>
      <c r="HAH4" s="127" t="s">
        <v>5977</v>
      </c>
      <c r="HAI4" s="127" t="s">
        <v>5978</v>
      </c>
      <c r="HAJ4" s="127" t="s">
        <v>5979</v>
      </c>
      <c r="HAK4" s="127" t="s">
        <v>5980</v>
      </c>
      <c r="HAL4" s="127" t="s">
        <v>5981</v>
      </c>
      <c r="HAM4" s="127" t="s">
        <v>5982</v>
      </c>
      <c r="HAN4" s="127" t="s">
        <v>5983</v>
      </c>
      <c r="HAO4" s="127" t="s">
        <v>5984</v>
      </c>
      <c r="HAP4" s="127" t="s">
        <v>5985</v>
      </c>
      <c r="HAQ4" s="127" t="s">
        <v>5986</v>
      </c>
      <c r="HAR4" s="127" t="s">
        <v>5987</v>
      </c>
      <c r="HAS4" s="127" t="s">
        <v>5988</v>
      </c>
      <c r="HAT4" s="127" t="s">
        <v>5989</v>
      </c>
      <c r="HAU4" s="127" t="s">
        <v>5990</v>
      </c>
      <c r="HAV4" s="127" t="s">
        <v>5991</v>
      </c>
      <c r="HAW4" s="127" t="s">
        <v>5992</v>
      </c>
      <c r="HAX4" s="127" t="s">
        <v>5993</v>
      </c>
      <c r="HAY4" s="127" t="s">
        <v>5994</v>
      </c>
      <c r="HAZ4" s="127" t="s">
        <v>5995</v>
      </c>
      <c r="HBA4" s="127" t="s">
        <v>5996</v>
      </c>
      <c r="HBB4" s="127" t="s">
        <v>5997</v>
      </c>
      <c r="HBC4" s="127" t="s">
        <v>5998</v>
      </c>
      <c r="HBD4" s="127" t="s">
        <v>5999</v>
      </c>
      <c r="HBE4" s="127" t="s">
        <v>6000</v>
      </c>
      <c r="HBF4" s="127" t="s">
        <v>6001</v>
      </c>
      <c r="HBG4" s="127" t="s">
        <v>6002</v>
      </c>
      <c r="HBH4" s="127" t="s">
        <v>6003</v>
      </c>
      <c r="HBI4" s="127" t="s">
        <v>6004</v>
      </c>
      <c r="HBJ4" s="127" t="s">
        <v>6005</v>
      </c>
      <c r="HBK4" s="127" t="s">
        <v>6006</v>
      </c>
      <c r="HBL4" s="127" t="s">
        <v>6007</v>
      </c>
      <c r="HBM4" s="127" t="s">
        <v>6008</v>
      </c>
      <c r="HBN4" s="127" t="s">
        <v>6009</v>
      </c>
      <c r="HBO4" s="127" t="s">
        <v>6010</v>
      </c>
      <c r="HBP4" s="127" t="s">
        <v>6011</v>
      </c>
      <c r="HBQ4" s="127" t="s">
        <v>6012</v>
      </c>
      <c r="HBR4" s="127" t="s">
        <v>6013</v>
      </c>
      <c r="HBS4" s="127" t="s">
        <v>6014</v>
      </c>
      <c r="HBT4" s="127" t="s">
        <v>6015</v>
      </c>
      <c r="HBU4" s="127" t="s">
        <v>6016</v>
      </c>
      <c r="HBV4" s="127" t="s">
        <v>6017</v>
      </c>
      <c r="HBW4" s="127" t="s">
        <v>6018</v>
      </c>
      <c r="HBX4" s="127" t="s">
        <v>6019</v>
      </c>
      <c r="HBY4" s="127" t="s">
        <v>6020</v>
      </c>
      <c r="HBZ4" s="127" t="s">
        <v>6021</v>
      </c>
      <c r="HCA4" s="127" t="s">
        <v>6022</v>
      </c>
      <c r="HCB4" s="127" t="s">
        <v>6023</v>
      </c>
      <c r="HCC4" s="127" t="s">
        <v>6024</v>
      </c>
      <c r="HCD4" s="127" t="s">
        <v>6025</v>
      </c>
      <c r="HCE4" s="127" t="s">
        <v>6026</v>
      </c>
      <c r="HCF4" s="127" t="s">
        <v>6027</v>
      </c>
      <c r="HCG4" s="127" t="s">
        <v>6028</v>
      </c>
      <c r="HCH4" s="127" t="s">
        <v>6029</v>
      </c>
      <c r="HCI4" s="127" t="s">
        <v>6030</v>
      </c>
      <c r="HCJ4" s="127" t="s">
        <v>6031</v>
      </c>
      <c r="HCK4" s="127" t="s">
        <v>6032</v>
      </c>
      <c r="HCL4" s="127" t="s">
        <v>6033</v>
      </c>
      <c r="HCM4" s="127" t="s">
        <v>6034</v>
      </c>
      <c r="HCN4" s="127" t="s">
        <v>6035</v>
      </c>
      <c r="HCO4" s="127" t="s">
        <v>6036</v>
      </c>
      <c r="HCP4" s="127" t="s">
        <v>6037</v>
      </c>
      <c r="HCQ4" s="127" t="s">
        <v>6038</v>
      </c>
      <c r="HCR4" s="127" t="s">
        <v>6039</v>
      </c>
      <c r="HCS4" s="127" t="s">
        <v>6040</v>
      </c>
      <c r="HCT4" s="127" t="s">
        <v>6041</v>
      </c>
      <c r="HCU4" s="127" t="s">
        <v>6042</v>
      </c>
      <c r="HCV4" s="127" t="s">
        <v>6043</v>
      </c>
      <c r="HCW4" s="127" t="s">
        <v>6044</v>
      </c>
      <c r="HCX4" s="127" t="s">
        <v>6045</v>
      </c>
      <c r="HCY4" s="127" t="s">
        <v>6046</v>
      </c>
      <c r="HCZ4" s="127" t="s">
        <v>6047</v>
      </c>
      <c r="HDA4" s="127" t="s">
        <v>6048</v>
      </c>
      <c r="HDB4" s="127" t="s">
        <v>6049</v>
      </c>
      <c r="HDC4" s="127" t="s">
        <v>6050</v>
      </c>
      <c r="HDD4" s="127" t="s">
        <v>6051</v>
      </c>
      <c r="HDE4" s="127" t="s">
        <v>6052</v>
      </c>
      <c r="HDF4" s="127" t="s">
        <v>6053</v>
      </c>
      <c r="HDG4" s="127" t="s">
        <v>6054</v>
      </c>
      <c r="HDH4" s="127" t="s">
        <v>6055</v>
      </c>
      <c r="HDI4" s="127" t="s">
        <v>6056</v>
      </c>
      <c r="HDJ4" s="127" t="s">
        <v>6057</v>
      </c>
      <c r="HDK4" s="127" t="s">
        <v>6058</v>
      </c>
      <c r="HDL4" s="127" t="s">
        <v>6059</v>
      </c>
      <c r="HDM4" s="127" t="s">
        <v>6060</v>
      </c>
      <c r="HDN4" s="127" t="s">
        <v>6061</v>
      </c>
      <c r="HDO4" s="127" t="s">
        <v>6062</v>
      </c>
      <c r="HDP4" s="127" t="s">
        <v>6063</v>
      </c>
      <c r="HDQ4" s="127" t="s">
        <v>6064</v>
      </c>
      <c r="HDR4" s="127" t="s">
        <v>6065</v>
      </c>
      <c r="HDS4" s="127" t="s">
        <v>6066</v>
      </c>
      <c r="HDT4" s="127" t="s">
        <v>6067</v>
      </c>
      <c r="HDU4" s="127" t="s">
        <v>6068</v>
      </c>
      <c r="HDV4" s="127" t="s">
        <v>6069</v>
      </c>
      <c r="HDW4" s="127" t="s">
        <v>6070</v>
      </c>
      <c r="HDX4" s="127" t="s">
        <v>6071</v>
      </c>
      <c r="HDY4" s="127" t="s">
        <v>6072</v>
      </c>
      <c r="HDZ4" s="127" t="s">
        <v>6073</v>
      </c>
      <c r="HEA4" s="127" t="s">
        <v>6074</v>
      </c>
      <c r="HEB4" s="127" t="s">
        <v>6075</v>
      </c>
      <c r="HEC4" s="127" t="s">
        <v>6076</v>
      </c>
      <c r="HED4" s="127" t="s">
        <v>6077</v>
      </c>
      <c r="HEE4" s="127" t="s">
        <v>6078</v>
      </c>
      <c r="HEF4" s="127" t="s">
        <v>6079</v>
      </c>
      <c r="HEG4" s="127" t="s">
        <v>6080</v>
      </c>
      <c r="HEH4" s="127" t="s">
        <v>6081</v>
      </c>
      <c r="HEI4" s="127" t="s">
        <v>6082</v>
      </c>
      <c r="HEJ4" s="127" t="s">
        <v>6083</v>
      </c>
      <c r="HEK4" s="127" t="s">
        <v>6084</v>
      </c>
      <c r="HEL4" s="127" t="s">
        <v>6085</v>
      </c>
      <c r="HEM4" s="127" t="s">
        <v>6086</v>
      </c>
      <c r="HEN4" s="127" t="s">
        <v>6087</v>
      </c>
      <c r="HEO4" s="127" t="s">
        <v>6088</v>
      </c>
      <c r="HEP4" s="127" t="s">
        <v>6089</v>
      </c>
      <c r="HEQ4" s="127" t="s">
        <v>6090</v>
      </c>
      <c r="HER4" s="127" t="s">
        <v>6091</v>
      </c>
      <c r="HES4" s="127" t="s">
        <v>6092</v>
      </c>
      <c r="HET4" s="127" t="s">
        <v>6093</v>
      </c>
      <c r="HEU4" s="127" t="s">
        <v>6094</v>
      </c>
      <c r="HEV4" s="127" t="s">
        <v>6095</v>
      </c>
      <c r="HEW4" s="127" t="s">
        <v>6096</v>
      </c>
      <c r="HEX4" s="127" t="s">
        <v>6097</v>
      </c>
      <c r="HEY4" s="127" t="s">
        <v>6098</v>
      </c>
      <c r="HEZ4" s="127" t="s">
        <v>6099</v>
      </c>
      <c r="HFA4" s="127" t="s">
        <v>6100</v>
      </c>
      <c r="HFB4" s="127" t="s">
        <v>6101</v>
      </c>
      <c r="HFC4" s="127" t="s">
        <v>6102</v>
      </c>
      <c r="HFD4" s="127" t="s">
        <v>6103</v>
      </c>
      <c r="HFE4" s="127" t="s">
        <v>6104</v>
      </c>
      <c r="HFF4" s="127" t="s">
        <v>6105</v>
      </c>
      <c r="HFG4" s="127" t="s">
        <v>6106</v>
      </c>
      <c r="HFH4" s="127" t="s">
        <v>6107</v>
      </c>
      <c r="HFI4" s="127" t="s">
        <v>6108</v>
      </c>
      <c r="HFJ4" s="127" t="s">
        <v>6109</v>
      </c>
      <c r="HFK4" s="127" t="s">
        <v>6110</v>
      </c>
      <c r="HFL4" s="127" t="s">
        <v>6111</v>
      </c>
      <c r="HFM4" s="127" t="s">
        <v>6112</v>
      </c>
      <c r="HFN4" s="127" t="s">
        <v>6113</v>
      </c>
      <c r="HFO4" s="127" t="s">
        <v>6114</v>
      </c>
      <c r="HFP4" s="127" t="s">
        <v>6115</v>
      </c>
      <c r="HFQ4" s="127" t="s">
        <v>6116</v>
      </c>
      <c r="HFR4" s="127" t="s">
        <v>6117</v>
      </c>
      <c r="HFS4" s="127" t="s">
        <v>6118</v>
      </c>
      <c r="HFT4" s="127" t="s">
        <v>6119</v>
      </c>
      <c r="HFU4" s="127" t="s">
        <v>6120</v>
      </c>
      <c r="HFV4" s="127" t="s">
        <v>6121</v>
      </c>
      <c r="HFW4" s="127" t="s">
        <v>6122</v>
      </c>
      <c r="HFX4" s="127" t="s">
        <v>6123</v>
      </c>
      <c r="HFY4" s="127" t="s">
        <v>6124</v>
      </c>
      <c r="HFZ4" s="127" t="s">
        <v>6125</v>
      </c>
      <c r="HGA4" s="127" t="s">
        <v>6126</v>
      </c>
      <c r="HGB4" s="127" t="s">
        <v>6127</v>
      </c>
      <c r="HGC4" s="127" t="s">
        <v>6128</v>
      </c>
      <c r="HGD4" s="127" t="s">
        <v>6129</v>
      </c>
      <c r="HGE4" s="127" t="s">
        <v>6130</v>
      </c>
      <c r="HGF4" s="127" t="s">
        <v>6131</v>
      </c>
      <c r="HGG4" s="127" t="s">
        <v>6132</v>
      </c>
      <c r="HGH4" s="127" t="s">
        <v>6133</v>
      </c>
      <c r="HGI4" s="127" t="s">
        <v>6134</v>
      </c>
      <c r="HGJ4" s="127" t="s">
        <v>6135</v>
      </c>
      <c r="HGK4" s="127" t="s">
        <v>6136</v>
      </c>
      <c r="HGL4" s="127" t="s">
        <v>6137</v>
      </c>
      <c r="HGM4" s="127" t="s">
        <v>6138</v>
      </c>
      <c r="HGN4" s="127" t="s">
        <v>6139</v>
      </c>
      <c r="HGO4" s="127" t="s">
        <v>6140</v>
      </c>
      <c r="HGP4" s="127" t="s">
        <v>6141</v>
      </c>
      <c r="HGQ4" s="127" t="s">
        <v>6142</v>
      </c>
      <c r="HGR4" s="127" t="s">
        <v>6143</v>
      </c>
      <c r="HGS4" s="127" t="s">
        <v>6144</v>
      </c>
      <c r="HGT4" s="127" t="s">
        <v>6145</v>
      </c>
      <c r="HGU4" s="127" t="s">
        <v>6146</v>
      </c>
      <c r="HGV4" s="127" t="s">
        <v>6147</v>
      </c>
      <c r="HGW4" s="127" t="s">
        <v>6148</v>
      </c>
      <c r="HGX4" s="127" t="s">
        <v>6149</v>
      </c>
      <c r="HGY4" s="127" t="s">
        <v>6150</v>
      </c>
      <c r="HGZ4" s="127" t="s">
        <v>6151</v>
      </c>
      <c r="HHA4" s="127" t="s">
        <v>6152</v>
      </c>
      <c r="HHB4" s="127" t="s">
        <v>6153</v>
      </c>
      <c r="HHC4" s="127" t="s">
        <v>6154</v>
      </c>
      <c r="HHD4" s="127" t="s">
        <v>6155</v>
      </c>
      <c r="HHE4" s="127" t="s">
        <v>6156</v>
      </c>
      <c r="HHF4" s="127" t="s">
        <v>6157</v>
      </c>
      <c r="HHG4" s="127" t="s">
        <v>6158</v>
      </c>
      <c r="HHH4" s="127" t="s">
        <v>6159</v>
      </c>
      <c r="HHI4" s="127" t="s">
        <v>6160</v>
      </c>
      <c r="HHJ4" s="127" t="s">
        <v>6161</v>
      </c>
      <c r="HHK4" s="127" t="s">
        <v>6162</v>
      </c>
      <c r="HHL4" s="127" t="s">
        <v>6163</v>
      </c>
      <c r="HHM4" s="127" t="s">
        <v>6164</v>
      </c>
      <c r="HHN4" s="127" t="s">
        <v>6165</v>
      </c>
      <c r="HHO4" s="127" t="s">
        <v>6166</v>
      </c>
      <c r="HHP4" s="127" t="s">
        <v>6167</v>
      </c>
      <c r="HHQ4" s="127" t="s">
        <v>6168</v>
      </c>
      <c r="HHR4" s="127" t="s">
        <v>6169</v>
      </c>
      <c r="HHS4" s="127" t="s">
        <v>6170</v>
      </c>
      <c r="HHT4" s="127" t="s">
        <v>6171</v>
      </c>
      <c r="HHU4" s="127" t="s">
        <v>6172</v>
      </c>
      <c r="HHV4" s="127" t="s">
        <v>6173</v>
      </c>
      <c r="HHW4" s="127" t="s">
        <v>6174</v>
      </c>
      <c r="HHX4" s="127" t="s">
        <v>6175</v>
      </c>
      <c r="HHY4" s="127" t="s">
        <v>6176</v>
      </c>
      <c r="HHZ4" s="127" t="s">
        <v>6177</v>
      </c>
      <c r="HIA4" s="127" t="s">
        <v>6178</v>
      </c>
      <c r="HIB4" s="127" t="s">
        <v>6179</v>
      </c>
      <c r="HIC4" s="127" t="s">
        <v>6180</v>
      </c>
      <c r="HID4" s="127" t="s">
        <v>6181</v>
      </c>
      <c r="HIE4" s="127" t="s">
        <v>6182</v>
      </c>
      <c r="HIF4" s="127" t="s">
        <v>6183</v>
      </c>
      <c r="HIG4" s="127" t="s">
        <v>6184</v>
      </c>
      <c r="HIH4" s="127" t="s">
        <v>6185</v>
      </c>
      <c r="HII4" s="127" t="s">
        <v>6186</v>
      </c>
      <c r="HIJ4" s="127" t="s">
        <v>6187</v>
      </c>
      <c r="HIK4" s="127" t="s">
        <v>6188</v>
      </c>
      <c r="HIL4" s="127" t="s">
        <v>6189</v>
      </c>
      <c r="HIM4" s="127" t="s">
        <v>6190</v>
      </c>
      <c r="HIN4" s="127" t="s">
        <v>6191</v>
      </c>
      <c r="HIO4" s="127" t="s">
        <v>6192</v>
      </c>
      <c r="HIP4" s="127" t="s">
        <v>6193</v>
      </c>
      <c r="HIQ4" s="127" t="s">
        <v>6194</v>
      </c>
      <c r="HIR4" s="127" t="s">
        <v>6195</v>
      </c>
      <c r="HIS4" s="127" t="s">
        <v>6196</v>
      </c>
      <c r="HIT4" s="127" t="s">
        <v>6197</v>
      </c>
      <c r="HIU4" s="127" t="s">
        <v>6198</v>
      </c>
      <c r="HIV4" s="127" t="s">
        <v>6199</v>
      </c>
      <c r="HIW4" s="127" t="s">
        <v>6200</v>
      </c>
      <c r="HIX4" s="127" t="s">
        <v>6201</v>
      </c>
      <c r="HIY4" s="127" t="s">
        <v>6202</v>
      </c>
      <c r="HIZ4" s="127" t="s">
        <v>6203</v>
      </c>
      <c r="HJA4" s="127" t="s">
        <v>6204</v>
      </c>
      <c r="HJB4" s="127" t="s">
        <v>6205</v>
      </c>
      <c r="HJC4" s="127" t="s">
        <v>6206</v>
      </c>
      <c r="HJD4" s="127" t="s">
        <v>6207</v>
      </c>
      <c r="HJE4" s="127" t="s">
        <v>6208</v>
      </c>
      <c r="HJF4" s="127" t="s">
        <v>6209</v>
      </c>
      <c r="HJG4" s="127" t="s">
        <v>6210</v>
      </c>
      <c r="HJH4" s="127" t="s">
        <v>6211</v>
      </c>
      <c r="HJI4" s="127" t="s">
        <v>6212</v>
      </c>
      <c r="HJJ4" s="127" t="s">
        <v>6213</v>
      </c>
      <c r="HJK4" s="127" t="s">
        <v>6214</v>
      </c>
      <c r="HJL4" s="127" t="s">
        <v>6215</v>
      </c>
      <c r="HJM4" s="127" t="s">
        <v>6216</v>
      </c>
      <c r="HJN4" s="127" t="s">
        <v>6217</v>
      </c>
      <c r="HJO4" s="127" t="s">
        <v>6218</v>
      </c>
      <c r="HJP4" s="127" t="s">
        <v>6219</v>
      </c>
      <c r="HJQ4" s="127" t="s">
        <v>6220</v>
      </c>
      <c r="HJR4" s="127" t="s">
        <v>6221</v>
      </c>
      <c r="HJS4" s="127" t="s">
        <v>6222</v>
      </c>
      <c r="HJT4" s="127" t="s">
        <v>6223</v>
      </c>
      <c r="HJU4" s="127" t="s">
        <v>6224</v>
      </c>
      <c r="HJV4" s="127" t="s">
        <v>6225</v>
      </c>
      <c r="HJW4" s="127" t="s">
        <v>6226</v>
      </c>
      <c r="HJX4" s="127" t="s">
        <v>6227</v>
      </c>
      <c r="HJY4" s="127" t="s">
        <v>6228</v>
      </c>
      <c r="HJZ4" s="127" t="s">
        <v>6229</v>
      </c>
      <c r="HKA4" s="127" t="s">
        <v>6230</v>
      </c>
      <c r="HKB4" s="127" t="s">
        <v>6231</v>
      </c>
      <c r="HKC4" s="127" t="s">
        <v>6232</v>
      </c>
      <c r="HKD4" s="127" t="s">
        <v>6233</v>
      </c>
      <c r="HKE4" s="127" t="s">
        <v>6234</v>
      </c>
      <c r="HKF4" s="127" t="s">
        <v>6235</v>
      </c>
      <c r="HKG4" s="127" t="s">
        <v>6236</v>
      </c>
      <c r="HKH4" s="127" t="s">
        <v>6237</v>
      </c>
      <c r="HKI4" s="127" t="s">
        <v>6238</v>
      </c>
      <c r="HKJ4" s="127" t="s">
        <v>6239</v>
      </c>
      <c r="HKK4" s="127" t="s">
        <v>6240</v>
      </c>
      <c r="HKL4" s="127" t="s">
        <v>6241</v>
      </c>
      <c r="HKM4" s="127" t="s">
        <v>6242</v>
      </c>
      <c r="HKN4" s="127" t="s">
        <v>6243</v>
      </c>
      <c r="HKO4" s="127" t="s">
        <v>6244</v>
      </c>
      <c r="HKP4" s="127" t="s">
        <v>6245</v>
      </c>
      <c r="HKQ4" s="127" t="s">
        <v>6246</v>
      </c>
      <c r="HKR4" s="127" t="s">
        <v>6247</v>
      </c>
      <c r="HKS4" s="127" t="s">
        <v>6248</v>
      </c>
      <c r="HKT4" s="127" t="s">
        <v>6249</v>
      </c>
      <c r="HKU4" s="127" t="s">
        <v>6250</v>
      </c>
      <c r="HKV4" s="127" t="s">
        <v>6251</v>
      </c>
      <c r="HKW4" s="127" t="s">
        <v>6252</v>
      </c>
      <c r="HKX4" s="127" t="s">
        <v>6253</v>
      </c>
      <c r="HKY4" s="127" t="s">
        <v>6254</v>
      </c>
      <c r="HKZ4" s="127" t="s">
        <v>6255</v>
      </c>
      <c r="HLA4" s="127" t="s">
        <v>6256</v>
      </c>
      <c r="HLB4" s="127" t="s">
        <v>6257</v>
      </c>
      <c r="HLC4" s="127" t="s">
        <v>6258</v>
      </c>
      <c r="HLD4" s="127" t="s">
        <v>6259</v>
      </c>
      <c r="HLE4" s="127" t="s">
        <v>6260</v>
      </c>
      <c r="HLF4" s="127" t="s">
        <v>6261</v>
      </c>
      <c r="HLG4" s="127" t="s">
        <v>6262</v>
      </c>
      <c r="HLH4" s="127" t="s">
        <v>6263</v>
      </c>
      <c r="HLI4" s="127" t="s">
        <v>6264</v>
      </c>
      <c r="HLJ4" s="127" t="s">
        <v>6265</v>
      </c>
      <c r="HLK4" s="127" t="s">
        <v>6266</v>
      </c>
      <c r="HLL4" s="127" t="s">
        <v>6267</v>
      </c>
      <c r="HLM4" s="127" t="s">
        <v>6268</v>
      </c>
      <c r="HLN4" s="127" t="s">
        <v>6269</v>
      </c>
      <c r="HLO4" s="127" t="s">
        <v>6270</v>
      </c>
      <c r="HLP4" s="127" t="s">
        <v>6271</v>
      </c>
      <c r="HLQ4" s="127" t="s">
        <v>6272</v>
      </c>
      <c r="HLR4" s="127" t="s">
        <v>6273</v>
      </c>
      <c r="HLS4" s="127" t="s">
        <v>6274</v>
      </c>
      <c r="HLT4" s="127" t="s">
        <v>6275</v>
      </c>
      <c r="HLU4" s="127" t="s">
        <v>6276</v>
      </c>
      <c r="HLV4" s="127" t="s">
        <v>6277</v>
      </c>
      <c r="HLW4" s="127" t="s">
        <v>6278</v>
      </c>
      <c r="HLX4" s="127" t="s">
        <v>6279</v>
      </c>
      <c r="HLY4" s="127" t="s">
        <v>6280</v>
      </c>
      <c r="HLZ4" s="127" t="s">
        <v>6281</v>
      </c>
      <c r="HMA4" s="127" t="s">
        <v>6282</v>
      </c>
      <c r="HMB4" s="127" t="s">
        <v>6283</v>
      </c>
      <c r="HMC4" s="127" t="s">
        <v>6284</v>
      </c>
      <c r="HMD4" s="127" t="s">
        <v>6285</v>
      </c>
      <c r="HME4" s="127" t="s">
        <v>6286</v>
      </c>
      <c r="HMF4" s="127" t="s">
        <v>6287</v>
      </c>
      <c r="HMG4" s="127" t="s">
        <v>6288</v>
      </c>
      <c r="HMH4" s="127" t="s">
        <v>6289</v>
      </c>
      <c r="HMI4" s="127" t="s">
        <v>6290</v>
      </c>
      <c r="HMJ4" s="127" t="s">
        <v>6291</v>
      </c>
      <c r="HMK4" s="127" t="s">
        <v>6292</v>
      </c>
      <c r="HML4" s="127" t="s">
        <v>6293</v>
      </c>
      <c r="HMM4" s="127" t="s">
        <v>6294</v>
      </c>
      <c r="HMN4" s="127" t="s">
        <v>6295</v>
      </c>
      <c r="HMO4" s="127" t="s">
        <v>6296</v>
      </c>
      <c r="HMP4" s="127" t="s">
        <v>6297</v>
      </c>
      <c r="HMQ4" s="127" t="s">
        <v>6298</v>
      </c>
      <c r="HMR4" s="127" t="s">
        <v>6299</v>
      </c>
      <c r="HMS4" s="127" t="s">
        <v>6300</v>
      </c>
      <c r="HMT4" s="127" t="s">
        <v>6301</v>
      </c>
      <c r="HMU4" s="127" t="s">
        <v>6302</v>
      </c>
      <c r="HMV4" s="127" t="s">
        <v>6303</v>
      </c>
      <c r="HMW4" s="127" t="s">
        <v>6304</v>
      </c>
      <c r="HMX4" s="127" t="s">
        <v>6305</v>
      </c>
      <c r="HMY4" s="127" t="s">
        <v>6306</v>
      </c>
      <c r="HMZ4" s="127" t="s">
        <v>6307</v>
      </c>
      <c r="HNA4" s="127" t="s">
        <v>6308</v>
      </c>
      <c r="HNB4" s="127" t="s">
        <v>6309</v>
      </c>
      <c r="HNC4" s="127" t="s">
        <v>6310</v>
      </c>
      <c r="HND4" s="127" t="s">
        <v>6311</v>
      </c>
      <c r="HNE4" s="127" t="s">
        <v>6312</v>
      </c>
      <c r="HNF4" s="127" t="s">
        <v>6313</v>
      </c>
      <c r="HNG4" s="127" t="s">
        <v>6314</v>
      </c>
      <c r="HNH4" s="127" t="s">
        <v>6315</v>
      </c>
      <c r="HNI4" s="127" t="s">
        <v>6316</v>
      </c>
      <c r="HNJ4" s="127" t="s">
        <v>6317</v>
      </c>
      <c r="HNK4" s="127" t="s">
        <v>6318</v>
      </c>
      <c r="HNL4" s="127" t="s">
        <v>6319</v>
      </c>
      <c r="HNM4" s="127" t="s">
        <v>6320</v>
      </c>
      <c r="HNN4" s="127" t="s">
        <v>6321</v>
      </c>
      <c r="HNO4" s="127" t="s">
        <v>6322</v>
      </c>
      <c r="HNP4" s="127" t="s">
        <v>6323</v>
      </c>
      <c r="HNQ4" s="127" t="s">
        <v>6324</v>
      </c>
      <c r="HNR4" s="127" t="s">
        <v>6325</v>
      </c>
      <c r="HNS4" s="127" t="s">
        <v>6326</v>
      </c>
      <c r="HNT4" s="127" t="s">
        <v>6327</v>
      </c>
      <c r="HNU4" s="127" t="s">
        <v>6328</v>
      </c>
      <c r="HNV4" s="127" t="s">
        <v>6329</v>
      </c>
      <c r="HNW4" s="127" t="s">
        <v>6330</v>
      </c>
      <c r="HNX4" s="127" t="s">
        <v>6331</v>
      </c>
      <c r="HNY4" s="127" t="s">
        <v>6332</v>
      </c>
      <c r="HNZ4" s="127" t="s">
        <v>6333</v>
      </c>
      <c r="HOA4" s="127" t="s">
        <v>6334</v>
      </c>
      <c r="HOB4" s="127" t="s">
        <v>6335</v>
      </c>
      <c r="HOC4" s="127" t="s">
        <v>6336</v>
      </c>
      <c r="HOD4" s="127" t="s">
        <v>6337</v>
      </c>
      <c r="HOE4" s="127" t="s">
        <v>6338</v>
      </c>
      <c r="HOF4" s="127" t="s">
        <v>6339</v>
      </c>
      <c r="HOG4" s="127" t="s">
        <v>6340</v>
      </c>
      <c r="HOH4" s="127" t="s">
        <v>6341</v>
      </c>
      <c r="HOI4" s="127" t="s">
        <v>6342</v>
      </c>
      <c r="HOJ4" s="127" t="s">
        <v>6343</v>
      </c>
      <c r="HOK4" s="127" t="s">
        <v>6344</v>
      </c>
      <c r="HOL4" s="127" t="s">
        <v>6345</v>
      </c>
      <c r="HOM4" s="127" t="s">
        <v>6346</v>
      </c>
      <c r="HON4" s="127" t="s">
        <v>6347</v>
      </c>
      <c r="HOO4" s="127" t="s">
        <v>6348</v>
      </c>
      <c r="HOP4" s="127" t="s">
        <v>6349</v>
      </c>
      <c r="HOQ4" s="127" t="s">
        <v>6350</v>
      </c>
      <c r="HOR4" s="127" t="s">
        <v>6351</v>
      </c>
      <c r="HOS4" s="127" t="s">
        <v>6352</v>
      </c>
      <c r="HOT4" s="127" t="s">
        <v>6353</v>
      </c>
      <c r="HOU4" s="127" t="s">
        <v>6354</v>
      </c>
      <c r="HOV4" s="127" t="s">
        <v>6355</v>
      </c>
      <c r="HOW4" s="127" t="s">
        <v>6356</v>
      </c>
      <c r="HOX4" s="127" t="s">
        <v>6357</v>
      </c>
      <c r="HOY4" s="127" t="s">
        <v>6358</v>
      </c>
      <c r="HOZ4" s="127" t="s">
        <v>6359</v>
      </c>
      <c r="HPA4" s="127" t="s">
        <v>6360</v>
      </c>
      <c r="HPB4" s="127" t="s">
        <v>6361</v>
      </c>
      <c r="HPC4" s="127" t="s">
        <v>6362</v>
      </c>
      <c r="HPD4" s="127" t="s">
        <v>6363</v>
      </c>
      <c r="HPE4" s="127" t="s">
        <v>6364</v>
      </c>
      <c r="HPF4" s="127" t="s">
        <v>6365</v>
      </c>
      <c r="HPG4" s="127" t="s">
        <v>6366</v>
      </c>
      <c r="HPH4" s="127" t="s">
        <v>6367</v>
      </c>
      <c r="HPI4" s="127" t="s">
        <v>6368</v>
      </c>
      <c r="HPJ4" s="127" t="s">
        <v>6369</v>
      </c>
      <c r="HPK4" s="127" t="s">
        <v>6370</v>
      </c>
      <c r="HPL4" s="127" t="s">
        <v>6371</v>
      </c>
      <c r="HPM4" s="127" t="s">
        <v>6372</v>
      </c>
      <c r="HPN4" s="127" t="s">
        <v>6373</v>
      </c>
      <c r="HPO4" s="127" t="s">
        <v>6374</v>
      </c>
      <c r="HPP4" s="127" t="s">
        <v>6375</v>
      </c>
      <c r="HPQ4" s="127" t="s">
        <v>6376</v>
      </c>
      <c r="HPR4" s="127" t="s">
        <v>6377</v>
      </c>
      <c r="HPS4" s="127" t="s">
        <v>6378</v>
      </c>
      <c r="HPT4" s="127" t="s">
        <v>6379</v>
      </c>
      <c r="HPU4" s="127" t="s">
        <v>6380</v>
      </c>
      <c r="HPV4" s="127" t="s">
        <v>6381</v>
      </c>
      <c r="HPW4" s="127" t="s">
        <v>6382</v>
      </c>
      <c r="HPX4" s="127" t="s">
        <v>6383</v>
      </c>
      <c r="HPY4" s="127" t="s">
        <v>6384</v>
      </c>
      <c r="HPZ4" s="127" t="s">
        <v>6385</v>
      </c>
      <c r="HQA4" s="127" t="s">
        <v>6386</v>
      </c>
      <c r="HQB4" s="127" t="s">
        <v>6387</v>
      </c>
      <c r="HQC4" s="127" t="s">
        <v>6388</v>
      </c>
      <c r="HQD4" s="127" t="s">
        <v>6389</v>
      </c>
      <c r="HQE4" s="127" t="s">
        <v>6390</v>
      </c>
      <c r="HQF4" s="127" t="s">
        <v>6391</v>
      </c>
      <c r="HQG4" s="127" t="s">
        <v>6392</v>
      </c>
      <c r="HQH4" s="127" t="s">
        <v>6393</v>
      </c>
      <c r="HQI4" s="127" t="s">
        <v>6394</v>
      </c>
      <c r="HQJ4" s="127" t="s">
        <v>6395</v>
      </c>
      <c r="HQK4" s="127" t="s">
        <v>6396</v>
      </c>
      <c r="HQL4" s="127" t="s">
        <v>6397</v>
      </c>
      <c r="HQM4" s="127" t="s">
        <v>6398</v>
      </c>
      <c r="HQN4" s="127" t="s">
        <v>6399</v>
      </c>
      <c r="HQO4" s="127" t="s">
        <v>6400</v>
      </c>
      <c r="HQP4" s="127" t="s">
        <v>6401</v>
      </c>
      <c r="HQQ4" s="127" t="s">
        <v>6402</v>
      </c>
      <c r="HQR4" s="127" t="s">
        <v>6403</v>
      </c>
      <c r="HQS4" s="127" t="s">
        <v>6404</v>
      </c>
      <c r="HQT4" s="127" t="s">
        <v>6405</v>
      </c>
      <c r="HQU4" s="127" t="s">
        <v>6406</v>
      </c>
      <c r="HQV4" s="127" t="s">
        <v>6407</v>
      </c>
      <c r="HQW4" s="127" t="s">
        <v>6408</v>
      </c>
      <c r="HQX4" s="127" t="s">
        <v>6409</v>
      </c>
      <c r="HQY4" s="127" t="s">
        <v>6410</v>
      </c>
      <c r="HQZ4" s="127" t="s">
        <v>6411</v>
      </c>
      <c r="HRA4" s="127" t="s">
        <v>6412</v>
      </c>
      <c r="HRB4" s="127" t="s">
        <v>6413</v>
      </c>
      <c r="HRC4" s="127" t="s">
        <v>6414</v>
      </c>
      <c r="HRD4" s="127" t="s">
        <v>6415</v>
      </c>
      <c r="HRE4" s="127" t="s">
        <v>6416</v>
      </c>
      <c r="HRF4" s="127" t="s">
        <v>6417</v>
      </c>
      <c r="HRG4" s="127" t="s">
        <v>6418</v>
      </c>
      <c r="HRH4" s="127" t="s">
        <v>6419</v>
      </c>
      <c r="HRI4" s="127" t="s">
        <v>6420</v>
      </c>
      <c r="HRJ4" s="127" t="s">
        <v>6421</v>
      </c>
      <c r="HRK4" s="127" t="s">
        <v>6422</v>
      </c>
      <c r="HRL4" s="127" t="s">
        <v>6423</v>
      </c>
      <c r="HRM4" s="127" t="s">
        <v>6424</v>
      </c>
      <c r="HRN4" s="127" t="s">
        <v>6425</v>
      </c>
      <c r="HRO4" s="127" t="s">
        <v>6426</v>
      </c>
      <c r="HRP4" s="127" t="s">
        <v>6427</v>
      </c>
      <c r="HRQ4" s="127" t="s">
        <v>6428</v>
      </c>
      <c r="HRR4" s="127" t="s">
        <v>6429</v>
      </c>
      <c r="HRS4" s="127" t="s">
        <v>6430</v>
      </c>
      <c r="HRT4" s="127" t="s">
        <v>6431</v>
      </c>
      <c r="HRU4" s="127" t="s">
        <v>6432</v>
      </c>
      <c r="HRV4" s="127" t="s">
        <v>6433</v>
      </c>
      <c r="HRW4" s="127" t="s">
        <v>6434</v>
      </c>
      <c r="HRX4" s="127" t="s">
        <v>6435</v>
      </c>
      <c r="HRY4" s="127" t="s">
        <v>6436</v>
      </c>
      <c r="HRZ4" s="127" t="s">
        <v>6437</v>
      </c>
      <c r="HSA4" s="127" t="s">
        <v>6438</v>
      </c>
      <c r="HSB4" s="127" t="s">
        <v>6439</v>
      </c>
      <c r="HSC4" s="127" t="s">
        <v>6440</v>
      </c>
      <c r="HSD4" s="127" t="s">
        <v>6441</v>
      </c>
      <c r="HSE4" s="127" t="s">
        <v>6442</v>
      </c>
      <c r="HSF4" s="127" t="s">
        <v>6443</v>
      </c>
      <c r="HSG4" s="127" t="s">
        <v>6444</v>
      </c>
      <c r="HSH4" s="127" t="s">
        <v>6445</v>
      </c>
      <c r="HSI4" s="127" t="s">
        <v>6446</v>
      </c>
      <c r="HSJ4" s="127" t="s">
        <v>6447</v>
      </c>
      <c r="HSK4" s="127" t="s">
        <v>6448</v>
      </c>
      <c r="HSL4" s="127" t="s">
        <v>6449</v>
      </c>
      <c r="HSM4" s="127" t="s">
        <v>6450</v>
      </c>
      <c r="HSN4" s="127" t="s">
        <v>6451</v>
      </c>
      <c r="HSO4" s="127" t="s">
        <v>6452</v>
      </c>
      <c r="HSP4" s="127" t="s">
        <v>6453</v>
      </c>
      <c r="HSQ4" s="127" t="s">
        <v>6454</v>
      </c>
      <c r="HSR4" s="127" t="s">
        <v>6455</v>
      </c>
      <c r="HSS4" s="127" t="s">
        <v>6456</v>
      </c>
      <c r="HST4" s="127" t="s">
        <v>6457</v>
      </c>
      <c r="HSU4" s="127" t="s">
        <v>6458</v>
      </c>
      <c r="HSV4" s="127" t="s">
        <v>6459</v>
      </c>
      <c r="HSW4" s="127" t="s">
        <v>6460</v>
      </c>
      <c r="HSX4" s="127" t="s">
        <v>6461</v>
      </c>
      <c r="HSY4" s="127" t="s">
        <v>6462</v>
      </c>
      <c r="HSZ4" s="127" t="s">
        <v>6463</v>
      </c>
      <c r="HTA4" s="127" t="s">
        <v>6464</v>
      </c>
      <c r="HTB4" s="127" t="s">
        <v>6465</v>
      </c>
      <c r="HTC4" s="127" t="s">
        <v>6466</v>
      </c>
      <c r="HTD4" s="127" t="s">
        <v>6467</v>
      </c>
      <c r="HTE4" s="127" t="s">
        <v>6468</v>
      </c>
      <c r="HTF4" s="127" t="s">
        <v>6469</v>
      </c>
      <c r="HTG4" s="127" t="s">
        <v>6470</v>
      </c>
      <c r="HTH4" s="127" t="s">
        <v>6471</v>
      </c>
      <c r="HTI4" s="127" t="s">
        <v>6472</v>
      </c>
      <c r="HTJ4" s="127" t="s">
        <v>6473</v>
      </c>
      <c r="HTK4" s="127" t="s">
        <v>6474</v>
      </c>
      <c r="HTL4" s="127" t="s">
        <v>6475</v>
      </c>
      <c r="HTM4" s="127" t="s">
        <v>6476</v>
      </c>
      <c r="HTN4" s="127" t="s">
        <v>6477</v>
      </c>
      <c r="HTO4" s="127" t="s">
        <v>6478</v>
      </c>
      <c r="HTP4" s="127" t="s">
        <v>6479</v>
      </c>
      <c r="HTQ4" s="127" t="s">
        <v>6480</v>
      </c>
      <c r="HTR4" s="127" t="s">
        <v>6481</v>
      </c>
      <c r="HTS4" s="127" t="s">
        <v>6482</v>
      </c>
      <c r="HTT4" s="127" t="s">
        <v>6483</v>
      </c>
      <c r="HTU4" s="127" t="s">
        <v>6484</v>
      </c>
      <c r="HTV4" s="127" t="s">
        <v>6485</v>
      </c>
      <c r="HTW4" s="127" t="s">
        <v>6486</v>
      </c>
      <c r="HTX4" s="127" t="s">
        <v>6487</v>
      </c>
      <c r="HTY4" s="127" t="s">
        <v>6488</v>
      </c>
      <c r="HTZ4" s="127" t="s">
        <v>6489</v>
      </c>
      <c r="HUA4" s="127" t="s">
        <v>6490</v>
      </c>
      <c r="HUB4" s="127" t="s">
        <v>6491</v>
      </c>
      <c r="HUC4" s="127" t="s">
        <v>6492</v>
      </c>
      <c r="HUD4" s="127" t="s">
        <v>6493</v>
      </c>
      <c r="HUE4" s="127" t="s">
        <v>6494</v>
      </c>
      <c r="HUF4" s="127" t="s">
        <v>6495</v>
      </c>
      <c r="HUG4" s="127" t="s">
        <v>6496</v>
      </c>
      <c r="HUH4" s="127" t="s">
        <v>6497</v>
      </c>
      <c r="HUI4" s="127" t="s">
        <v>6498</v>
      </c>
      <c r="HUJ4" s="127" t="s">
        <v>6499</v>
      </c>
      <c r="HUK4" s="127" t="s">
        <v>6500</v>
      </c>
      <c r="HUL4" s="127" t="s">
        <v>6501</v>
      </c>
      <c r="HUM4" s="127" t="s">
        <v>6502</v>
      </c>
      <c r="HUN4" s="127" t="s">
        <v>6503</v>
      </c>
      <c r="HUO4" s="127" t="s">
        <v>6504</v>
      </c>
      <c r="HUP4" s="127" t="s">
        <v>6505</v>
      </c>
      <c r="HUQ4" s="127" t="s">
        <v>6506</v>
      </c>
      <c r="HUR4" s="127" t="s">
        <v>6507</v>
      </c>
      <c r="HUS4" s="127" t="s">
        <v>6508</v>
      </c>
      <c r="HUT4" s="127" t="s">
        <v>6509</v>
      </c>
      <c r="HUU4" s="127" t="s">
        <v>6510</v>
      </c>
      <c r="HUV4" s="127" t="s">
        <v>6511</v>
      </c>
      <c r="HUW4" s="127" t="s">
        <v>6512</v>
      </c>
      <c r="HUX4" s="127" t="s">
        <v>6513</v>
      </c>
      <c r="HUY4" s="127" t="s">
        <v>6514</v>
      </c>
      <c r="HUZ4" s="127" t="s">
        <v>6515</v>
      </c>
      <c r="HVA4" s="127" t="s">
        <v>6516</v>
      </c>
      <c r="HVB4" s="127" t="s">
        <v>6517</v>
      </c>
      <c r="HVC4" s="127" t="s">
        <v>6518</v>
      </c>
      <c r="HVD4" s="127" t="s">
        <v>6519</v>
      </c>
      <c r="HVE4" s="127" t="s">
        <v>6520</v>
      </c>
      <c r="HVF4" s="127" t="s">
        <v>6521</v>
      </c>
      <c r="HVG4" s="127" t="s">
        <v>6522</v>
      </c>
      <c r="HVH4" s="127" t="s">
        <v>6523</v>
      </c>
      <c r="HVI4" s="127" t="s">
        <v>6524</v>
      </c>
      <c r="HVJ4" s="127" t="s">
        <v>6525</v>
      </c>
      <c r="HVK4" s="127" t="s">
        <v>6526</v>
      </c>
      <c r="HVL4" s="127" t="s">
        <v>6527</v>
      </c>
      <c r="HVM4" s="127" t="s">
        <v>6528</v>
      </c>
      <c r="HVN4" s="127" t="s">
        <v>6529</v>
      </c>
      <c r="HVO4" s="127" t="s">
        <v>6530</v>
      </c>
      <c r="HVP4" s="127" t="s">
        <v>6531</v>
      </c>
      <c r="HVQ4" s="127" t="s">
        <v>6532</v>
      </c>
      <c r="HVR4" s="127" t="s">
        <v>6533</v>
      </c>
      <c r="HVS4" s="127" t="s">
        <v>6534</v>
      </c>
      <c r="HVT4" s="127" t="s">
        <v>6535</v>
      </c>
      <c r="HVU4" s="127" t="s">
        <v>6536</v>
      </c>
      <c r="HVV4" s="127" t="s">
        <v>6537</v>
      </c>
      <c r="HVW4" s="127" t="s">
        <v>6538</v>
      </c>
      <c r="HVX4" s="127" t="s">
        <v>6539</v>
      </c>
      <c r="HVY4" s="127" t="s">
        <v>6540</v>
      </c>
      <c r="HVZ4" s="127" t="s">
        <v>6541</v>
      </c>
      <c r="HWA4" s="127" t="s">
        <v>6542</v>
      </c>
      <c r="HWB4" s="127" t="s">
        <v>6543</v>
      </c>
      <c r="HWC4" s="127" t="s">
        <v>6544</v>
      </c>
      <c r="HWD4" s="127" t="s">
        <v>6545</v>
      </c>
      <c r="HWE4" s="127" t="s">
        <v>6546</v>
      </c>
      <c r="HWF4" s="127" t="s">
        <v>6547</v>
      </c>
      <c r="HWG4" s="127" t="s">
        <v>6548</v>
      </c>
      <c r="HWH4" s="127" t="s">
        <v>6549</v>
      </c>
      <c r="HWI4" s="127" t="s">
        <v>6550</v>
      </c>
      <c r="HWJ4" s="127" t="s">
        <v>6551</v>
      </c>
      <c r="HWK4" s="127" t="s">
        <v>6552</v>
      </c>
      <c r="HWL4" s="127" t="s">
        <v>6553</v>
      </c>
      <c r="HWM4" s="127" t="s">
        <v>6554</v>
      </c>
      <c r="HWN4" s="127" t="s">
        <v>6555</v>
      </c>
      <c r="HWO4" s="127" t="s">
        <v>6556</v>
      </c>
      <c r="HWP4" s="127" t="s">
        <v>6557</v>
      </c>
      <c r="HWQ4" s="127" t="s">
        <v>6558</v>
      </c>
      <c r="HWR4" s="127" t="s">
        <v>6559</v>
      </c>
      <c r="HWS4" s="127" t="s">
        <v>6560</v>
      </c>
      <c r="HWT4" s="127" t="s">
        <v>6561</v>
      </c>
      <c r="HWU4" s="127" t="s">
        <v>6562</v>
      </c>
      <c r="HWV4" s="127" t="s">
        <v>6563</v>
      </c>
      <c r="HWW4" s="127" t="s">
        <v>6564</v>
      </c>
      <c r="HWX4" s="127" t="s">
        <v>6565</v>
      </c>
      <c r="HWY4" s="127" t="s">
        <v>6566</v>
      </c>
      <c r="HWZ4" s="127" t="s">
        <v>6567</v>
      </c>
      <c r="HXA4" s="127" t="s">
        <v>6568</v>
      </c>
      <c r="HXB4" s="127" t="s">
        <v>6569</v>
      </c>
      <c r="HXC4" s="127" t="s">
        <v>6570</v>
      </c>
      <c r="HXD4" s="127" t="s">
        <v>6571</v>
      </c>
      <c r="HXE4" s="127" t="s">
        <v>6572</v>
      </c>
      <c r="HXF4" s="127" t="s">
        <v>6573</v>
      </c>
      <c r="HXG4" s="127" t="s">
        <v>6574</v>
      </c>
      <c r="HXH4" s="127" t="s">
        <v>6575</v>
      </c>
      <c r="HXI4" s="127" t="s">
        <v>6576</v>
      </c>
      <c r="HXJ4" s="127" t="s">
        <v>6577</v>
      </c>
      <c r="HXK4" s="127" t="s">
        <v>6578</v>
      </c>
      <c r="HXL4" s="127" t="s">
        <v>6579</v>
      </c>
      <c r="HXM4" s="127" t="s">
        <v>6580</v>
      </c>
      <c r="HXN4" s="127" t="s">
        <v>6581</v>
      </c>
      <c r="HXO4" s="127" t="s">
        <v>6582</v>
      </c>
      <c r="HXP4" s="127" t="s">
        <v>6583</v>
      </c>
      <c r="HXQ4" s="127" t="s">
        <v>6584</v>
      </c>
      <c r="HXR4" s="127" t="s">
        <v>6585</v>
      </c>
      <c r="HXS4" s="127" t="s">
        <v>6586</v>
      </c>
      <c r="HXT4" s="127" t="s">
        <v>6587</v>
      </c>
      <c r="HXU4" s="127" t="s">
        <v>6588</v>
      </c>
      <c r="HXV4" s="127" t="s">
        <v>6589</v>
      </c>
      <c r="HXW4" s="127" t="s">
        <v>6590</v>
      </c>
      <c r="HXX4" s="127" t="s">
        <v>6591</v>
      </c>
      <c r="HXY4" s="127" t="s">
        <v>6592</v>
      </c>
      <c r="HXZ4" s="127" t="s">
        <v>6593</v>
      </c>
      <c r="HYA4" s="127" t="s">
        <v>6594</v>
      </c>
      <c r="HYB4" s="127" t="s">
        <v>6595</v>
      </c>
      <c r="HYC4" s="127" t="s">
        <v>6596</v>
      </c>
      <c r="HYD4" s="127" t="s">
        <v>6597</v>
      </c>
      <c r="HYE4" s="127" t="s">
        <v>6598</v>
      </c>
      <c r="HYF4" s="127" t="s">
        <v>6599</v>
      </c>
      <c r="HYG4" s="127" t="s">
        <v>6600</v>
      </c>
      <c r="HYH4" s="127" t="s">
        <v>6601</v>
      </c>
      <c r="HYI4" s="127" t="s">
        <v>6602</v>
      </c>
      <c r="HYJ4" s="127" t="s">
        <v>6603</v>
      </c>
      <c r="HYK4" s="127" t="s">
        <v>6604</v>
      </c>
      <c r="HYL4" s="127" t="s">
        <v>6605</v>
      </c>
      <c r="HYM4" s="127" t="s">
        <v>6606</v>
      </c>
      <c r="HYN4" s="127" t="s">
        <v>6607</v>
      </c>
      <c r="HYO4" s="127" t="s">
        <v>6608</v>
      </c>
      <c r="HYP4" s="127" t="s">
        <v>6609</v>
      </c>
      <c r="HYQ4" s="127" t="s">
        <v>6610</v>
      </c>
      <c r="HYR4" s="127" t="s">
        <v>6611</v>
      </c>
      <c r="HYS4" s="127" t="s">
        <v>6612</v>
      </c>
      <c r="HYT4" s="127" t="s">
        <v>6613</v>
      </c>
      <c r="HYU4" s="127" t="s">
        <v>6614</v>
      </c>
      <c r="HYV4" s="127" t="s">
        <v>6615</v>
      </c>
      <c r="HYW4" s="127" t="s">
        <v>6616</v>
      </c>
      <c r="HYX4" s="127" t="s">
        <v>6617</v>
      </c>
      <c r="HYY4" s="127" t="s">
        <v>6618</v>
      </c>
      <c r="HYZ4" s="127" t="s">
        <v>6619</v>
      </c>
      <c r="HZA4" s="127" t="s">
        <v>6620</v>
      </c>
      <c r="HZB4" s="127" t="s">
        <v>6621</v>
      </c>
      <c r="HZC4" s="127" t="s">
        <v>6622</v>
      </c>
      <c r="HZD4" s="127" t="s">
        <v>6623</v>
      </c>
      <c r="HZE4" s="127" t="s">
        <v>6624</v>
      </c>
      <c r="HZF4" s="127" t="s">
        <v>6625</v>
      </c>
      <c r="HZG4" s="127" t="s">
        <v>6626</v>
      </c>
      <c r="HZH4" s="127" t="s">
        <v>6627</v>
      </c>
      <c r="HZI4" s="127" t="s">
        <v>6628</v>
      </c>
      <c r="HZJ4" s="127" t="s">
        <v>6629</v>
      </c>
      <c r="HZK4" s="127" t="s">
        <v>6630</v>
      </c>
      <c r="HZL4" s="127" t="s">
        <v>6631</v>
      </c>
      <c r="HZM4" s="127" t="s">
        <v>6632</v>
      </c>
      <c r="HZN4" s="127" t="s">
        <v>6633</v>
      </c>
      <c r="HZO4" s="127" t="s">
        <v>6634</v>
      </c>
      <c r="HZP4" s="127" t="s">
        <v>6635</v>
      </c>
      <c r="HZQ4" s="127" t="s">
        <v>6636</v>
      </c>
      <c r="HZR4" s="127" t="s">
        <v>6637</v>
      </c>
      <c r="HZS4" s="127" t="s">
        <v>6638</v>
      </c>
      <c r="HZT4" s="127" t="s">
        <v>6639</v>
      </c>
      <c r="HZU4" s="127" t="s">
        <v>6640</v>
      </c>
      <c r="HZV4" s="127" t="s">
        <v>6641</v>
      </c>
      <c r="HZW4" s="127" t="s">
        <v>6642</v>
      </c>
      <c r="HZX4" s="127" t="s">
        <v>6643</v>
      </c>
      <c r="HZY4" s="127" t="s">
        <v>6644</v>
      </c>
      <c r="HZZ4" s="127" t="s">
        <v>6645</v>
      </c>
      <c r="IAA4" s="127" t="s">
        <v>6646</v>
      </c>
      <c r="IAB4" s="127" t="s">
        <v>6647</v>
      </c>
      <c r="IAC4" s="127" t="s">
        <v>6648</v>
      </c>
      <c r="IAD4" s="127" t="s">
        <v>6649</v>
      </c>
      <c r="IAE4" s="127" t="s">
        <v>6650</v>
      </c>
      <c r="IAF4" s="127" t="s">
        <v>6651</v>
      </c>
      <c r="IAG4" s="127" t="s">
        <v>6652</v>
      </c>
      <c r="IAH4" s="127" t="s">
        <v>6653</v>
      </c>
      <c r="IAI4" s="127" t="s">
        <v>6654</v>
      </c>
      <c r="IAJ4" s="127" t="s">
        <v>6655</v>
      </c>
      <c r="IAK4" s="127" t="s">
        <v>6656</v>
      </c>
      <c r="IAL4" s="127" t="s">
        <v>6657</v>
      </c>
      <c r="IAM4" s="127" t="s">
        <v>6658</v>
      </c>
      <c r="IAN4" s="127" t="s">
        <v>6659</v>
      </c>
      <c r="IAO4" s="127" t="s">
        <v>6660</v>
      </c>
      <c r="IAP4" s="127" t="s">
        <v>6661</v>
      </c>
      <c r="IAQ4" s="127" t="s">
        <v>6662</v>
      </c>
      <c r="IAR4" s="127" t="s">
        <v>6663</v>
      </c>
      <c r="IAS4" s="127" t="s">
        <v>6664</v>
      </c>
      <c r="IAT4" s="127" t="s">
        <v>6665</v>
      </c>
      <c r="IAU4" s="127" t="s">
        <v>6666</v>
      </c>
      <c r="IAV4" s="127" t="s">
        <v>6667</v>
      </c>
      <c r="IAW4" s="127" t="s">
        <v>6668</v>
      </c>
      <c r="IAX4" s="127" t="s">
        <v>6669</v>
      </c>
      <c r="IAY4" s="127" t="s">
        <v>6670</v>
      </c>
      <c r="IAZ4" s="127" t="s">
        <v>6671</v>
      </c>
      <c r="IBA4" s="127" t="s">
        <v>6672</v>
      </c>
      <c r="IBB4" s="127" t="s">
        <v>6673</v>
      </c>
      <c r="IBC4" s="127" t="s">
        <v>6674</v>
      </c>
      <c r="IBD4" s="127" t="s">
        <v>6675</v>
      </c>
      <c r="IBE4" s="127" t="s">
        <v>6676</v>
      </c>
      <c r="IBF4" s="127" t="s">
        <v>6677</v>
      </c>
      <c r="IBG4" s="127" t="s">
        <v>6678</v>
      </c>
      <c r="IBH4" s="127" t="s">
        <v>6679</v>
      </c>
      <c r="IBI4" s="127" t="s">
        <v>6680</v>
      </c>
      <c r="IBJ4" s="127" t="s">
        <v>6681</v>
      </c>
      <c r="IBK4" s="127" t="s">
        <v>6682</v>
      </c>
      <c r="IBL4" s="127" t="s">
        <v>6683</v>
      </c>
      <c r="IBM4" s="127" t="s">
        <v>6684</v>
      </c>
      <c r="IBN4" s="127" t="s">
        <v>6685</v>
      </c>
      <c r="IBO4" s="127" t="s">
        <v>6686</v>
      </c>
      <c r="IBP4" s="127" t="s">
        <v>6687</v>
      </c>
      <c r="IBQ4" s="127" t="s">
        <v>6688</v>
      </c>
      <c r="IBR4" s="127" t="s">
        <v>6689</v>
      </c>
      <c r="IBS4" s="127" t="s">
        <v>6690</v>
      </c>
      <c r="IBT4" s="127" t="s">
        <v>6691</v>
      </c>
      <c r="IBU4" s="127" t="s">
        <v>6692</v>
      </c>
      <c r="IBV4" s="127" t="s">
        <v>6693</v>
      </c>
      <c r="IBW4" s="127" t="s">
        <v>6694</v>
      </c>
      <c r="IBX4" s="127" t="s">
        <v>6695</v>
      </c>
      <c r="IBY4" s="127" t="s">
        <v>6696</v>
      </c>
      <c r="IBZ4" s="127" t="s">
        <v>6697</v>
      </c>
      <c r="ICA4" s="127" t="s">
        <v>6698</v>
      </c>
      <c r="ICB4" s="127" t="s">
        <v>6699</v>
      </c>
      <c r="ICC4" s="127" t="s">
        <v>6700</v>
      </c>
      <c r="ICD4" s="127" t="s">
        <v>6701</v>
      </c>
      <c r="ICE4" s="127" t="s">
        <v>6702</v>
      </c>
      <c r="ICF4" s="127" t="s">
        <v>6703</v>
      </c>
      <c r="ICG4" s="127" t="s">
        <v>6704</v>
      </c>
      <c r="ICH4" s="127" t="s">
        <v>6705</v>
      </c>
      <c r="ICI4" s="127" t="s">
        <v>6706</v>
      </c>
      <c r="ICJ4" s="127" t="s">
        <v>6707</v>
      </c>
      <c r="ICK4" s="127" t="s">
        <v>6708</v>
      </c>
      <c r="ICL4" s="127" t="s">
        <v>6709</v>
      </c>
      <c r="ICM4" s="127" t="s">
        <v>6710</v>
      </c>
      <c r="ICN4" s="127" t="s">
        <v>6711</v>
      </c>
      <c r="ICO4" s="127" t="s">
        <v>6712</v>
      </c>
      <c r="ICP4" s="127" t="s">
        <v>6713</v>
      </c>
      <c r="ICQ4" s="127" t="s">
        <v>6714</v>
      </c>
      <c r="ICR4" s="127" t="s">
        <v>6715</v>
      </c>
      <c r="ICS4" s="127" t="s">
        <v>6716</v>
      </c>
      <c r="ICT4" s="127" t="s">
        <v>6717</v>
      </c>
      <c r="ICU4" s="127" t="s">
        <v>6718</v>
      </c>
      <c r="ICV4" s="127" t="s">
        <v>6719</v>
      </c>
      <c r="ICW4" s="127" t="s">
        <v>6720</v>
      </c>
      <c r="ICX4" s="127" t="s">
        <v>6721</v>
      </c>
      <c r="ICY4" s="127" t="s">
        <v>6722</v>
      </c>
      <c r="ICZ4" s="127" t="s">
        <v>6723</v>
      </c>
      <c r="IDA4" s="127" t="s">
        <v>6724</v>
      </c>
      <c r="IDB4" s="127" t="s">
        <v>6725</v>
      </c>
      <c r="IDC4" s="127" t="s">
        <v>6726</v>
      </c>
      <c r="IDD4" s="127" t="s">
        <v>6727</v>
      </c>
      <c r="IDE4" s="127" t="s">
        <v>6728</v>
      </c>
      <c r="IDF4" s="127" t="s">
        <v>6729</v>
      </c>
      <c r="IDG4" s="127" t="s">
        <v>6730</v>
      </c>
      <c r="IDH4" s="127" t="s">
        <v>6731</v>
      </c>
      <c r="IDI4" s="127" t="s">
        <v>6732</v>
      </c>
      <c r="IDJ4" s="127" t="s">
        <v>6733</v>
      </c>
      <c r="IDK4" s="127" t="s">
        <v>6734</v>
      </c>
      <c r="IDL4" s="127" t="s">
        <v>6735</v>
      </c>
      <c r="IDM4" s="127" t="s">
        <v>6736</v>
      </c>
      <c r="IDN4" s="127" t="s">
        <v>6737</v>
      </c>
      <c r="IDO4" s="127" t="s">
        <v>6738</v>
      </c>
      <c r="IDP4" s="127" t="s">
        <v>6739</v>
      </c>
      <c r="IDQ4" s="127" t="s">
        <v>6740</v>
      </c>
      <c r="IDR4" s="127" t="s">
        <v>6741</v>
      </c>
      <c r="IDS4" s="127" t="s">
        <v>6742</v>
      </c>
      <c r="IDT4" s="127" t="s">
        <v>6743</v>
      </c>
      <c r="IDU4" s="127" t="s">
        <v>6744</v>
      </c>
      <c r="IDV4" s="127" t="s">
        <v>6745</v>
      </c>
      <c r="IDW4" s="127" t="s">
        <v>6746</v>
      </c>
      <c r="IDX4" s="127" t="s">
        <v>6747</v>
      </c>
      <c r="IDY4" s="127" t="s">
        <v>6748</v>
      </c>
      <c r="IDZ4" s="127" t="s">
        <v>6749</v>
      </c>
      <c r="IEA4" s="127" t="s">
        <v>6750</v>
      </c>
      <c r="IEB4" s="127" t="s">
        <v>6751</v>
      </c>
      <c r="IEC4" s="127" t="s">
        <v>6752</v>
      </c>
      <c r="IED4" s="127" t="s">
        <v>6753</v>
      </c>
      <c r="IEE4" s="127" t="s">
        <v>6754</v>
      </c>
      <c r="IEF4" s="127" t="s">
        <v>6755</v>
      </c>
      <c r="IEG4" s="127" t="s">
        <v>6756</v>
      </c>
      <c r="IEH4" s="127" t="s">
        <v>6757</v>
      </c>
      <c r="IEI4" s="127" t="s">
        <v>6758</v>
      </c>
      <c r="IEJ4" s="127" t="s">
        <v>6759</v>
      </c>
      <c r="IEK4" s="127" t="s">
        <v>6760</v>
      </c>
      <c r="IEL4" s="127" t="s">
        <v>6761</v>
      </c>
      <c r="IEM4" s="127" t="s">
        <v>6762</v>
      </c>
      <c r="IEN4" s="127" t="s">
        <v>6763</v>
      </c>
      <c r="IEO4" s="127" t="s">
        <v>6764</v>
      </c>
      <c r="IEP4" s="127" t="s">
        <v>6765</v>
      </c>
      <c r="IEQ4" s="127" t="s">
        <v>6766</v>
      </c>
      <c r="IER4" s="127" t="s">
        <v>6767</v>
      </c>
      <c r="IES4" s="127" t="s">
        <v>6768</v>
      </c>
      <c r="IET4" s="127" t="s">
        <v>6769</v>
      </c>
      <c r="IEU4" s="127" t="s">
        <v>6770</v>
      </c>
      <c r="IEV4" s="127" t="s">
        <v>6771</v>
      </c>
      <c r="IEW4" s="127" t="s">
        <v>6772</v>
      </c>
      <c r="IEX4" s="127" t="s">
        <v>6773</v>
      </c>
      <c r="IEY4" s="127" t="s">
        <v>6774</v>
      </c>
      <c r="IEZ4" s="127" t="s">
        <v>6775</v>
      </c>
      <c r="IFA4" s="127" t="s">
        <v>6776</v>
      </c>
      <c r="IFB4" s="127" t="s">
        <v>6777</v>
      </c>
      <c r="IFC4" s="127" t="s">
        <v>6778</v>
      </c>
      <c r="IFD4" s="127" t="s">
        <v>6779</v>
      </c>
      <c r="IFE4" s="127" t="s">
        <v>6780</v>
      </c>
      <c r="IFF4" s="127" t="s">
        <v>6781</v>
      </c>
      <c r="IFG4" s="127" t="s">
        <v>6782</v>
      </c>
      <c r="IFH4" s="127" t="s">
        <v>6783</v>
      </c>
      <c r="IFI4" s="127" t="s">
        <v>6784</v>
      </c>
      <c r="IFJ4" s="127" t="s">
        <v>6785</v>
      </c>
      <c r="IFK4" s="127" t="s">
        <v>6786</v>
      </c>
      <c r="IFL4" s="127" t="s">
        <v>6787</v>
      </c>
      <c r="IFM4" s="127" t="s">
        <v>6788</v>
      </c>
      <c r="IFN4" s="127" t="s">
        <v>6789</v>
      </c>
      <c r="IFO4" s="127" t="s">
        <v>6790</v>
      </c>
      <c r="IFP4" s="127" t="s">
        <v>6791</v>
      </c>
      <c r="IFQ4" s="127" t="s">
        <v>6792</v>
      </c>
      <c r="IFR4" s="127" t="s">
        <v>6793</v>
      </c>
      <c r="IFS4" s="127" t="s">
        <v>6794</v>
      </c>
      <c r="IFT4" s="127" t="s">
        <v>6795</v>
      </c>
      <c r="IFU4" s="127" t="s">
        <v>6796</v>
      </c>
      <c r="IFV4" s="127" t="s">
        <v>6797</v>
      </c>
      <c r="IFW4" s="127" t="s">
        <v>6798</v>
      </c>
      <c r="IFX4" s="127" t="s">
        <v>6799</v>
      </c>
      <c r="IFY4" s="127" t="s">
        <v>6800</v>
      </c>
      <c r="IFZ4" s="127" t="s">
        <v>6801</v>
      </c>
      <c r="IGA4" s="127" t="s">
        <v>6802</v>
      </c>
      <c r="IGB4" s="127" t="s">
        <v>6803</v>
      </c>
      <c r="IGC4" s="127" t="s">
        <v>6804</v>
      </c>
      <c r="IGD4" s="127" t="s">
        <v>6805</v>
      </c>
      <c r="IGE4" s="127" t="s">
        <v>6806</v>
      </c>
      <c r="IGF4" s="127" t="s">
        <v>6807</v>
      </c>
      <c r="IGG4" s="127" t="s">
        <v>6808</v>
      </c>
      <c r="IGH4" s="127" t="s">
        <v>6809</v>
      </c>
      <c r="IGI4" s="127" t="s">
        <v>6810</v>
      </c>
      <c r="IGJ4" s="127" t="s">
        <v>6811</v>
      </c>
      <c r="IGK4" s="127" t="s">
        <v>6812</v>
      </c>
      <c r="IGL4" s="127" t="s">
        <v>6813</v>
      </c>
      <c r="IGM4" s="127" t="s">
        <v>6814</v>
      </c>
      <c r="IGN4" s="127" t="s">
        <v>6815</v>
      </c>
      <c r="IGO4" s="127" t="s">
        <v>6816</v>
      </c>
      <c r="IGP4" s="127" t="s">
        <v>6817</v>
      </c>
      <c r="IGQ4" s="127" t="s">
        <v>6818</v>
      </c>
      <c r="IGR4" s="127" t="s">
        <v>6819</v>
      </c>
      <c r="IGS4" s="127" t="s">
        <v>6820</v>
      </c>
      <c r="IGT4" s="127" t="s">
        <v>6821</v>
      </c>
      <c r="IGU4" s="127" t="s">
        <v>6822</v>
      </c>
      <c r="IGV4" s="127" t="s">
        <v>6823</v>
      </c>
      <c r="IGW4" s="127" t="s">
        <v>6824</v>
      </c>
      <c r="IGX4" s="127" t="s">
        <v>6825</v>
      </c>
      <c r="IGY4" s="127" t="s">
        <v>6826</v>
      </c>
      <c r="IGZ4" s="127" t="s">
        <v>6827</v>
      </c>
      <c r="IHA4" s="127" t="s">
        <v>6828</v>
      </c>
      <c r="IHB4" s="127" t="s">
        <v>6829</v>
      </c>
      <c r="IHC4" s="127" t="s">
        <v>6830</v>
      </c>
      <c r="IHD4" s="127" t="s">
        <v>6831</v>
      </c>
      <c r="IHE4" s="127" t="s">
        <v>6832</v>
      </c>
      <c r="IHF4" s="127" t="s">
        <v>6833</v>
      </c>
      <c r="IHG4" s="127" t="s">
        <v>6834</v>
      </c>
      <c r="IHH4" s="127" t="s">
        <v>6835</v>
      </c>
      <c r="IHI4" s="127" t="s">
        <v>6836</v>
      </c>
      <c r="IHJ4" s="127" t="s">
        <v>6837</v>
      </c>
      <c r="IHK4" s="127" t="s">
        <v>6838</v>
      </c>
      <c r="IHL4" s="127" t="s">
        <v>6839</v>
      </c>
      <c r="IHM4" s="127" t="s">
        <v>6840</v>
      </c>
      <c r="IHN4" s="127" t="s">
        <v>6841</v>
      </c>
      <c r="IHO4" s="127" t="s">
        <v>6842</v>
      </c>
      <c r="IHP4" s="127" t="s">
        <v>6843</v>
      </c>
      <c r="IHQ4" s="127" t="s">
        <v>6844</v>
      </c>
      <c r="IHR4" s="127" t="s">
        <v>6845</v>
      </c>
      <c r="IHS4" s="127" t="s">
        <v>6846</v>
      </c>
      <c r="IHT4" s="127" t="s">
        <v>6847</v>
      </c>
      <c r="IHU4" s="127" t="s">
        <v>6848</v>
      </c>
      <c r="IHV4" s="127" t="s">
        <v>6849</v>
      </c>
      <c r="IHW4" s="127" t="s">
        <v>6850</v>
      </c>
      <c r="IHX4" s="127" t="s">
        <v>6851</v>
      </c>
      <c r="IHY4" s="127" t="s">
        <v>6852</v>
      </c>
      <c r="IHZ4" s="127" t="s">
        <v>6853</v>
      </c>
      <c r="IIA4" s="127" t="s">
        <v>6854</v>
      </c>
      <c r="IIB4" s="127" t="s">
        <v>6855</v>
      </c>
      <c r="IIC4" s="127" t="s">
        <v>6856</v>
      </c>
      <c r="IID4" s="127" t="s">
        <v>6857</v>
      </c>
      <c r="IIE4" s="127" t="s">
        <v>6858</v>
      </c>
      <c r="IIF4" s="127" t="s">
        <v>6859</v>
      </c>
      <c r="IIG4" s="127" t="s">
        <v>6860</v>
      </c>
      <c r="IIH4" s="127" t="s">
        <v>6861</v>
      </c>
      <c r="III4" s="127" t="s">
        <v>6862</v>
      </c>
      <c r="IIJ4" s="127" t="s">
        <v>6863</v>
      </c>
      <c r="IIK4" s="127" t="s">
        <v>6864</v>
      </c>
      <c r="IIL4" s="127" t="s">
        <v>6865</v>
      </c>
      <c r="IIM4" s="127" t="s">
        <v>6866</v>
      </c>
      <c r="IIN4" s="127" t="s">
        <v>6867</v>
      </c>
      <c r="IIO4" s="127" t="s">
        <v>6868</v>
      </c>
      <c r="IIP4" s="127" t="s">
        <v>6869</v>
      </c>
      <c r="IIQ4" s="127" t="s">
        <v>6870</v>
      </c>
      <c r="IIR4" s="127" t="s">
        <v>6871</v>
      </c>
      <c r="IIS4" s="127" t="s">
        <v>6872</v>
      </c>
      <c r="IIT4" s="127" t="s">
        <v>6873</v>
      </c>
      <c r="IIU4" s="127" t="s">
        <v>6874</v>
      </c>
      <c r="IIV4" s="127" t="s">
        <v>6875</v>
      </c>
      <c r="IIW4" s="127" t="s">
        <v>6876</v>
      </c>
      <c r="IIX4" s="127" t="s">
        <v>6877</v>
      </c>
      <c r="IIY4" s="127" t="s">
        <v>6878</v>
      </c>
      <c r="IIZ4" s="127" t="s">
        <v>6879</v>
      </c>
      <c r="IJA4" s="127" t="s">
        <v>6880</v>
      </c>
      <c r="IJB4" s="127" t="s">
        <v>6881</v>
      </c>
      <c r="IJC4" s="127" t="s">
        <v>6882</v>
      </c>
      <c r="IJD4" s="127" t="s">
        <v>6883</v>
      </c>
      <c r="IJE4" s="127" t="s">
        <v>6884</v>
      </c>
      <c r="IJF4" s="127" t="s">
        <v>6885</v>
      </c>
      <c r="IJG4" s="127" t="s">
        <v>6886</v>
      </c>
      <c r="IJH4" s="127" t="s">
        <v>6887</v>
      </c>
      <c r="IJI4" s="127" t="s">
        <v>6888</v>
      </c>
      <c r="IJJ4" s="127" t="s">
        <v>6889</v>
      </c>
      <c r="IJK4" s="127" t="s">
        <v>6890</v>
      </c>
      <c r="IJL4" s="127" t="s">
        <v>6891</v>
      </c>
      <c r="IJM4" s="127" t="s">
        <v>6892</v>
      </c>
      <c r="IJN4" s="127" t="s">
        <v>6893</v>
      </c>
      <c r="IJO4" s="127" t="s">
        <v>6894</v>
      </c>
      <c r="IJP4" s="127" t="s">
        <v>6895</v>
      </c>
      <c r="IJQ4" s="127" t="s">
        <v>6896</v>
      </c>
      <c r="IJR4" s="127" t="s">
        <v>6897</v>
      </c>
      <c r="IJS4" s="127" t="s">
        <v>6898</v>
      </c>
      <c r="IJT4" s="127" t="s">
        <v>6899</v>
      </c>
      <c r="IJU4" s="127" t="s">
        <v>6900</v>
      </c>
      <c r="IJV4" s="127" t="s">
        <v>6901</v>
      </c>
      <c r="IJW4" s="127" t="s">
        <v>6902</v>
      </c>
      <c r="IJX4" s="127" t="s">
        <v>6903</v>
      </c>
      <c r="IJY4" s="127" t="s">
        <v>6904</v>
      </c>
      <c r="IJZ4" s="127" t="s">
        <v>6905</v>
      </c>
      <c r="IKA4" s="127" t="s">
        <v>6906</v>
      </c>
      <c r="IKB4" s="127" t="s">
        <v>6907</v>
      </c>
      <c r="IKC4" s="127" t="s">
        <v>6908</v>
      </c>
      <c r="IKD4" s="127" t="s">
        <v>6909</v>
      </c>
      <c r="IKE4" s="127" t="s">
        <v>6910</v>
      </c>
      <c r="IKF4" s="127" t="s">
        <v>6911</v>
      </c>
      <c r="IKG4" s="127" t="s">
        <v>6912</v>
      </c>
      <c r="IKH4" s="127" t="s">
        <v>6913</v>
      </c>
      <c r="IKI4" s="127" t="s">
        <v>6914</v>
      </c>
      <c r="IKJ4" s="127" t="s">
        <v>6915</v>
      </c>
      <c r="IKK4" s="127" t="s">
        <v>6916</v>
      </c>
      <c r="IKL4" s="127" t="s">
        <v>6917</v>
      </c>
      <c r="IKM4" s="127" t="s">
        <v>6918</v>
      </c>
      <c r="IKN4" s="127" t="s">
        <v>6919</v>
      </c>
      <c r="IKO4" s="127" t="s">
        <v>6920</v>
      </c>
      <c r="IKP4" s="127" t="s">
        <v>6921</v>
      </c>
      <c r="IKQ4" s="127" t="s">
        <v>6922</v>
      </c>
      <c r="IKR4" s="127" t="s">
        <v>6923</v>
      </c>
      <c r="IKS4" s="127" t="s">
        <v>6924</v>
      </c>
      <c r="IKT4" s="127" t="s">
        <v>6925</v>
      </c>
      <c r="IKU4" s="127" t="s">
        <v>6926</v>
      </c>
      <c r="IKV4" s="127" t="s">
        <v>6927</v>
      </c>
      <c r="IKW4" s="127" t="s">
        <v>6928</v>
      </c>
      <c r="IKX4" s="127" t="s">
        <v>6929</v>
      </c>
      <c r="IKY4" s="127" t="s">
        <v>6930</v>
      </c>
      <c r="IKZ4" s="127" t="s">
        <v>6931</v>
      </c>
      <c r="ILA4" s="127" t="s">
        <v>6932</v>
      </c>
      <c r="ILB4" s="127" t="s">
        <v>6933</v>
      </c>
      <c r="ILC4" s="127" t="s">
        <v>6934</v>
      </c>
      <c r="ILD4" s="127" t="s">
        <v>6935</v>
      </c>
      <c r="ILE4" s="127" t="s">
        <v>6936</v>
      </c>
      <c r="ILF4" s="127" t="s">
        <v>6937</v>
      </c>
      <c r="ILG4" s="127" t="s">
        <v>6938</v>
      </c>
      <c r="ILH4" s="127" t="s">
        <v>6939</v>
      </c>
      <c r="ILI4" s="127" t="s">
        <v>6940</v>
      </c>
      <c r="ILJ4" s="127" t="s">
        <v>6941</v>
      </c>
      <c r="ILK4" s="127" t="s">
        <v>6942</v>
      </c>
      <c r="ILL4" s="127" t="s">
        <v>6943</v>
      </c>
      <c r="ILM4" s="127" t="s">
        <v>6944</v>
      </c>
      <c r="ILN4" s="127" t="s">
        <v>6945</v>
      </c>
      <c r="ILO4" s="127" t="s">
        <v>6946</v>
      </c>
      <c r="ILP4" s="127" t="s">
        <v>6947</v>
      </c>
      <c r="ILQ4" s="127" t="s">
        <v>6948</v>
      </c>
      <c r="ILR4" s="127" t="s">
        <v>6949</v>
      </c>
      <c r="ILS4" s="127" t="s">
        <v>6950</v>
      </c>
      <c r="ILT4" s="127" t="s">
        <v>6951</v>
      </c>
      <c r="ILU4" s="127" t="s">
        <v>6952</v>
      </c>
      <c r="ILV4" s="127" t="s">
        <v>6953</v>
      </c>
      <c r="ILW4" s="127" t="s">
        <v>6954</v>
      </c>
      <c r="ILX4" s="127" t="s">
        <v>6955</v>
      </c>
      <c r="ILY4" s="127" t="s">
        <v>6956</v>
      </c>
      <c r="ILZ4" s="127" t="s">
        <v>6957</v>
      </c>
      <c r="IMA4" s="127" t="s">
        <v>6958</v>
      </c>
      <c r="IMB4" s="127" t="s">
        <v>6959</v>
      </c>
      <c r="IMC4" s="127" t="s">
        <v>6960</v>
      </c>
      <c r="IMD4" s="127" t="s">
        <v>6961</v>
      </c>
      <c r="IME4" s="127" t="s">
        <v>6962</v>
      </c>
      <c r="IMF4" s="127" t="s">
        <v>6963</v>
      </c>
      <c r="IMG4" s="127" t="s">
        <v>6964</v>
      </c>
      <c r="IMH4" s="127" t="s">
        <v>6965</v>
      </c>
      <c r="IMI4" s="127" t="s">
        <v>6966</v>
      </c>
      <c r="IMJ4" s="127" t="s">
        <v>6967</v>
      </c>
      <c r="IMK4" s="127" t="s">
        <v>6968</v>
      </c>
      <c r="IML4" s="127" t="s">
        <v>6969</v>
      </c>
      <c r="IMM4" s="127" t="s">
        <v>6970</v>
      </c>
      <c r="IMN4" s="127" t="s">
        <v>6971</v>
      </c>
      <c r="IMO4" s="127" t="s">
        <v>6972</v>
      </c>
      <c r="IMP4" s="127" t="s">
        <v>6973</v>
      </c>
      <c r="IMQ4" s="127" t="s">
        <v>6974</v>
      </c>
      <c r="IMR4" s="127" t="s">
        <v>6975</v>
      </c>
      <c r="IMS4" s="127" t="s">
        <v>6976</v>
      </c>
      <c r="IMT4" s="127" t="s">
        <v>6977</v>
      </c>
      <c r="IMU4" s="127" t="s">
        <v>6978</v>
      </c>
      <c r="IMV4" s="127" t="s">
        <v>6979</v>
      </c>
      <c r="IMW4" s="127" t="s">
        <v>6980</v>
      </c>
      <c r="IMX4" s="127" t="s">
        <v>6981</v>
      </c>
      <c r="IMY4" s="127" t="s">
        <v>6982</v>
      </c>
      <c r="IMZ4" s="127" t="s">
        <v>6983</v>
      </c>
      <c r="INA4" s="127" t="s">
        <v>6984</v>
      </c>
      <c r="INB4" s="127" t="s">
        <v>6985</v>
      </c>
      <c r="INC4" s="127" t="s">
        <v>6986</v>
      </c>
      <c r="IND4" s="127" t="s">
        <v>6987</v>
      </c>
      <c r="INE4" s="127" t="s">
        <v>6988</v>
      </c>
      <c r="INF4" s="127" t="s">
        <v>6989</v>
      </c>
      <c r="ING4" s="127" t="s">
        <v>6990</v>
      </c>
      <c r="INH4" s="127" t="s">
        <v>6991</v>
      </c>
      <c r="INI4" s="127" t="s">
        <v>6992</v>
      </c>
      <c r="INJ4" s="127" t="s">
        <v>6993</v>
      </c>
      <c r="INK4" s="127" t="s">
        <v>6994</v>
      </c>
      <c r="INL4" s="127" t="s">
        <v>6995</v>
      </c>
      <c r="INM4" s="127" t="s">
        <v>6996</v>
      </c>
      <c r="INN4" s="127" t="s">
        <v>6997</v>
      </c>
      <c r="INO4" s="127" t="s">
        <v>6998</v>
      </c>
      <c r="INP4" s="127" t="s">
        <v>6999</v>
      </c>
      <c r="INQ4" s="127" t="s">
        <v>7000</v>
      </c>
      <c r="INR4" s="127" t="s">
        <v>7001</v>
      </c>
      <c r="INS4" s="127" t="s">
        <v>7002</v>
      </c>
      <c r="INT4" s="127" t="s">
        <v>7003</v>
      </c>
      <c r="INU4" s="127" t="s">
        <v>7004</v>
      </c>
      <c r="INV4" s="127" t="s">
        <v>7005</v>
      </c>
      <c r="INW4" s="127" t="s">
        <v>7006</v>
      </c>
      <c r="INX4" s="127" t="s">
        <v>7007</v>
      </c>
      <c r="INY4" s="127" t="s">
        <v>7008</v>
      </c>
      <c r="INZ4" s="127" t="s">
        <v>7009</v>
      </c>
      <c r="IOA4" s="127" t="s">
        <v>7010</v>
      </c>
      <c r="IOB4" s="127" t="s">
        <v>7011</v>
      </c>
      <c r="IOC4" s="127" t="s">
        <v>7012</v>
      </c>
      <c r="IOD4" s="127" t="s">
        <v>7013</v>
      </c>
      <c r="IOE4" s="127" t="s">
        <v>7014</v>
      </c>
      <c r="IOF4" s="127" t="s">
        <v>7015</v>
      </c>
      <c r="IOG4" s="127" t="s">
        <v>7016</v>
      </c>
      <c r="IOH4" s="127" t="s">
        <v>7017</v>
      </c>
      <c r="IOI4" s="127" t="s">
        <v>7018</v>
      </c>
      <c r="IOJ4" s="127" t="s">
        <v>7019</v>
      </c>
      <c r="IOK4" s="127" t="s">
        <v>7020</v>
      </c>
      <c r="IOL4" s="127" t="s">
        <v>7021</v>
      </c>
      <c r="IOM4" s="127" t="s">
        <v>7022</v>
      </c>
      <c r="ION4" s="127" t="s">
        <v>7023</v>
      </c>
      <c r="IOO4" s="127" t="s">
        <v>7024</v>
      </c>
      <c r="IOP4" s="127" t="s">
        <v>7025</v>
      </c>
      <c r="IOQ4" s="127" t="s">
        <v>7026</v>
      </c>
      <c r="IOR4" s="127" t="s">
        <v>7027</v>
      </c>
      <c r="IOS4" s="127" t="s">
        <v>7028</v>
      </c>
      <c r="IOT4" s="127" t="s">
        <v>7029</v>
      </c>
      <c r="IOU4" s="127" t="s">
        <v>7030</v>
      </c>
      <c r="IOV4" s="127" t="s">
        <v>7031</v>
      </c>
      <c r="IOW4" s="127" t="s">
        <v>7032</v>
      </c>
      <c r="IOX4" s="127" t="s">
        <v>7033</v>
      </c>
      <c r="IOY4" s="127" t="s">
        <v>7034</v>
      </c>
      <c r="IOZ4" s="127" t="s">
        <v>7035</v>
      </c>
      <c r="IPA4" s="127" t="s">
        <v>7036</v>
      </c>
      <c r="IPB4" s="127" t="s">
        <v>7037</v>
      </c>
      <c r="IPC4" s="127" t="s">
        <v>7038</v>
      </c>
      <c r="IPD4" s="127" t="s">
        <v>7039</v>
      </c>
      <c r="IPE4" s="127" t="s">
        <v>7040</v>
      </c>
      <c r="IPF4" s="127" t="s">
        <v>7041</v>
      </c>
      <c r="IPG4" s="127" t="s">
        <v>7042</v>
      </c>
      <c r="IPH4" s="127" t="s">
        <v>7043</v>
      </c>
      <c r="IPI4" s="127" t="s">
        <v>7044</v>
      </c>
      <c r="IPJ4" s="127" t="s">
        <v>7045</v>
      </c>
      <c r="IPK4" s="127" t="s">
        <v>7046</v>
      </c>
      <c r="IPL4" s="127" t="s">
        <v>7047</v>
      </c>
      <c r="IPM4" s="127" t="s">
        <v>7048</v>
      </c>
      <c r="IPN4" s="127" t="s">
        <v>7049</v>
      </c>
      <c r="IPO4" s="127" t="s">
        <v>7050</v>
      </c>
      <c r="IPP4" s="127" t="s">
        <v>7051</v>
      </c>
      <c r="IPQ4" s="127" t="s">
        <v>7052</v>
      </c>
      <c r="IPR4" s="127" t="s">
        <v>7053</v>
      </c>
      <c r="IPS4" s="127" t="s">
        <v>7054</v>
      </c>
      <c r="IPT4" s="127" t="s">
        <v>7055</v>
      </c>
      <c r="IPU4" s="127" t="s">
        <v>7056</v>
      </c>
      <c r="IPV4" s="127" t="s">
        <v>7057</v>
      </c>
      <c r="IPW4" s="127" t="s">
        <v>7058</v>
      </c>
      <c r="IPX4" s="127" t="s">
        <v>7059</v>
      </c>
      <c r="IPY4" s="127" t="s">
        <v>7060</v>
      </c>
      <c r="IPZ4" s="127" t="s">
        <v>7061</v>
      </c>
      <c r="IQA4" s="127" t="s">
        <v>7062</v>
      </c>
      <c r="IQB4" s="127" t="s">
        <v>7063</v>
      </c>
      <c r="IQC4" s="127" t="s">
        <v>7064</v>
      </c>
      <c r="IQD4" s="127" t="s">
        <v>7065</v>
      </c>
      <c r="IQE4" s="127" t="s">
        <v>7066</v>
      </c>
      <c r="IQF4" s="127" t="s">
        <v>7067</v>
      </c>
      <c r="IQG4" s="127" t="s">
        <v>7068</v>
      </c>
      <c r="IQH4" s="127" t="s">
        <v>7069</v>
      </c>
      <c r="IQI4" s="127" t="s">
        <v>7070</v>
      </c>
      <c r="IQJ4" s="127" t="s">
        <v>7071</v>
      </c>
      <c r="IQK4" s="127" t="s">
        <v>7072</v>
      </c>
      <c r="IQL4" s="127" t="s">
        <v>7073</v>
      </c>
      <c r="IQM4" s="127" t="s">
        <v>7074</v>
      </c>
      <c r="IQN4" s="127" t="s">
        <v>7075</v>
      </c>
      <c r="IQO4" s="127" t="s">
        <v>7076</v>
      </c>
      <c r="IQP4" s="127" t="s">
        <v>7077</v>
      </c>
      <c r="IQQ4" s="127" t="s">
        <v>7078</v>
      </c>
      <c r="IQR4" s="127" t="s">
        <v>7079</v>
      </c>
      <c r="IQS4" s="127" t="s">
        <v>7080</v>
      </c>
      <c r="IQT4" s="127" t="s">
        <v>7081</v>
      </c>
      <c r="IQU4" s="127" t="s">
        <v>7082</v>
      </c>
      <c r="IQV4" s="127" t="s">
        <v>7083</v>
      </c>
      <c r="IQW4" s="127" t="s">
        <v>7084</v>
      </c>
      <c r="IQX4" s="127" t="s">
        <v>7085</v>
      </c>
      <c r="IQY4" s="127" t="s">
        <v>7086</v>
      </c>
      <c r="IQZ4" s="127" t="s">
        <v>7087</v>
      </c>
      <c r="IRA4" s="127" t="s">
        <v>7088</v>
      </c>
      <c r="IRB4" s="127" t="s">
        <v>7089</v>
      </c>
      <c r="IRC4" s="127" t="s">
        <v>7090</v>
      </c>
      <c r="IRD4" s="127" t="s">
        <v>7091</v>
      </c>
      <c r="IRE4" s="127" t="s">
        <v>7092</v>
      </c>
      <c r="IRF4" s="127" t="s">
        <v>7093</v>
      </c>
      <c r="IRG4" s="127" t="s">
        <v>7094</v>
      </c>
      <c r="IRH4" s="127" t="s">
        <v>7095</v>
      </c>
      <c r="IRI4" s="127" t="s">
        <v>7096</v>
      </c>
      <c r="IRJ4" s="127" t="s">
        <v>7097</v>
      </c>
      <c r="IRK4" s="127" t="s">
        <v>7098</v>
      </c>
      <c r="IRL4" s="127" t="s">
        <v>7099</v>
      </c>
      <c r="IRM4" s="127" t="s">
        <v>7100</v>
      </c>
      <c r="IRN4" s="127" t="s">
        <v>7101</v>
      </c>
      <c r="IRO4" s="127" t="s">
        <v>7102</v>
      </c>
      <c r="IRP4" s="127" t="s">
        <v>7103</v>
      </c>
      <c r="IRQ4" s="127" t="s">
        <v>7104</v>
      </c>
      <c r="IRR4" s="127" t="s">
        <v>7105</v>
      </c>
      <c r="IRS4" s="127" t="s">
        <v>7106</v>
      </c>
      <c r="IRT4" s="127" t="s">
        <v>7107</v>
      </c>
      <c r="IRU4" s="127" t="s">
        <v>7108</v>
      </c>
      <c r="IRV4" s="127" t="s">
        <v>7109</v>
      </c>
      <c r="IRW4" s="127" t="s">
        <v>7110</v>
      </c>
      <c r="IRX4" s="127" t="s">
        <v>7111</v>
      </c>
      <c r="IRY4" s="127" t="s">
        <v>7112</v>
      </c>
      <c r="IRZ4" s="127" t="s">
        <v>7113</v>
      </c>
      <c r="ISA4" s="127" t="s">
        <v>7114</v>
      </c>
      <c r="ISB4" s="127" t="s">
        <v>7115</v>
      </c>
      <c r="ISC4" s="127" t="s">
        <v>7116</v>
      </c>
      <c r="ISD4" s="127" t="s">
        <v>7117</v>
      </c>
      <c r="ISE4" s="127" t="s">
        <v>7118</v>
      </c>
      <c r="ISF4" s="127" t="s">
        <v>7119</v>
      </c>
      <c r="ISG4" s="127" t="s">
        <v>7120</v>
      </c>
      <c r="ISH4" s="127" t="s">
        <v>7121</v>
      </c>
      <c r="ISI4" s="127" t="s">
        <v>7122</v>
      </c>
      <c r="ISJ4" s="127" t="s">
        <v>7123</v>
      </c>
      <c r="ISK4" s="127" t="s">
        <v>7124</v>
      </c>
      <c r="ISL4" s="127" t="s">
        <v>7125</v>
      </c>
      <c r="ISM4" s="127" t="s">
        <v>7126</v>
      </c>
      <c r="ISN4" s="127" t="s">
        <v>7127</v>
      </c>
      <c r="ISO4" s="127" t="s">
        <v>7128</v>
      </c>
      <c r="ISP4" s="127" t="s">
        <v>7129</v>
      </c>
      <c r="ISQ4" s="127" t="s">
        <v>7130</v>
      </c>
      <c r="ISR4" s="127" t="s">
        <v>7131</v>
      </c>
      <c r="ISS4" s="127" t="s">
        <v>7132</v>
      </c>
      <c r="IST4" s="127" t="s">
        <v>7133</v>
      </c>
      <c r="ISU4" s="127" t="s">
        <v>7134</v>
      </c>
      <c r="ISV4" s="127" t="s">
        <v>7135</v>
      </c>
      <c r="ISW4" s="127" t="s">
        <v>7136</v>
      </c>
      <c r="ISX4" s="127" t="s">
        <v>7137</v>
      </c>
      <c r="ISY4" s="127" t="s">
        <v>7138</v>
      </c>
      <c r="ISZ4" s="127" t="s">
        <v>7139</v>
      </c>
      <c r="ITA4" s="127" t="s">
        <v>7140</v>
      </c>
      <c r="ITB4" s="127" t="s">
        <v>7141</v>
      </c>
      <c r="ITC4" s="127" t="s">
        <v>7142</v>
      </c>
      <c r="ITD4" s="127" t="s">
        <v>7143</v>
      </c>
      <c r="ITE4" s="127" t="s">
        <v>7144</v>
      </c>
      <c r="ITF4" s="127" t="s">
        <v>7145</v>
      </c>
      <c r="ITG4" s="127" t="s">
        <v>7146</v>
      </c>
      <c r="ITH4" s="127" t="s">
        <v>7147</v>
      </c>
      <c r="ITI4" s="127" t="s">
        <v>7148</v>
      </c>
      <c r="ITJ4" s="127" t="s">
        <v>7149</v>
      </c>
      <c r="ITK4" s="127" t="s">
        <v>7150</v>
      </c>
      <c r="ITL4" s="127" t="s">
        <v>7151</v>
      </c>
      <c r="ITM4" s="127" t="s">
        <v>7152</v>
      </c>
      <c r="ITN4" s="127" t="s">
        <v>160</v>
      </c>
      <c r="ITO4" s="127" t="s">
        <v>7153</v>
      </c>
      <c r="ITP4" s="127" t="s">
        <v>7154</v>
      </c>
      <c r="ITQ4" s="127" t="s">
        <v>7155</v>
      </c>
      <c r="ITR4" s="127" t="s">
        <v>7156</v>
      </c>
      <c r="ITS4" s="127" t="s">
        <v>7157</v>
      </c>
      <c r="ITT4" s="127" t="s">
        <v>7158</v>
      </c>
      <c r="ITU4" s="127" t="s">
        <v>7159</v>
      </c>
      <c r="ITV4" s="127" t="s">
        <v>7160</v>
      </c>
      <c r="ITW4" s="127" t="s">
        <v>7161</v>
      </c>
      <c r="ITX4" s="127" t="s">
        <v>7162</v>
      </c>
      <c r="ITY4" s="127" t="s">
        <v>7163</v>
      </c>
      <c r="ITZ4" s="127" t="s">
        <v>7164</v>
      </c>
      <c r="IUA4" s="127" t="s">
        <v>7165</v>
      </c>
      <c r="IUB4" s="127" t="s">
        <v>7166</v>
      </c>
      <c r="IUC4" s="127" t="s">
        <v>7167</v>
      </c>
      <c r="IUD4" s="127" t="s">
        <v>7168</v>
      </c>
      <c r="IUE4" s="127" t="s">
        <v>7169</v>
      </c>
      <c r="IUF4" s="127" t="s">
        <v>7170</v>
      </c>
      <c r="IUG4" s="127" t="s">
        <v>7171</v>
      </c>
      <c r="IUH4" s="127" t="s">
        <v>7172</v>
      </c>
      <c r="IUI4" s="127" t="s">
        <v>7173</v>
      </c>
      <c r="IUJ4" s="127" t="s">
        <v>7174</v>
      </c>
      <c r="IUK4" s="127" t="s">
        <v>149</v>
      </c>
      <c r="IUL4" s="127" t="s">
        <v>7175</v>
      </c>
      <c r="IUM4" s="127" t="s">
        <v>144</v>
      </c>
      <c r="IUN4" s="127" t="s">
        <v>150</v>
      </c>
      <c r="IUO4" s="127" t="s">
        <v>7176</v>
      </c>
      <c r="IUP4" s="127" t="s">
        <v>7177</v>
      </c>
      <c r="IUQ4" s="127" t="s">
        <v>7178</v>
      </c>
      <c r="IUR4" s="127" t="s">
        <v>7179</v>
      </c>
      <c r="IUS4" s="127" t="s">
        <v>7180</v>
      </c>
      <c r="IUT4" s="127" t="s">
        <v>7181</v>
      </c>
      <c r="IUU4" s="127" t="s">
        <v>7182</v>
      </c>
      <c r="IUV4" s="127" t="s">
        <v>7183</v>
      </c>
      <c r="IUW4" s="127" t="s">
        <v>7184</v>
      </c>
      <c r="IUX4" s="127" t="s">
        <v>7185</v>
      </c>
      <c r="IUY4" s="127" t="s">
        <v>7186</v>
      </c>
      <c r="IUZ4" s="127" t="s">
        <v>7187</v>
      </c>
      <c r="IVA4" s="127" t="s">
        <v>7188</v>
      </c>
      <c r="IVB4" s="127" t="s">
        <v>7189</v>
      </c>
      <c r="IVC4" s="127" t="s">
        <v>7190</v>
      </c>
      <c r="IVD4" s="127" t="s">
        <v>7191</v>
      </c>
      <c r="IVE4" s="127" t="s">
        <v>7192</v>
      </c>
      <c r="IVF4" s="127" t="s">
        <v>7193</v>
      </c>
      <c r="IVG4" s="127" t="s">
        <v>7194</v>
      </c>
      <c r="IVH4" s="127" t="s">
        <v>7195</v>
      </c>
      <c r="IVI4" s="127" t="s">
        <v>7196</v>
      </c>
      <c r="IVJ4" s="127" t="s">
        <v>7197</v>
      </c>
      <c r="IVK4" s="127" t="s">
        <v>7198</v>
      </c>
      <c r="IVL4" s="127" t="s">
        <v>7199</v>
      </c>
      <c r="IVM4" s="127" t="s">
        <v>7200</v>
      </c>
      <c r="IVN4" s="127" t="s">
        <v>7201</v>
      </c>
      <c r="IVO4" s="127" t="s">
        <v>7202</v>
      </c>
      <c r="IVP4" s="127" t="s">
        <v>7203</v>
      </c>
      <c r="IVQ4" s="127" t="s">
        <v>7204</v>
      </c>
      <c r="IVR4" s="127" t="s">
        <v>7205</v>
      </c>
      <c r="IVS4" s="127" t="s">
        <v>7206</v>
      </c>
      <c r="IVT4" s="127" t="s">
        <v>7207</v>
      </c>
      <c r="IVU4" s="127" t="s">
        <v>7208</v>
      </c>
      <c r="IVV4" s="127" t="s">
        <v>7209</v>
      </c>
      <c r="IVW4" s="127" t="s">
        <v>7210</v>
      </c>
      <c r="IVX4" s="127" t="s">
        <v>7211</v>
      </c>
      <c r="IVY4" s="127" t="s">
        <v>7212</v>
      </c>
      <c r="IVZ4" s="127" t="s">
        <v>7213</v>
      </c>
      <c r="IWA4" s="127" t="s">
        <v>7214</v>
      </c>
      <c r="IWB4" s="127" t="s">
        <v>7215</v>
      </c>
      <c r="IWC4" s="127" t="s">
        <v>7216</v>
      </c>
      <c r="IWD4" s="127" t="s">
        <v>7217</v>
      </c>
      <c r="IWE4" s="127" t="s">
        <v>7218</v>
      </c>
      <c r="IWF4" s="127" t="s">
        <v>7219</v>
      </c>
      <c r="IWG4" s="127" t="s">
        <v>7220</v>
      </c>
      <c r="IWH4" s="127" t="s">
        <v>7221</v>
      </c>
      <c r="IWI4" s="127" t="s">
        <v>7222</v>
      </c>
      <c r="IWJ4" s="127" t="s">
        <v>7223</v>
      </c>
      <c r="IWK4" s="127" t="s">
        <v>7224</v>
      </c>
      <c r="IWL4" s="127" t="s">
        <v>7225</v>
      </c>
      <c r="IWM4" s="127" t="s">
        <v>7226</v>
      </c>
      <c r="IWN4" s="127" t="s">
        <v>7227</v>
      </c>
      <c r="IWO4" s="127" t="s">
        <v>7228</v>
      </c>
      <c r="IWP4" s="127" t="s">
        <v>7229</v>
      </c>
      <c r="IWQ4" s="127" t="s">
        <v>7230</v>
      </c>
      <c r="IWR4" s="127" t="s">
        <v>7231</v>
      </c>
      <c r="IWS4" s="127" t="s">
        <v>7232</v>
      </c>
      <c r="IWT4" s="127" t="s">
        <v>7233</v>
      </c>
      <c r="IWU4" s="127" t="s">
        <v>7234</v>
      </c>
      <c r="IWV4" s="127" t="s">
        <v>7235</v>
      </c>
      <c r="IWW4" s="127" t="s">
        <v>7236</v>
      </c>
      <c r="IWX4" s="127" t="s">
        <v>7237</v>
      </c>
      <c r="IWY4" s="127" t="s">
        <v>7238</v>
      </c>
      <c r="IWZ4" s="127" t="s">
        <v>7239</v>
      </c>
      <c r="IXA4" s="127" t="s">
        <v>7240</v>
      </c>
      <c r="IXB4" s="127" t="s">
        <v>7241</v>
      </c>
      <c r="IXC4" s="127" t="s">
        <v>7242</v>
      </c>
      <c r="IXD4" s="127" t="s">
        <v>7243</v>
      </c>
      <c r="IXE4" s="127" t="s">
        <v>7244</v>
      </c>
      <c r="IXF4" s="127" t="s">
        <v>7245</v>
      </c>
      <c r="IXG4" s="127" t="s">
        <v>7246</v>
      </c>
      <c r="IXH4" s="127" t="s">
        <v>7247</v>
      </c>
      <c r="IXI4" s="127" t="s">
        <v>7248</v>
      </c>
      <c r="IXJ4" s="127" t="s">
        <v>7249</v>
      </c>
      <c r="IXK4" s="127" t="s">
        <v>7250</v>
      </c>
      <c r="IXL4" s="127" t="s">
        <v>7251</v>
      </c>
      <c r="IXM4" s="127" t="s">
        <v>7252</v>
      </c>
      <c r="IXN4" s="127" t="s">
        <v>7253</v>
      </c>
      <c r="IXO4" s="127" t="s">
        <v>7254</v>
      </c>
      <c r="IXP4" s="127" t="s">
        <v>7255</v>
      </c>
      <c r="IXQ4" s="127" t="s">
        <v>7256</v>
      </c>
      <c r="IXR4" s="127" t="s">
        <v>7257</v>
      </c>
      <c r="IXS4" s="127" t="s">
        <v>7258</v>
      </c>
      <c r="IXT4" s="127" t="s">
        <v>7259</v>
      </c>
      <c r="IXU4" s="127" t="s">
        <v>7260</v>
      </c>
      <c r="IXV4" s="127" t="s">
        <v>7261</v>
      </c>
      <c r="IXW4" s="127" t="s">
        <v>7262</v>
      </c>
      <c r="IXX4" s="127" t="s">
        <v>7263</v>
      </c>
      <c r="IXY4" s="127" t="s">
        <v>7264</v>
      </c>
      <c r="IXZ4" s="127" t="s">
        <v>7265</v>
      </c>
      <c r="IYA4" s="127" t="s">
        <v>7266</v>
      </c>
      <c r="IYB4" s="127" t="s">
        <v>7267</v>
      </c>
      <c r="IYC4" s="127" t="s">
        <v>7268</v>
      </c>
      <c r="IYD4" s="127" t="s">
        <v>7269</v>
      </c>
      <c r="IYE4" s="127" t="s">
        <v>7270</v>
      </c>
      <c r="IYF4" s="127" t="s">
        <v>7271</v>
      </c>
      <c r="IYG4" s="127" t="s">
        <v>7272</v>
      </c>
      <c r="IYH4" s="127" t="s">
        <v>7273</v>
      </c>
      <c r="IYI4" s="127" t="s">
        <v>7274</v>
      </c>
      <c r="IYJ4" s="127" t="s">
        <v>7275</v>
      </c>
      <c r="IYK4" s="127" t="s">
        <v>7276</v>
      </c>
      <c r="IYL4" s="127" t="s">
        <v>7277</v>
      </c>
      <c r="IYM4" s="127" t="s">
        <v>7278</v>
      </c>
      <c r="IYN4" s="127" t="s">
        <v>7279</v>
      </c>
      <c r="IYO4" s="127" t="s">
        <v>7280</v>
      </c>
      <c r="IYP4" s="127" t="s">
        <v>7281</v>
      </c>
      <c r="IYQ4" s="127" t="s">
        <v>7282</v>
      </c>
      <c r="IYR4" s="127" t="s">
        <v>7283</v>
      </c>
      <c r="IYS4" s="127" t="s">
        <v>7284</v>
      </c>
      <c r="IYT4" s="127" t="s">
        <v>7285</v>
      </c>
      <c r="IYU4" s="127" t="s">
        <v>7286</v>
      </c>
      <c r="IYV4" s="127" t="s">
        <v>7287</v>
      </c>
      <c r="IYW4" s="127" t="s">
        <v>7288</v>
      </c>
      <c r="IYX4" s="127" t="s">
        <v>7289</v>
      </c>
      <c r="IYY4" s="127" t="s">
        <v>7290</v>
      </c>
      <c r="IYZ4" s="127" t="s">
        <v>7291</v>
      </c>
      <c r="IZA4" s="127" t="s">
        <v>7292</v>
      </c>
      <c r="IZB4" s="127" t="s">
        <v>7293</v>
      </c>
      <c r="IZC4" s="127" t="s">
        <v>7294</v>
      </c>
      <c r="IZD4" s="127" t="s">
        <v>7295</v>
      </c>
      <c r="IZE4" s="127" t="s">
        <v>7296</v>
      </c>
      <c r="IZF4" s="127" t="s">
        <v>7297</v>
      </c>
      <c r="IZG4" s="127" t="s">
        <v>7298</v>
      </c>
      <c r="IZH4" s="127" t="s">
        <v>8221</v>
      </c>
      <c r="IZI4" s="127" t="s">
        <v>8222</v>
      </c>
      <c r="IZJ4" s="127" t="s">
        <v>8223</v>
      </c>
      <c r="IZK4" s="127" t="s">
        <v>8224</v>
      </c>
      <c r="IZL4" s="127" t="s">
        <v>8225</v>
      </c>
      <c r="IZM4" s="127" t="s">
        <v>8226</v>
      </c>
      <c r="IZN4" s="127" t="s">
        <v>8227</v>
      </c>
      <c r="IZO4" s="127" t="s">
        <v>8228</v>
      </c>
      <c r="IZP4" s="127" t="s">
        <v>8229</v>
      </c>
      <c r="IZQ4" s="127" t="s">
        <v>8230</v>
      </c>
      <c r="IZR4" s="127" t="s">
        <v>8231</v>
      </c>
      <c r="IZS4" s="127" t="s">
        <v>8232</v>
      </c>
      <c r="IZT4" s="127" t="s">
        <v>8233</v>
      </c>
      <c r="IZU4" s="127" t="s">
        <v>8234</v>
      </c>
      <c r="IZV4" s="127" t="s">
        <v>8235</v>
      </c>
      <c r="IZW4" s="127" t="s">
        <v>8236</v>
      </c>
      <c r="IZX4" s="127" t="s">
        <v>8237</v>
      </c>
      <c r="IZY4" s="127" t="s">
        <v>8238</v>
      </c>
      <c r="IZZ4" s="127" t="s">
        <v>8239</v>
      </c>
      <c r="JAA4" s="127" t="s">
        <v>8240</v>
      </c>
      <c r="JAB4" s="127" t="s">
        <v>8241</v>
      </c>
      <c r="JAC4" s="127" t="s">
        <v>8242</v>
      </c>
      <c r="JAD4" s="127" t="s">
        <v>8243</v>
      </c>
      <c r="JAE4" s="127" t="s">
        <v>8244</v>
      </c>
      <c r="JAF4" s="127" t="s">
        <v>7299</v>
      </c>
      <c r="JAG4" s="127" t="s">
        <v>7300</v>
      </c>
      <c r="JAH4" s="127" t="s">
        <v>7301</v>
      </c>
      <c r="JAI4" s="127" t="s">
        <v>7302</v>
      </c>
      <c r="JAJ4" s="127" t="s">
        <v>7303</v>
      </c>
      <c r="JAK4" s="127" t="s">
        <v>7304</v>
      </c>
      <c r="JAL4" s="127" t="s">
        <v>7305</v>
      </c>
      <c r="JAM4" s="127" t="s">
        <v>7306</v>
      </c>
      <c r="JAN4" s="127" t="s">
        <v>7307</v>
      </c>
      <c r="JAO4" s="127" t="s">
        <v>7308</v>
      </c>
      <c r="JAP4" s="127" t="s">
        <v>7309</v>
      </c>
      <c r="JAQ4" s="127" t="s">
        <v>7310</v>
      </c>
      <c r="JAR4" s="127" t="s">
        <v>7311</v>
      </c>
      <c r="JAS4" s="127" t="s">
        <v>7312</v>
      </c>
      <c r="JAT4" s="127" t="s">
        <v>7313</v>
      </c>
      <c r="JAU4" s="127" t="s">
        <v>7314</v>
      </c>
      <c r="JAV4" s="127" t="s">
        <v>7315</v>
      </c>
      <c r="JAW4" s="127" t="s">
        <v>7316</v>
      </c>
      <c r="JAX4" s="127" t="s">
        <v>7317</v>
      </c>
      <c r="JAY4" s="127" t="s">
        <v>7318</v>
      </c>
      <c r="JAZ4" s="127" t="s">
        <v>7319</v>
      </c>
      <c r="JBA4" s="127" t="s">
        <v>7320</v>
      </c>
      <c r="JBB4" s="127" t="s">
        <v>7321</v>
      </c>
      <c r="JBC4" s="127" t="s">
        <v>7322</v>
      </c>
      <c r="JBD4" s="127" t="s">
        <v>7323</v>
      </c>
      <c r="JBE4" s="127" t="s">
        <v>7324</v>
      </c>
      <c r="JBF4" s="127" t="s">
        <v>7325</v>
      </c>
      <c r="JBG4" s="127" t="s">
        <v>7326</v>
      </c>
      <c r="JBH4" s="127" t="s">
        <v>7327</v>
      </c>
      <c r="JBI4" s="127" t="s">
        <v>7328</v>
      </c>
      <c r="JBJ4" s="127" t="s">
        <v>7329</v>
      </c>
      <c r="JBK4" s="127" t="s">
        <v>7330</v>
      </c>
      <c r="JBL4" s="127" t="s">
        <v>7331</v>
      </c>
      <c r="JBM4" s="127" t="s">
        <v>7332</v>
      </c>
      <c r="JBN4" s="127" t="s">
        <v>7333</v>
      </c>
      <c r="JBO4" s="127" t="s">
        <v>7334</v>
      </c>
      <c r="JBP4" s="127" t="s">
        <v>7335</v>
      </c>
      <c r="JBQ4" s="127" t="s">
        <v>7336</v>
      </c>
      <c r="JBR4" s="127" t="s">
        <v>7337</v>
      </c>
      <c r="JBS4" s="127" t="s">
        <v>7338</v>
      </c>
      <c r="JBT4" s="127" t="s">
        <v>7339</v>
      </c>
      <c r="JBU4" s="127" t="s">
        <v>7340</v>
      </c>
      <c r="JBV4" s="127" t="s">
        <v>7341</v>
      </c>
      <c r="JBW4" s="127" t="s">
        <v>7342</v>
      </c>
      <c r="JBX4" s="127" t="s">
        <v>7343</v>
      </c>
      <c r="JBY4" s="127" t="s">
        <v>7344</v>
      </c>
      <c r="JBZ4" s="127" t="s">
        <v>7345</v>
      </c>
      <c r="JCA4" s="127" t="s">
        <v>7346</v>
      </c>
      <c r="JCB4" s="127" t="s">
        <v>7347</v>
      </c>
      <c r="JCC4" s="127" t="s">
        <v>7348</v>
      </c>
      <c r="JCD4" s="127" t="s">
        <v>7349</v>
      </c>
      <c r="JCE4" s="127" t="s">
        <v>7350</v>
      </c>
      <c r="JCF4" s="127" t="s">
        <v>7351</v>
      </c>
      <c r="JCG4" s="127" t="s">
        <v>7352</v>
      </c>
      <c r="JCH4" s="127" t="s">
        <v>7353</v>
      </c>
      <c r="JCI4" s="127" t="s">
        <v>7354</v>
      </c>
      <c r="JCJ4" s="127" t="s">
        <v>7355</v>
      </c>
      <c r="JCK4" s="127" t="s">
        <v>7356</v>
      </c>
      <c r="JCL4" s="127" t="s">
        <v>7357</v>
      </c>
      <c r="JCM4" s="127" t="s">
        <v>7358</v>
      </c>
      <c r="JCN4" s="127" t="s">
        <v>7359</v>
      </c>
      <c r="JCO4" s="127" t="s">
        <v>7360</v>
      </c>
      <c r="JCP4" s="127" t="s">
        <v>7361</v>
      </c>
      <c r="JCQ4" s="127" t="s">
        <v>7362</v>
      </c>
      <c r="JCR4" s="127" t="s">
        <v>7363</v>
      </c>
      <c r="JCS4" s="127" t="s">
        <v>7364</v>
      </c>
      <c r="JCT4" s="127" t="s">
        <v>7365</v>
      </c>
      <c r="JCU4" s="127" t="s">
        <v>7366</v>
      </c>
      <c r="JCV4" s="127" t="s">
        <v>7367</v>
      </c>
      <c r="JCW4" s="127" t="s">
        <v>7368</v>
      </c>
      <c r="JCX4" s="127" t="s">
        <v>7369</v>
      </c>
      <c r="JCY4" s="127" t="s">
        <v>7370</v>
      </c>
      <c r="JCZ4" s="127" t="s">
        <v>7371</v>
      </c>
      <c r="JDA4" s="127" t="s">
        <v>8195</v>
      </c>
      <c r="JDB4" s="127" t="s">
        <v>8196</v>
      </c>
      <c r="JDC4" s="127" t="s">
        <v>7372</v>
      </c>
      <c r="JDD4" s="127" t="s">
        <v>7373</v>
      </c>
      <c r="JDE4" s="127" t="s">
        <v>7374</v>
      </c>
      <c r="JDF4" s="127" t="s">
        <v>7375</v>
      </c>
      <c r="JDG4" s="127" t="s">
        <v>7376</v>
      </c>
      <c r="JDH4" s="127" t="s">
        <v>7377</v>
      </c>
      <c r="JDI4" s="127" t="s">
        <v>7378</v>
      </c>
      <c r="JDJ4" s="127" t="s">
        <v>7379</v>
      </c>
      <c r="JDK4" s="127" t="s">
        <v>7380</v>
      </c>
      <c r="JDL4" s="127" t="s">
        <v>7381</v>
      </c>
      <c r="JDM4" s="127" t="s">
        <v>7382</v>
      </c>
      <c r="JDN4" s="127" t="s">
        <v>7383</v>
      </c>
      <c r="JDO4" s="127" t="s">
        <v>7384</v>
      </c>
      <c r="JDP4" s="127" t="s">
        <v>7385</v>
      </c>
      <c r="JDQ4" s="127" t="s">
        <v>7386</v>
      </c>
      <c r="JDR4" s="127" t="s">
        <v>7387</v>
      </c>
      <c r="JDS4" s="127" t="s">
        <v>7388</v>
      </c>
      <c r="JDT4" s="127" t="s">
        <v>7389</v>
      </c>
      <c r="JDU4" s="127" t="s">
        <v>7390</v>
      </c>
      <c r="JDV4" s="127" t="s">
        <v>7391</v>
      </c>
      <c r="JDW4" s="127" t="s">
        <v>7392</v>
      </c>
      <c r="JDX4" s="127" t="s">
        <v>7393</v>
      </c>
      <c r="JDY4" s="127" t="s">
        <v>7394</v>
      </c>
      <c r="JDZ4" s="127" t="s">
        <v>7395</v>
      </c>
      <c r="JEA4" s="127" t="s">
        <v>7396</v>
      </c>
      <c r="JEB4" s="127" t="s">
        <v>7397</v>
      </c>
      <c r="JEC4" s="127" t="s">
        <v>7398</v>
      </c>
      <c r="JED4" s="127" t="s">
        <v>7399</v>
      </c>
      <c r="JEE4" s="127" t="s">
        <v>7400</v>
      </c>
      <c r="JEF4" s="127" t="s">
        <v>7401</v>
      </c>
      <c r="JEG4" s="127" t="s">
        <v>7402</v>
      </c>
      <c r="JEH4" s="127" t="s">
        <v>7403</v>
      </c>
      <c r="JEI4" s="127" t="s">
        <v>7404</v>
      </c>
      <c r="JEJ4" s="127" t="s">
        <v>7405</v>
      </c>
      <c r="JEK4" s="127" t="s">
        <v>7406</v>
      </c>
      <c r="JEL4" s="127" t="s">
        <v>7407</v>
      </c>
      <c r="JEM4" s="127" t="s">
        <v>7408</v>
      </c>
      <c r="JEN4" s="127" t="s">
        <v>7409</v>
      </c>
      <c r="JEO4" s="127" t="s">
        <v>7410</v>
      </c>
      <c r="JEP4" s="127" t="s">
        <v>7411</v>
      </c>
      <c r="JEQ4" s="127" t="s">
        <v>7412</v>
      </c>
      <c r="JER4" s="127" t="s">
        <v>7413</v>
      </c>
      <c r="JES4" s="127" t="s">
        <v>7414</v>
      </c>
      <c r="JET4" s="127" t="s">
        <v>7415</v>
      </c>
      <c r="JEU4" s="127" t="s">
        <v>7416</v>
      </c>
      <c r="JEV4" s="127" t="s">
        <v>7417</v>
      </c>
      <c r="JEW4" s="127" t="s">
        <v>7418</v>
      </c>
      <c r="JEX4" s="127" t="s">
        <v>7419</v>
      </c>
      <c r="JEY4" s="127" t="s">
        <v>7420</v>
      </c>
      <c r="JEZ4" s="127" t="s">
        <v>7421</v>
      </c>
      <c r="JFA4" s="127" t="s">
        <v>7422</v>
      </c>
      <c r="JFB4" s="127" t="s">
        <v>7423</v>
      </c>
      <c r="JFC4" s="127" t="s">
        <v>7424</v>
      </c>
      <c r="JFD4" s="127" t="s">
        <v>7425</v>
      </c>
      <c r="JFE4" s="127" t="s">
        <v>7426</v>
      </c>
      <c r="JFF4" s="127" t="s">
        <v>7427</v>
      </c>
      <c r="JFG4" s="127" t="s">
        <v>7428</v>
      </c>
      <c r="JFH4" s="127" t="s">
        <v>7429</v>
      </c>
      <c r="JFI4" s="127" t="s">
        <v>7430</v>
      </c>
      <c r="JFJ4" s="127" t="s">
        <v>7431</v>
      </c>
      <c r="JFK4" s="127" t="s">
        <v>7432</v>
      </c>
      <c r="JFL4" s="127" t="s">
        <v>7433</v>
      </c>
      <c r="JFM4" s="127" t="s">
        <v>7434</v>
      </c>
      <c r="JFN4" s="127" t="s">
        <v>7435</v>
      </c>
      <c r="JFO4" s="127" t="s">
        <v>7436</v>
      </c>
      <c r="JFP4" s="127" t="s">
        <v>7437</v>
      </c>
      <c r="JFQ4" s="127" t="s">
        <v>7438</v>
      </c>
      <c r="JFR4" s="127" t="s">
        <v>7439</v>
      </c>
      <c r="JFS4" s="127" t="s">
        <v>7440</v>
      </c>
      <c r="JFT4" s="127" t="s">
        <v>7441</v>
      </c>
      <c r="JFU4" s="127" t="s">
        <v>7442</v>
      </c>
      <c r="JFV4" s="127" t="s">
        <v>7443</v>
      </c>
      <c r="JFW4" s="127" t="s">
        <v>7444</v>
      </c>
      <c r="JFX4" s="127" t="s">
        <v>7445</v>
      </c>
      <c r="JFY4" s="127" t="s">
        <v>7446</v>
      </c>
      <c r="JFZ4" s="127" t="s">
        <v>7447</v>
      </c>
      <c r="JGA4" s="127" t="s">
        <v>7448</v>
      </c>
      <c r="JGB4" s="127" t="s">
        <v>7449</v>
      </c>
      <c r="JGC4" s="127" t="s">
        <v>7450</v>
      </c>
      <c r="JGD4" s="127" t="s">
        <v>7451</v>
      </c>
      <c r="JGE4" s="127" t="s">
        <v>7452</v>
      </c>
      <c r="JGF4" s="127" t="s">
        <v>7453</v>
      </c>
      <c r="JGG4" s="127" t="s">
        <v>7454</v>
      </c>
      <c r="JGH4" s="127" t="s">
        <v>7455</v>
      </c>
      <c r="JGI4" s="127" t="s">
        <v>7456</v>
      </c>
      <c r="JGJ4" s="127" t="s">
        <v>7457</v>
      </c>
      <c r="JGK4" s="127" t="s">
        <v>7458</v>
      </c>
      <c r="JGL4" s="127" t="s">
        <v>7459</v>
      </c>
      <c r="JGM4" s="127" t="s">
        <v>7460</v>
      </c>
      <c r="JGN4" s="127" t="s">
        <v>7461</v>
      </c>
      <c r="JGO4" s="127" t="s">
        <v>7462</v>
      </c>
      <c r="JGP4" s="127" t="s">
        <v>7463</v>
      </c>
      <c r="JGQ4" s="127" t="s">
        <v>7464</v>
      </c>
      <c r="JGR4" s="127" t="s">
        <v>7465</v>
      </c>
      <c r="JGS4" s="127" t="s">
        <v>7466</v>
      </c>
      <c r="JGT4" s="127" t="s">
        <v>7467</v>
      </c>
      <c r="JGU4" s="127" t="s">
        <v>7468</v>
      </c>
      <c r="JGV4" s="127" t="s">
        <v>7469</v>
      </c>
      <c r="JGW4" s="127" t="s">
        <v>7470</v>
      </c>
      <c r="JGX4" s="127" t="s">
        <v>7471</v>
      </c>
      <c r="JGY4" s="127" t="s">
        <v>7472</v>
      </c>
      <c r="JGZ4" s="127" t="s">
        <v>7473</v>
      </c>
      <c r="JHA4" s="127" t="s">
        <v>7474</v>
      </c>
      <c r="JHB4" s="127" t="s">
        <v>7475</v>
      </c>
      <c r="JHC4" s="127" t="s">
        <v>7476</v>
      </c>
      <c r="JHD4" s="127" t="s">
        <v>7477</v>
      </c>
      <c r="JHE4" s="127" t="s">
        <v>7478</v>
      </c>
      <c r="JHF4" s="127" t="s">
        <v>7479</v>
      </c>
      <c r="JHG4" s="127" t="s">
        <v>7480</v>
      </c>
      <c r="JHH4" s="127" t="s">
        <v>7481</v>
      </c>
      <c r="JHI4" s="127" t="s">
        <v>7482</v>
      </c>
      <c r="JHJ4" s="127" t="s">
        <v>7483</v>
      </c>
      <c r="JHK4" s="127" t="s">
        <v>7484</v>
      </c>
      <c r="JHL4" s="127" t="s">
        <v>7485</v>
      </c>
      <c r="JHM4" s="127" t="s">
        <v>7486</v>
      </c>
      <c r="JHN4" s="127" t="s">
        <v>7487</v>
      </c>
      <c r="JHO4" s="127" t="s">
        <v>7488</v>
      </c>
      <c r="JHP4" s="127" t="s">
        <v>7489</v>
      </c>
      <c r="JHQ4" s="127" t="s">
        <v>7490</v>
      </c>
      <c r="JHR4" s="127" t="s">
        <v>7491</v>
      </c>
      <c r="JHS4" s="127" t="s">
        <v>7492</v>
      </c>
      <c r="JHT4" s="127" t="s">
        <v>7493</v>
      </c>
      <c r="JHU4" s="127" t="s">
        <v>7494</v>
      </c>
      <c r="JHV4" s="127" t="s">
        <v>7495</v>
      </c>
      <c r="JHW4" s="127" t="s">
        <v>7496</v>
      </c>
      <c r="JHX4" s="127" t="s">
        <v>7497</v>
      </c>
      <c r="JHY4" s="127" t="s">
        <v>7498</v>
      </c>
      <c r="JHZ4" s="127" t="s">
        <v>7499</v>
      </c>
      <c r="JIA4" s="127" t="s">
        <v>7500</v>
      </c>
      <c r="JIB4" s="127" t="s">
        <v>7501</v>
      </c>
      <c r="JIC4" s="127" t="s">
        <v>7502</v>
      </c>
      <c r="JID4" s="127" t="s">
        <v>7503</v>
      </c>
      <c r="JIE4" s="127" t="s">
        <v>7504</v>
      </c>
      <c r="JIF4" s="127" t="s">
        <v>7505</v>
      </c>
      <c r="JIG4" s="127" t="s">
        <v>7506</v>
      </c>
      <c r="JIH4" s="127" t="s">
        <v>7507</v>
      </c>
      <c r="JII4" s="127" t="s">
        <v>7508</v>
      </c>
      <c r="JIJ4" s="127" t="s">
        <v>7509</v>
      </c>
      <c r="JIK4" s="127" t="s">
        <v>7510</v>
      </c>
      <c r="JIL4" s="127" t="s">
        <v>7511</v>
      </c>
      <c r="JIM4" s="127" t="s">
        <v>7512</v>
      </c>
      <c r="JIN4" s="127" t="s">
        <v>7513</v>
      </c>
      <c r="JIO4" s="127" t="s">
        <v>7514</v>
      </c>
      <c r="JIP4" s="127" t="s">
        <v>7515</v>
      </c>
      <c r="JIQ4" s="127" t="s">
        <v>7516</v>
      </c>
      <c r="JIR4" s="127" t="s">
        <v>7517</v>
      </c>
      <c r="JIS4" s="127" t="s">
        <v>7518</v>
      </c>
      <c r="JIT4" s="127" t="s">
        <v>7519</v>
      </c>
      <c r="JIU4" s="127" t="s">
        <v>7520</v>
      </c>
      <c r="JIV4" s="127" t="s">
        <v>7521</v>
      </c>
      <c r="JIW4" s="127" t="s">
        <v>7522</v>
      </c>
      <c r="JIX4" s="127" t="s">
        <v>7523</v>
      </c>
      <c r="JIY4" s="127" t="s">
        <v>7524</v>
      </c>
      <c r="JIZ4" s="127" t="s">
        <v>7525</v>
      </c>
      <c r="JJA4" s="127" t="s">
        <v>7526</v>
      </c>
      <c r="JJB4" s="127" t="s">
        <v>7527</v>
      </c>
      <c r="JJC4" s="127" t="s">
        <v>7528</v>
      </c>
      <c r="JJD4" s="127" t="s">
        <v>7529</v>
      </c>
      <c r="JJE4" s="127" t="s">
        <v>7530</v>
      </c>
      <c r="JJF4" s="127" t="s">
        <v>7531</v>
      </c>
      <c r="JJG4" s="127" t="s">
        <v>7532</v>
      </c>
      <c r="JJH4" s="127" t="s">
        <v>7533</v>
      </c>
      <c r="JJI4" s="127" t="s">
        <v>7534</v>
      </c>
      <c r="JJJ4" s="127" t="s">
        <v>7535</v>
      </c>
      <c r="JJK4" s="127" t="s">
        <v>7536</v>
      </c>
      <c r="JJL4" s="127" t="s">
        <v>7537</v>
      </c>
      <c r="JJM4" s="127" t="s">
        <v>7538</v>
      </c>
      <c r="JJN4" s="127" t="s">
        <v>7539</v>
      </c>
      <c r="JJO4" s="127" t="s">
        <v>7540</v>
      </c>
      <c r="JJP4" s="127" t="s">
        <v>7541</v>
      </c>
      <c r="JJQ4" s="127" t="s">
        <v>7542</v>
      </c>
      <c r="JJR4" s="127" t="s">
        <v>7543</v>
      </c>
      <c r="JJS4" s="127" t="s">
        <v>7544</v>
      </c>
      <c r="JJT4" s="127" t="s">
        <v>7545</v>
      </c>
      <c r="JJU4" s="127" t="s">
        <v>7546</v>
      </c>
      <c r="JJV4" s="127" t="s">
        <v>7547</v>
      </c>
      <c r="JJW4" s="127" t="s">
        <v>7548</v>
      </c>
      <c r="JJX4" s="127" t="s">
        <v>7549</v>
      </c>
      <c r="JJY4" s="127" t="s">
        <v>7550</v>
      </c>
      <c r="JJZ4" s="127" t="s">
        <v>7551</v>
      </c>
      <c r="JKA4" s="127" t="s">
        <v>7552</v>
      </c>
      <c r="JKB4" s="127" t="s">
        <v>7553</v>
      </c>
      <c r="JKC4" s="127" t="s">
        <v>7554</v>
      </c>
      <c r="JKD4" s="127" t="s">
        <v>7555</v>
      </c>
      <c r="JKE4" s="127" t="s">
        <v>7556</v>
      </c>
      <c r="JKF4" s="127" t="s">
        <v>7557</v>
      </c>
      <c r="JKG4" s="127" t="s">
        <v>7558</v>
      </c>
      <c r="JKH4" s="127" t="s">
        <v>7559</v>
      </c>
      <c r="JKI4" s="127" t="s">
        <v>7560</v>
      </c>
      <c r="JKJ4" s="127" t="s">
        <v>7561</v>
      </c>
      <c r="JKK4" s="127" t="s">
        <v>7562</v>
      </c>
      <c r="JKL4" s="127" t="s">
        <v>7563</v>
      </c>
      <c r="JKM4" s="127" t="s">
        <v>7564</v>
      </c>
      <c r="JKN4" s="127" t="s">
        <v>7565</v>
      </c>
      <c r="JKO4" s="127" t="s">
        <v>7566</v>
      </c>
      <c r="JKP4" s="127" t="s">
        <v>7567</v>
      </c>
      <c r="JKQ4" s="127" t="s">
        <v>7568</v>
      </c>
      <c r="JKR4" s="127" t="s">
        <v>7569</v>
      </c>
      <c r="JKS4" s="127" t="s">
        <v>7570</v>
      </c>
      <c r="JKT4" s="127" t="s">
        <v>7571</v>
      </c>
      <c r="JKU4" s="127" t="s">
        <v>7572</v>
      </c>
      <c r="JKV4" s="127" t="s">
        <v>7573</v>
      </c>
      <c r="JKW4" s="127" t="s">
        <v>7574</v>
      </c>
      <c r="JKX4" s="127" t="s">
        <v>7575</v>
      </c>
      <c r="JKY4" s="127" t="s">
        <v>7576</v>
      </c>
      <c r="JKZ4" s="127" t="s">
        <v>7577</v>
      </c>
      <c r="JLA4" s="127" t="s">
        <v>7578</v>
      </c>
      <c r="JLB4" s="127" t="s">
        <v>7579</v>
      </c>
      <c r="JLC4" s="127" t="s">
        <v>7580</v>
      </c>
      <c r="JLD4" s="127" t="s">
        <v>7581</v>
      </c>
      <c r="JLE4" s="127" t="s">
        <v>7582</v>
      </c>
      <c r="JLF4" s="127" t="s">
        <v>7583</v>
      </c>
      <c r="JLG4" s="127" t="s">
        <v>7584</v>
      </c>
      <c r="JLH4" s="127" t="s">
        <v>7585</v>
      </c>
      <c r="JLI4" s="127" t="s">
        <v>7586</v>
      </c>
      <c r="JLJ4" s="127" t="s">
        <v>7587</v>
      </c>
      <c r="JLK4" s="127" t="s">
        <v>7588</v>
      </c>
      <c r="JLL4" s="127" t="s">
        <v>7589</v>
      </c>
      <c r="JLM4" s="127" t="s">
        <v>7590</v>
      </c>
      <c r="JLN4" s="127" t="s">
        <v>7591</v>
      </c>
      <c r="JLO4" s="127" t="s">
        <v>7592</v>
      </c>
      <c r="JLP4" s="127" t="s">
        <v>7593</v>
      </c>
      <c r="JLQ4" s="127" t="s">
        <v>7594</v>
      </c>
      <c r="JLR4" s="127" t="s">
        <v>7595</v>
      </c>
      <c r="JLS4" s="127" t="s">
        <v>7596</v>
      </c>
      <c r="JLT4" s="127" t="s">
        <v>7597</v>
      </c>
      <c r="JLU4" s="127" t="s">
        <v>7598</v>
      </c>
      <c r="JLV4" s="127" t="s">
        <v>7599</v>
      </c>
      <c r="JLW4" s="127" t="s">
        <v>7600</v>
      </c>
      <c r="JLX4" s="127" t="s">
        <v>7601</v>
      </c>
      <c r="JLY4" s="127" t="s">
        <v>7602</v>
      </c>
      <c r="JLZ4" s="127" t="s">
        <v>7603</v>
      </c>
      <c r="JMA4" s="127" t="s">
        <v>7604</v>
      </c>
      <c r="JMB4" s="127" t="s">
        <v>7605</v>
      </c>
      <c r="JMC4" s="127" t="s">
        <v>7606</v>
      </c>
      <c r="JMD4" s="127" t="s">
        <v>7607</v>
      </c>
      <c r="JME4" s="127" t="s">
        <v>7608</v>
      </c>
      <c r="JMF4" s="127" t="s">
        <v>7609</v>
      </c>
      <c r="JMG4" s="127" t="s">
        <v>7610</v>
      </c>
      <c r="JMH4" s="127" t="s">
        <v>7611</v>
      </c>
      <c r="JMI4" s="127" t="s">
        <v>7612</v>
      </c>
      <c r="JMJ4" s="127" t="s">
        <v>7613</v>
      </c>
      <c r="JMK4" s="127" t="s">
        <v>7614</v>
      </c>
      <c r="JML4" s="127" t="s">
        <v>7615</v>
      </c>
      <c r="JMM4" s="127" t="s">
        <v>7616</v>
      </c>
      <c r="JMN4" s="127" t="s">
        <v>7617</v>
      </c>
      <c r="JMO4" s="127" t="s">
        <v>7618</v>
      </c>
      <c r="JMP4" s="127" t="s">
        <v>7619</v>
      </c>
      <c r="JMQ4" s="127" t="s">
        <v>7620</v>
      </c>
      <c r="JMR4" s="127" t="s">
        <v>7621</v>
      </c>
      <c r="JMS4" s="127" t="s">
        <v>7622</v>
      </c>
      <c r="JMT4" s="127" t="s">
        <v>7623</v>
      </c>
      <c r="JMU4" s="127" t="s">
        <v>7624</v>
      </c>
      <c r="JMV4" s="127" t="s">
        <v>7625</v>
      </c>
      <c r="JMW4" s="127" t="s">
        <v>7626</v>
      </c>
      <c r="JMX4" s="127" t="s">
        <v>7627</v>
      </c>
      <c r="JMY4" s="127" t="s">
        <v>7628</v>
      </c>
      <c r="JMZ4" s="127" t="s">
        <v>7629</v>
      </c>
      <c r="JNA4" s="127" t="s">
        <v>7630</v>
      </c>
      <c r="JNB4" s="127" t="s">
        <v>7631</v>
      </c>
      <c r="JNC4" s="127" t="s">
        <v>7632</v>
      </c>
      <c r="JND4" s="128" t="s">
        <v>7633</v>
      </c>
      <c r="JNE4" s="128" t="s">
        <v>7634</v>
      </c>
      <c r="JNF4" s="128" t="s">
        <v>7635</v>
      </c>
      <c r="JNG4" s="128" t="s">
        <v>7636</v>
      </c>
      <c r="JNH4" s="128" t="s">
        <v>7637</v>
      </c>
      <c r="JNI4" s="128" t="s">
        <v>7638</v>
      </c>
      <c r="JNJ4" s="128" t="s">
        <v>7639</v>
      </c>
      <c r="JNK4" s="128" t="s">
        <v>7640</v>
      </c>
      <c r="JNL4" s="128" t="s">
        <v>7641</v>
      </c>
      <c r="JNM4" s="128" t="s">
        <v>7642</v>
      </c>
      <c r="JNN4" s="128" t="s">
        <v>7643</v>
      </c>
      <c r="JNO4" s="128" t="s">
        <v>7644</v>
      </c>
      <c r="JNP4" s="128" t="s">
        <v>7645</v>
      </c>
      <c r="JNQ4" s="128" t="s">
        <v>7646</v>
      </c>
      <c r="JNR4" s="128" t="s">
        <v>7647</v>
      </c>
      <c r="JNS4" s="128" t="s">
        <v>7648</v>
      </c>
      <c r="JNT4" s="128" t="s">
        <v>7649</v>
      </c>
      <c r="JNU4" s="128" t="s">
        <v>7650</v>
      </c>
      <c r="JNV4" s="128" t="s">
        <v>7651</v>
      </c>
      <c r="JNW4" s="128" t="s">
        <v>7652</v>
      </c>
      <c r="JNX4" s="128" t="s">
        <v>7653</v>
      </c>
      <c r="JNY4" s="128" t="s">
        <v>7654</v>
      </c>
      <c r="JNZ4" s="128" t="s">
        <v>7655</v>
      </c>
      <c r="JOA4" s="128" t="s">
        <v>163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>
      <c r="A5" s="205">
        <v>0</v>
      </c>
      <c r="B5" s="87" t="s">
        <v>7778</v>
      </c>
      <c r="C5" s="81">
        <v>39</v>
      </c>
      <c r="D5" s="43">
        <v>1</v>
      </c>
      <c r="E5" s="43">
        <v>0</v>
      </c>
      <c r="F5" s="43" t="s">
        <v>8257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-1519</v>
      </c>
      <c r="W5" s="43">
        <v>5.73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7499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98247</v>
      </c>
      <c r="FL5" s="43">
        <v>98247</v>
      </c>
      <c r="FM5" s="43">
        <v>98247</v>
      </c>
      <c r="FN5" s="43">
        <v>98247</v>
      </c>
      <c r="FS5" s="43">
        <v>33043</v>
      </c>
      <c r="FT5" s="43">
        <v>53862</v>
      </c>
      <c r="FU5" s="43">
        <v>53862</v>
      </c>
      <c r="FV5" s="43">
        <v>11</v>
      </c>
      <c r="FW5" s="43">
        <v>390</v>
      </c>
      <c r="FX5" s="43">
        <v>53</v>
      </c>
      <c r="FY5" s="43">
        <v>53.6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96.7</v>
      </c>
      <c r="GK5" s="43">
        <v>96.8</v>
      </c>
      <c r="GL5" s="43">
        <v>31.6</v>
      </c>
      <c r="GM5" s="43">
        <v>90</v>
      </c>
      <c r="GN5" s="43">
        <v>92.2</v>
      </c>
      <c r="GO5" s="43">
        <v>100</v>
      </c>
      <c r="GP5" s="43">
        <v>50</v>
      </c>
      <c r="GQ5" s="43">
        <v>53.6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40.56</v>
      </c>
      <c r="TK5" s="43">
        <v>40.61</v>
      </c>
      <c r="TL5" s="43">
        <v>33.11</v>
      </c>
      <c r="TM5" s="43">
        <v>32.71</v>
      </c>
      <c r="TN5" s="43">
        <v>0</v>
      </c>
      <c r="TO5" s="43">
        <v>0</v>
      </c>
      <c r="TP5" s="43">
        <v>0</v>
      </c>
      <c r="TQ5" s="43">
        <v>0</v>
      </c>
      <c r="TR5" s="43">
        <v>526.6</v>
      </c>
      <c r="TS5" s="43">
        <v>530.4</v>
      </c>
      <c r="TT5" s="43">
        <v>530.5</v>
      </c>
      <c r="TU5" s="43">
        <v>529.6</v>
      </c>
      <c r="TV5" s="43">
        <v>529.6</v>
      </c>
      <c r="TW5" s="43">
        <v>531.20000000000005</v>
      </c>
      <c r="TX5" s="43">
        <v>531.4</v>
      </c>
      <c r="TY5" s="43">
        <v>531.29999999999995</v>
      </c>
      <c r="TZ5" s="43">
        <v>532.20000000000005</v>
      </c>
      <c r="UA5" s="43">
        <v>530.20000000000005</v>
      </c>
      <c r="UB5" s="43">
        <v>533.79999999999995</v>
      </c>
      <c r="UC5" s="43">
        <v>530.20000000000005</v>
      </c>
      <c r="UD5" s="43">
        <v>531</v>
      </c>
      <c r="UE5" s="43">
        <v>529</v>
      </c>
      <c r="UF5" s="43">
        <v>528.79999999999995</v>
      </c>
      <c r="UG5" s="43">
        <v>531</v>
      </c>
      <c r="UH5" s="43">
        <v>533.4</v>
      </c>
      <c r="UI5" s="43">
        <v>529.79999999999995</v>
      </c>
      <c r="UJ5" s="43">
        <v>532.6</v>
      </c>
      <c r="UK5" s="43">
        <v>533.9</v>
      </c>
      <c r="UL5" s="43">
        <v>532.70000000000005</v>
      </c>
      <c r="UM5" s="43">
        <v>533.5</v>
      </c>
      <c r="UN5" s="43">
        <v>530.9</v>
      </c>
      <c r="UO5" s="43">
        <v>534.9</v>
      </c>
      <c r="UP5" s="43">
        <v>531</v>
      </c>
      <c r="UQ5" s="43">
        <v>531</v>
      </c>
      <c r="UR5" s="43">
        <v>535</v>
      </c>
      <c r="US5" s="43">
        <v>535</v>
      </c>
      <c r="UT5" s="43">
        <v>527</v>
      </c>
      <c r="UU5" s="43">
        <v>527</v>
      </c>
      <c r="UV5" s="43">
        <v>0</v>
      </c>
      <c r="UW5" s="43">
        <v>0</v>
      </c>
      <c r="UX5" s="43">
        <v>0</v>
      </c>
      <c r="UY5" s="43">
        <v>331</v>
      </c>
      <c r="UZ5" s="43">
        <v>332</v>
      </c>
      <c r="VA5" s="43">
        <v>8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194.2</v>
      </c>
      <c r="WX5" s="43">
        <v>194.2</v>
      </c>
      <c r="WY5" s="43">
        <v>0</v>
      </c>
      <c r="XB5" s="43">
        <v>0</v>
      </c>
      <c r="XC5" s="43">
        <v>0</v>
      </c>
      <c r="XE5" s="43">
        <v>0</v>
      </c>
      <c r="XN5" s="43">
        <v>54.7</v>
      </c>
      <c r="XO5" s="43">
        <v>46.6</v>
      </c>
      <c r="XP5" s="43">
        <v>0</v>
      </c>
      <c r="XQ5" s="43">
        <v>0</v>
      </c>
      <c r="XR5" s="43">
        <v>65.2</v>
      </c>
      <c r="XS5" s="43">
        <v>62.6</v>
      </c>
      <c r="XT5" s="43">
        <v>64.7</v>
      </c>
      <c r="XU5" s="43">
        <v>28.3</v>
      </c>
      <c r="XV5" s="43">
        <v>54.7</v>
      </c>
      <c r="XW5" s="43">
        <v>46.7</v>
      </c>
      <c r="XX5" s="43">
        <v>53.81405465655142</v>
      </c>
      <c r="XY5" s="43">
        <v>45.389796782692869</v>
      </c>
      <c r="XZ5" s="43">
        <v>20848</v>
      </c>
      <c r="YE5" s="43">
        <v>50</v>
      </c>
      <c r="YM5" s="43">
        <v>10392</v>
      </c>
      <c r="YN5" s="43">
        <v>6037</v>
      </c>
      <c r="YO5" s="43">
        <v>10371</v>
      </c>
      <c r="YP5" s="43">
        <v>6044</v>
      </c>
      <c r="YQ5" s="43">
        <v>10371</v>
      </c>
      <c r="YR5" s="43">
        <v>6025</v>
      </c>
      <c r="YT5" s="43">
        <v>12955</v>
      </c>
      <c r="YU5" s="43">
        <v>4318</v>
      </c>
      <c r="YV5" s="43">
        <v>3</v>
      </c>
      <c r="YW5" s="43">
        <v>6.8699340000000003E-3</v>
      </c>
      <c r="YX5" s="43">
        <v>100</v>
      </c>
      <c r="YY5" s="43">
        <v>2.4</v>
      </c>
      <c r="YZ5" s="43">
        <v>-47</v>
      </c>
      <c r="ZA5" s="43">
        <v>3.97</v>
      </c>
      <c r="ZB5" s="43">
        <v>0.87</v>
      </c>
      <c r="ZC5" s="43">
        <v>0</v>
      </c>
      <c r="ZD5" s="43">
        <v>0</v>
      </c>
      <c r="ZE5" s="43">
        <v>86.4</v>
      </c>
      <c r="ZF5" s="43">
        <v>79</v>
      </c>
      <c r="ZG5" s="43">
        <v>0</v>
      </c>
      <c r="ZH5" s="43">
        <v>0</v>
      </c>
      <c r="ZI5" s="43">
        <v>0</v>
      </c>
      <c r="ZJ5" s="43">
        <v>74</v>
      </c>
      <c r="ZL5" s="43">
        <v>0</v>
      </c>
      <c r="ZN5" s="43">
        <v>23</v>
      </c>
      <c r="ZO5" s="43">
        <v>3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3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52</v>
      </c>
      <c r="AAN5" s="43">
        <v>42.5</v>
      </c>
      <c r="AAO5" s="43">
        <v>54.6</v>
      </c>
      <c r="AAP5" s="43">
        <v>52.3</v>
      </c>
      <c r="AAQ5" s="43">
        <v>53.3</v>
      </c>
      <c r="AAR5" s="43">
        <v>49.5</v>
      </c>
      <c r="AAS5" s="43">
        <v>48</v>
      </c>
      <c r="AAT5" s="43">
        <v>60.7</v>
      </c>
      <c r="AAU5" s="43">
        <v>61.2</v>
      </c>
      <c r="AAV5" s="43">
        <v>46.2</v>
      </c>
      <c r="AAW5" s="43">
        <v>43.7</v>
      </c>
      <c r="AAX5" s="43">
        <v>53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33065</v>
      </c>
      <c r="ACJ5" s="43">
        <v>33064.9</v>
      </c>
      <c r="ACK5" s="43">
        <v>33065.1</v>
      </c>
      <c r="ACL5" s="43">
        <v>33065.1</v>
      </c>
      <c r="ACM5" s="43">
        <v>33064.9</v>
      </c>
      <c r="ACN5" s="43">
        <v>33064.699999999997</v>
      </c>
      <c r="ACO5" s="43">
        <v>33065</v>
      </c>
      <c r="ACP5" s="43">
        <v>33064.800000000003</v>
      </c>
      <c r="ACQ5" s="43">
        <v>33065.199999999997</v>
      </c>
      <c r="ACR5" s="43">
        <v>2192.4</v>
      </c>
      <c r="ACS5" s="43">
        <v>33065</v>
      </c>
      <c r="ACT5" s="43">
        <v>33065</v>
      </c>
      <c r="ACU5" s="97" t="s">
        <v>8270</v>
      </c>
      <c r="ACV5" s="97" t="s">
        <v>8270</v>
      </c>
      <c r="ACY5" s="97" t="s">
        <v>8271</v>
      </c>
      <c r="ADB5" s="97" t="s">
        <v>8270</v>
      </c>
      <c r="ADG5" s="97" t="s">
        <v>8270</v>
      </c>
      <c r="ADJ5" s="97" t="s">
        <v>8271</v>
      </c>
      <c r="ADM5" s="97" t="s">
        <v>8270</v>
      </c>
      <c r="ADP5" s="97" t="s">
        <v>8270</v>
      </c>
      <c r="ADS5" s="97" t="s">
        <v>8271</v>
      </c>
      <c r="ADV5" s="97" t="s">
        <v>8272</v>
      </c>
      <c r="ADY5" s="97" t="s">
        <v>8270</v>
      </c>
      <c r="AEB5" s="97" t="s">
        <v>8270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-15.2</v>
      </c>
      <c r="AGO5" s="43">
        <v>-15.2</v>
      </c>
      <c r="AGP5" s="43">
        <v>-15.2</v>
      </c>
      <c r="AGQ5" s="43">
        <v>-15.2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-15.1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-15.2</v>
      </c>
      <c r="AHC5" s="43">
        <v>-15.2</v>
      </c>
      <c r="AHD5" s="43">
        <v>-15.2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176</v>
      </c>
      <c r="AHM5" s="43">
        <v>221</v>
      </c>
      <c r="AHN5" s="43">
        <v>191</v>
      </c>
      <c r="AHO5" s="43">
        <v>95</v>
      </c>
      <c r="AHP5" s="43">
        <v>127</v>
      </c>
      <c r="AHQ5" s="43">
        <v>176</v>
      </c>
      <c r="AHR5" s="43">
        <v>221</v>
      </c>
      <c r="AHS5" s="43">
        <v>176</v>
      </c>
      <c r="AHT5" s="43">
        <v>143</v>
      </c>
      <c r="AHU5" s="43">
        <v>191</v>
      </c>
      <c r="AHV5" s="43">
        <v>159</v>
      </c>
      <c r="AHW5" s="43">
        <v>95</v>
      </c>
      <c r="AHX5" s="43">
        <v>143</v>
      </c>
      <c r="AHY5" s="43">
        <v>159</v>
      </c>
      <c r="AHZ5" s="43">
        <v>238</v>
      </c>
      <c r="AIA5" s="43">
        <v>159</v>
      </c>
      <c r="AIB5" s="43">
        <v>221</v>
      </c>
      <c r="AIC5" s="43">
        <v>176</v>
      </c>
      <c r="AID5" s="43">
        <v>191</v>
      </c>
      <c r="AIE5" s="43">
        <v>254</v>
      </c>
      <c r="AIF5" s="43">
        <v>159</v>
      </c>
      <c r="AIG5" s="43">
        <v>176</v>
      </c>
      <c r="AIH5" s="43">
        <v>78</v>
      </c>
      <c r="AII5" s="43">
        <v>238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1484</v>
      </c>
      <c r="AKN5" s="43">
        <v>950</v>
      </c>
      <c r="AKO5" s="43">
        <v>1073</v>
      </c>
      <c r="AKP5" s="43">
        <v>1188</v>
      </c>
      <c r="AKQ5" s="43">
        <v>762</v>
      </c>
      <c r="AKR5" s="43">
        <v>2150</v>
      </c>
      <c r="AKS5" s="43">
        <v>1379</v>
      </c>
      <c r="AKT5" s="43">
        <v>1863</v>
      </c>
      <c r="AKU5" s="43">
        <v>1709</v>
      </c>
      <c r="AKV5" s="43">
        <v>2043</v>
      </c>
      <c r="AKW5" s="43">
        <v>2078</v>
      </c>
      <c r="AKX5" s="43">
        <v>1685</v>
      </c>
      <c r="AKY5" s="43">
        <v>1651</v>
      </c>
      <c r="AKZ5" s="43">
        <v>1854</v>
      </c>
      <c r="ALA5" s="43">
        <v>1888</v>
      </c>
      <c r="ALB5" s="43">
        <v>1300</v>
      </c>
      <c r="ALC5" s="43">
        <v>995</v>
      </c>
      <c r="ALD5" s="43">
        <v>1583</v>
      </c>
      <c r="ALE5" s="43">
        <v>1925</v>
      </c>
      <c r="ALF5" s="43">
        <v>1772</v>
      </c>
      <c r="ALG5" s="43">
        <v>1749</v>
      </c>
      <c r="ALH5" s="43">
        <v>1252</v>
      </c>
      <c r="ALI5" s="43">
        <v>2215</v>
      </c>
      <c r="ALJ5" s="43">
        <v>2049</v>
      </c>
      <c r="ALK5" s="43">
        <v>-21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144605</v>
      </c>
      <c r="APK5" s="43">
        <v>51205.599999999999</v>
      </c>
      <c r="APM5" s="43">
        <v>251</v>
      </c>
      <c r="APN5" s="43">
        <v>0.02</v>
      </c>
      <c r="APO5" s="43">
        <v>0</v>
      </c>
      <c r="APP5" s="43">
        <v>1143</v>
      </c>
      <c r="APQ5" s="43">
        <v>1</v>
      </c>
      <c r="APR5" s="43">
        <v>0</v>
      </c>
      <c r="APS5" s="43">
        <v>10381</v>
      </c>
      <c r="AQX5" s="43" t="s">
        <v>19</v>
      </c>
      <c r="AQY5" s="43">
        <v>18.2</v>
      </c>
      <c r="AQZ5" s="43">
        <v>20.2</v>
      </c>
      <c r="ARA5" s="43">
        <v>17.7</v>
      </c>
      <c r="ARB5" s="43">
        <v>18.7</v>
      </c>
      <c r="ARC5" s="43">
        <v>17.8</v>
      </c>
      <c r="ARD5" s="43">
        <v>18.5</v>
      </c>
      <c r="ARE5" s="43">
        <v>18.5</v>
      </c>
      <c r="ARF5" s="43">
        <v>18.899999999999999</v>
      </c>
      <c r="ARG5" s="43">
        <v>17.7</v>
      </c>
      <c r="ARH5" s="43">
        <v>19.600000000000001</v>
      </c>
      <c r="ARI5" s="43">
        <v>18.5</v>
      </c>
      <c r="ARJ5" s="43">
        <v>18.7</v>
      </c>
      <c r="ARK5" s="43">
        <v>18.399999999999999</v>
      </c>
      <c r="ARL5" s="43">
        <v>17.7</v>
      </c>
      <c r="ARM5" s="43">
        <v>18.100000000000001</v>
      </c>
      <c r="ARN5" s="43">
        <v>17.7</v>
      </c>
      <c r="ARO5" s="43">
        <v>16.600000000000001</v>
      </c>
      <c r="ARP5" s="43">
        <v>16.8</v>
      </c>
      <c r="ARQ5" s="43">
        <v>19.100000000000001</v>
      </c>
      <c r="ARR5" s="43">
        <v>18.3</v>
      </c>
      <c r="ARS5" s="43">
        <v>17.3</v>
      </c>
      <c r="ART5" s="43">
        <v>19.100000000000001</v>
      </c>
      <c r="ARU5" s="43">
        <v>17.5</v>
      </c>
      <c r="ARV5" s="43">
        <v>17.7</v>
      </c>
      <c r="ARW5" s="43">
        <v>18</v>
      </c>
      <c r="ARX5" s="43">
        <v>20.2</v>
      </c>
      <c r="ARY5" s="43">
        <v>16.600000000000001</v>
      </c>
      <c r="ARZ5" s="43">
        <v>1273</v>
      </c>
      <c r="AVE5" s="43" t="s">
        <v>7676</v>
      </c>
      <c r="AVF5" s="43">
        <v>50</v>
      </c>
      <c r="AVG5" s="43" t="s">
        <v>7742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38</v>
      </c>
      <c r="DRL5" s="43" t="s">
        <v>7743</v>
      </c>
      <c r="DRM5" s="43" t="s">
        <v>7779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7780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7779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7745</v>
      </c>
      <c r="ILS5" s="43" t="s">
        <v>7745</v>
      </c>
      <c r="ILU5" s="43" t="s">
        <v>7745</v>
      </c>
      <c r="ILW5" s="43" t="s">
        <v>7745</v>
      </c>
      <c r="ILY5" s="43" t="s">
        <v>7745</v>
      </c>
      <c r="IMA5" s="43" t="s">
        <v>7745</v>
      </c>
      <c r="IMC5" s="43" t="s">
        <v>7745</v>
      </c>
      <c r="IME5" s="43" t="s">
        <v>7745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4402</v>
      </c>
      <c r="ITO5" s="43">
        <v>4428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-47.3</v>
      </c>
      <c r="IUL5" s="43">
        <v>3.964</v>
      </c>
      <c r="IUM5" s="43">
        <v>2.3214930000000002E-2</v>
      </c>
      <c r="IUN5" s="43">
        <v>0.88309090909090893</v>
      </c>
      <c r="IVP5" s="43">
        <v>51.65</v>
      </c>
      <c r="IYL5" s="43" t="s">
        <v>7677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965</v>
      </c>
      <c r="JAG5" s="43">
        <v>1509</v>
      </c>
      <c r="JAH5" s="43">
        <v>1157</v>
      </c>
      <c r="JAI5" s="43">
        <v>1638</v>
      </c>
      <c r="JAJ5" s="43">
        <v>1127</v>
      </c>
      <c r="JAK5" s="43">
        <v>1092</v>
      </c>
      <c r="JAL5" s="43">
        <v>1139</v>
      </c>
      <c r="JAM5" s="43">
        <v>1656</v>
      </c>
      <c r="JAN5" s="43">
        <v>1046</v>
      </c>
      <c r="JAO5" s="43">
        <v>1145</v>
      </c>
      <c r="JAP5" s="43">
        <v>1132</v>
      </c>
      <c r="JAQ5" s="43">
        <v>1217</v>
      </c>
      <c r="JAR5" s="43">
        <v>1336</v>
      </c>
      <c r="JAS5" s="43">
        <v>1123</v>
      </c>
      <c r="JAT5" s="43">
        <v>1643</v>
      </c>
      <c r="JAU5" s="43">
        <v>1891</v>
      </c>
      <c r="JAV5" s="43">
        <v>1634</v>
      </c>
      <c r="JAW5" s="43">
        <v>1117</v>
      </c>
      <c r="JAX5" s="43">
        <v>1379</v>
      </c>
      <c r="JAY5" s="43">
        <v>1517</v>
      </c>
      <c r="JAZ5" s="43">
        <v>1104</v>
      </c>
      <c r="JBA5" s="43">
        <v>1488</v>
      </c>
      <c r="JBB5" s="43">
        <v>1250</v>
      </c>
      <c r="JBC5" s="43">
        <v>1492</v>
      </c>
      <c r="JBY5" s="43">
        <v>110.9</v>
      </c>
      <c r="JBZ5" s="43">
        <v>0</v>
      </c>
      <c r="JCA5" s="43">
        <v>0</v>
      </c>
      <c r="JCB5" s="43">
        <v>0</v>
      </c>
      <c r="JCC5" s="43">
        <v>263.97899999999998</v>
      </c>
      <c r="JCD5" s="43">
        <v>0</v>
      </c>
      <c r="JCE5" s="43">
        <v>0</v>
      </c>
      <c r="JCF5" s="43">
        <v>0</v>
      </c>
      <c r="JCG5" s="43">
        <v>1058.2</v>
      </c>
      <c r="JCH5" s="43">
        <v>0</v>
      </c>
      <c r="JCI5" s="43">
        <v>0</v>
      </c>
      <c r="JCJ5" s="43">
        <v>0</v>
      </c>
      <c r="JCK5" s="43">
        <v>2</v>
      </c>
      <c r="JCL5" s="43">
        <v>0</v>
      </c>
      <c r="JCM5" s="43">
        <v>0</v>
      </c>
      <c r="JCN5" s="43">
        <v>0</v>
      </c>
      <c r="JCO5" s="43">
        <v>1.9419999999999999</v>
      </c>
      <c r="JCP5" s="43">
        <v>1.9419999999999999</v>
      </c>
      <c r="JCQ5" s="43">
        <v>1.9419999999999999</v>
      </c>
      <c r="JCR5" s="43">
        <v>1.9419999999999999</v>
      </c>
      <c r="JCS5" s="43">
        <v>25.7</v>
      </c>
      <c r="JCT5" s="43">
        <v>0</v>
      </c>
      <c r="JCU5" s="43">
        <v>0</v>
      </c>
      <c r="JCV5" s="43">
        <v>0</v>
      </c>
      <c r="JDE5" s="43">
        <v>1</v>
      </c>
      <c r="JDF5" s="43">
        <v>14764</v>
      </c>
      <c r="JDG5" s="43">
        <v>1</v>
      </c>
      <c r="JDH5" s="43">
        <v>14764</v>
      </c>
      <c r="JDI5" s="43">
        <v>1</v>
      </c>
      <c r="JDJ5" s="43">
        <v>14764</v>
      </c>
      <c r="JDK5" s="43">
        <v>1</v>
      </c>
      <c r="JDL5" s="43">
        <v>14764</v>
      </c>
      <c r="JDM5" s="43">
        <v>1</v>
      </c>
      <c r="JDN5" s="43">
        <v>14764</v>
      </c>
      <c r="JDO5" s="43">
        <v>1</v>
      </c>
      <c r="JDQ5" s="43">
        <v>1</v>
      </c>
      <c r="JDR5" s="43">
        <v>14764</v>
      </c>
      <c r="JDS5" s="43">
        <v>1</v>
      </c>
      <c r="JDT5" s="43">
        <v>14764</v>
      </c>
      <c r="JDU5" s="43">
        <v>1</v>
      </c>
      <c r="JDV5" s="43">
        <v>14764</v>
      </c>
      <c r="JDW5" s="43">
        <v>1</v>
      </c>
      <c r="JDY5" s="43">
        <v>1</v>
      </c>
      <c r="JEA5" s="43">
        <v>1</v>
      </c>
      <c r="JEC5" s="43">
        <v>1</v>
      </c>
      <c r="JED5" s="43">
        <v>14764</v>
      </c>
      <c r="JEE5" s="43">
        <v>1</v>
      </c>
      <c r="JEG5" s="43">
        <v>1</v>
      </c>
      <c r="JEH5" s="43">
        <v>14764</v>
      </c>
      <c r="JEI5" s="43">
        <v>1</v>
      </c>
      <c r="JEJ5" s="43">
        <v>14764</v>
      </c>
      <c r="JEK5" s="43">
        <v>1</v>
      </c>
      <c r="JEM5" s="43">
        <v>1</v>
      </c>
      <c r="JEN5" s="43">
        <v>14764</v>
      </c>
      <c r="JEO5" s="43">
        <v>1</v>
      </c>
      <c r="JEP5" s="43">
        <v>14764</v>
      </c>
      <c r="JEQ5" s="43">
        <v>1</v>
      </c>
      <c r="JER5" s="43">
        <v>14764</v>
      </c>
      <c r="JES5" s="43">
        <v>1</v>
      </c>
      <c r="JEU5" s="43">
        <v>1</v>
      </c>
      <c r="JEW5" s="43">
        <v>1</v>
      </c>
      <c r="JEX5" s="43">
        <v>14764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98.7</v>
      </c>
      <c r="JMS5" s="43">
        <v>98.6</v>
      </c>
      <c r="JMT5" s="43">
        <v>-24.9</v>
      </c>
      <c r="JMU5" s="43">
        <v>-24.9</v>
      </c>
      <c r="JMV5" s="43">
        <v>9.4</v>
      </c>
      <c r="JMW5" s="43">
        <v>8.9</v>
      </c>
      <c r="JMX5" s="43">
        <v>-24.9</v>
      </c>
      <c r="JMY5" s="43">
        <v>9.1999999999999993</v>
      </c>
      <c r="JMZ5" s="43">
        <v>-24.9</v>
      </c>
      <c r="JNA5" s="43">
        <v>-24.9</v>
      </c>
      <c r="JNB5" s="43">
        <v>-24.9</v>
      </c>
      <c r="JNC5" s="43">
        <v>6.0090000000000003</v>
      </c>
      <c r="JND5" s="112">
        <v>6.02</v>
      </c>
      <c r="JNE5" s="112">
        <v>6.01</v>
      </c>
      <c r="JNF5" s="112">
        <v>-2.5</v>
      </c>
      <c r="JNG5" s="112">
        <v>6.03</v>
      </c>
      <c r="JNH5" s="112">
        <v>-2.5</v>
      </c>
      <c r="JNI5" s="112">
        <v>22361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9.4</v>
      </c>
      <c r="JNO5" s="112">
        <v>9.4</v>
      </c>
      <c r="JNP5" s="112">
        <v>9.4</v>
      </c>
      <c r="JNQ5" s="112">
        <v>9.4</v>
      </c>
      <c r="JNR5" s="112">
        <v>6.0229999999999997</v>
      </c>
      <c r="JNS5" s="112">
        <v>1500</v>
      </c>
      <c r="JNT5" s="112">
        <v>1499</v>
      </c>
      <c r="JNU5" s="112">
        <v>3.5</v>
      </c>
      <c r="JNV5" s="112">
        <v>53.5</v>
      </c>
      <c r="JNW5" s="112">
        <v>0</v>
      </c>
      <c r="JNX5" s="112">
        <v>0</v>
      </c>
      <c r="JNY5" s="112">
        <v>53.5</v>
      </c>
      <c r="JNZ5" s="112">
        <v>-30</v>
      </c>
      <c r="JOA5" s="112" t="s">
        <v>140</v>
      </c>
    </row>
    <row r="6" spans="1:7258" ht="15" customHeight="1">
      <c r="A6" s="205">
        <v>1</v>
      </c>
      <c r="B6" s="87" t="s">
        <v>7750</v>
      </c>
      <c r="C6" s="81">
        <v>37</v>
      </c>
      <c r="D6" s="43">
        <v>1</v>
      </c>
      <c r="E6" s="43">
        <v>0</v>
      </c>
      <c r="F6" s="43" t="s">
        <v>8258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-0.92</v>
      </c>
      <c r="N6" s="43">
        <v>4.2</v>
      </c>
      <c r="O6" s="43">
        <v>0</v>
      </c>
      <c r="P6" s="43">
        <v>0</v>
      </c>
      <c r="Q6" s="43">
        <v>0</v>
      </c>
      <c r="R6" s="43">
        <v>-131</v>
      </c>
      <c r="S6" s="43">
        <v>0</v>
      </c>
      <c r="T6" s="43">
        <v>4.17</v>
      </c>
      <c r="U6" s="43">
        <v>0</v>
      </c>
      <c r="V6" s="43">
        <v>3.13</v>
      </c>
      <c r="W6" s="43">
        <v>4.24</v>
      </c>
      <c r="X6" s="43">
        <v>27.9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5.28</v>
      </c>
      <c r="AH6" s="43">
        <v>0</v>
      </c>
      <c r="AI6" s="43">
        <v>5.28</v>
      </c>
      <c r="AJ6" s="43">
        <v>0</v>
      </c>
      <c r="AK6" s="43">
        <v>0</v>
      </c>
      <c r="AL6" s="43">
        <v>0</v>
      </c>
      <c r="AM6" s="43" t="s">
        <v>7782</v>
      </c>
      <c r="AN6" s="43">
        <v>3305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1</v>
      </c>
      <c r="CB6" s="43">
        <v>0</v>
      </c>
      <c r="CC6" s="43">
        <v>1</v>
      </c>
      <c r="CD6" s="43">
        <v>1</v>
      </c>
      <c r="CE6" s="43">
        <v>1</v>
      </c>
      <c r="CF6" s="43">
        <v>1</v>
      </c>
      <c r="CH6" s="43">
        <v>12294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0.02</v>
      </c>
      <c r="EV6" s="43">
        <v>0.02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84633803</v>
      </c>
      <c r="FB6" s="43">
        <v>0</v>
      </c>
      <c r="FC6" s="43">
        <v>356464</v>
      </c>
      <c r="FD6" s="43">
        <v>1028966</v>
      </c>
      <c r="FE6" s="43">
        <v>74772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390</v>
      </c>
      <c r="FL6" s="43">
        <v>1018</v>
      </c>
      <c r="FM6" s="43">
        <v>60</v>
      </c>
      <c r="FN6" s="43">
        <v>18</v>
      </c>
      <c r="FO6" s="43">
        <v>27699</v>
      </c>
      <c r="FP6" s="43">
        <v>27699</v>
      </c>
      <c r="FQ6" s="43">
        <v>698215</v>
      </c>
      <c r="FR6" s="43">
        <v>798215</v>
      </c>
      <c r="FS6" s="43">
        <v>32301</v>
      </c>
      <c r="FT6" s="43">
        <v>32305</v>
      </c>
      <c r="FU6" s="43">
        <v>32305</v>
      </c>
      <c r="FV6" s="43">
        <v>1257</v>
      </c>
      <c r="FW6" s="43">
        <v>1485</v>
      </c>
      <c r="FX6" s="43">
        <v>49.7</v>
      </c>
      <c r="FY6" s="43">
        <v>45.4</v>
      </c>
      <c r="FZ6" s="43">
        <v>55.5</v>
      </c>
      <c r="GA6" s="43">
        <v>70</v>
      </c>
      <c r="GB6" s="43">
        <v>69.900000000000006</v>
      </c>
      <c r="GC6" s="43">
        <v>70.599999999999994</v>
      </c>
      <c r="GD6" s="43">
        <v>0</v>
      </c>
      <c r="GE6" s="43">
        <v>0</v>
      </c>
      <c r="GF6" s="43">
        <v>0</v>
      </c>
      <c r="GG6" s="43">
        <v>30</v>
      </c>
      <c r="GH6" s="43">
        <v>27.9</v>
      </c>
      <c r="GI6" s="43">
        <v>0</v>
      </c>
      <c r="GJ6" s="43">
        <v>0</v>
      </c>
      <c r="GK6" s="43">
        <v>0</v>
      </c>
      <c r="GL6" s="43">
        <v>0</v>
      </c>
      <c r="GM6" s="43">
        <v>127.9</v>
      </c>
      <c r="GN6" s="43">
        <v>125.5</v>
      </c>
      <c r="GO6" s="43">
        <v>35</v>
      </c>
      <c r="GP6" s="43">
        <v>45.4</v>
      </c>
      <c r="GQ6" s="43">
        <v>45.4</v>
      </c>
      <c r="GR6" s="43">
        <v>0</v>
      </c>
      <c r="GS6" s="43">
        <v>87.7</v>
      </c>
      <c r="GT6" s="43">
        <v>87.7</v>
      </c>
      <c r="GU6" s="43">
        <v>0</v>
      </c>
      <c r="GV6" s="43">
        <v>120</v>
      </c>
      <c r="GW6" s="43">
        <v>594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27</v>
      </c>
      <c r="HV6" s="43">
        <v>594</v>
      </c>
      <c r="HW6" s="43">
        <v>5.6</v>
      </c>
      <c r="HX6" s="43">
        <v>7.7</v>
      </c>
      <c r="HY6" s="43">
        <v>2038.4</v>
      </c>
      <c r="HZ6" s="43">
        <v>7.8</v>
      </c>
      <c r="IA6" s="43">
        <v>7.5</v>
      </c>
      <c r="IB6" s="43">
        <v>1.8</v>
      </c>
      <c r="IC6" s="43">
        <v>2.2000000000000002</v>
      </c>
      <c r="ID6" s="43">
        <v>22647.3</v>
      </c>
      <c r="IE6" s="43">
        <v>2472.4</v>
      </c>
      <c r="IF6" s="43">
        <v>53.7</v>
      </c>
      <c r="IG6" s="43">
        <v>40.6</v>
      </c>
      <c r="IH6" s="43">
        <v>29</v>
      </c>
      <c r="II6" s="43">
        <v>94.3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40.572695637901774</v>
      </c>
      <c r="OT6" s="43">
        <v>40.494973333430153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4.29</v>
      </c>
      <c r="QR6" s="43">
        <v>8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79.400000000000006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1609080207439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37.979999999999997</v>
      </c>
      <c r="SY6" s="43">
        <v>0</v>
      </c>
      <c r="SZ6" s="43">
        <v>0</v>
      </c>
      <c r="TA6" s="43">
        <v>1789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553</v>
      </c>
      <c r="TS6" s="43">
        <v>552</v>
      </c>
      <c r="TT6" s="43">
        <v>550</v>
      </c>
      <c r="TU6" s="43">
        <v>554</v>
      </c>
      <c r="TV6" s="43">
        <v>556</v>
      </c>
      <c r="TW6" s="43">
        <v>553</v>
      </c>
      <c r="TX6" s="43">
        <v>554</v>
      </c>
      <c r="TY6" s="43">
        <v>557</v>
      </c>
      <c r="TZ6" s="43">
        <v>551</v>
      </c>
      <c r="UA6" s="43">
        <v>552</v>
      </c>
      <c r="UB6" s="43">
        <v>554</v>
      </c>
      <c r="UC6" s="43">
        <v>554</v>
      </c>
      <c r="UD6" s="43">
        <v>562</v>
      </c>
      <c r="UE6" s="43">
        <v>557</v>
      </c>
      <c r="UF6" s="43">
        <v>553</v>
      </c>
      <c r="UG6" s="43">
        <v>552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554</v>
      </c>
      <c r="UQ6" s="43">
        <v>553</v>
      </c>
      <c r="UR6" s="43">
        <v>562</v>
      </c>
      <c r="US6" s="43">
        <v>561</v>
      </c>
      <c r="UT6" s="43">
        <v>550</v>
      </c>
      <c r="UU6" s="43">
        <v>550</v>
      </c>
      <c r="UV6" s="43">
        <v>0</v>
      </c>
      <c r="UW6" s="43">
        <v>370</v>
      </c>
      <c r="UX6" s="43">
        <v>127</v>
      </c>
      <c r="UY6" s="43">
        <v>0</v>
      </c>
      <c r="UZ6" s="43">
        <v>0</v>
      </c>
      <c r="VA6" s="43">
        <v>11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2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50</v>
      </c>
      <c r="XO6" s="43">
        <v>41.4</v>
      </c>
      <c r="XP6" s="43">
        <v>0</v>
      </c>
      <c r="XQ6" s="43">
        <v>0</v>
      </c>
      <c r="XR6" s="43">
        <v>95.2</v>
      </c>
      <c r="XS6" s="43">
        <v>95</v>
      </c>
      <c r="XT6" s="43">
        <v>93.4</v>
      </c>
      <c r="XU6" s="43">
        <v>34.9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2704</v>
      </c>
      <c r="YD6" s="43">
        <v>0.98899999999999999</v>
      </c>
      <c r="YE6" s="43">
        <v>50</v>
      </c>
      <c r="YF6" s="43">
        <v>0</v>
      </c>
      <c r="YG6" s="43">
        <v>10226</v>
      </c>
      <c r="YH6" s="43">
        <v>5917</v>
      </c>
      <c r="YI6" s="43">
        <v>10228</v>
      </c>
      <c r="YJ6" s="43">
        <v>5898</v>
      </c>
      <c r="YK6" s="43">
        <v>10266</v>
      </c>
      <c r="YL6" s="43">
        <v>5921</v>
      </c>
      <c r="YM6" s="43">
        <v>10214</v>
      </c>
      <c r="YN6" s="43">
        <v>5917</v>
      </c>
      <c r="YO6" s="43">
        <v>10231</v>
      </c>
      <c r="YP6" s="43">
        <v>5898</v>
      </c>
      <c r="YQ6" s="43">
        <v>10247</v>
      </c>
      <c r="YR6" s="43">
        <v>5918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2.1800000000000002</v>
      </c>
      <c r="YZ6" s="43">
        <v>-29.3</v>
      </c>
      <c r="ZA6" s="43">
        <v>4.4000000000000004</v>
      </c>
      <c r="ZB6" s="43">
        <v>0.88</v>
      </c>
      <c r="ZC6" s="43">
        <v>0</v>
      </c>
      <c r="ZD6" s="43">
        <v>0</v>
      </c>
      <c r="ZE6" s="43">
        <v>87.7</v>
      </c>
      <c r="ZF6" s="43">
        <v>73.5</v>
      </c>
      <c r="ZG6" s="43">
        <v>0</v>
      </c>
      <c r="ZH6" s="43">
        <v>0</v>
      </c>
      <c r="ZI6" s="43">
        <v>0</v>
      </c>
      <c r="ZJ6" s="43">
        <v>69.900000000000006</v>
      </c>
      <c r="ZK6" s="43">
        <v>1</v>
      </c>
      <c r="ZL6" s="43">
        <v>0</v>
      </c>
      <c r="ZM6" s="43">
        <v>0</v>
      </c>
      <c r="ZN6" s="43">
        <v>23.9</v>
      </c>
      <c r="ZO6" s="43">
        <v>23.9</v>
      </c>
      <c r="ZP6" s="43">
        <v>23.9</v>
      </c>
      <c r="ZQ6" s="43">
        <v>23.9</v>
      </c>
      <c r="ZR6" s="43">
        <v>23.9</v>
      </c>
      <c r="ZS6" s="43">
        <v>23.9</v>
      </c>
      <c r="ZT6" s="43">
        <v>23.9</v>
      </c>
      <c r="ZU6" s="43">
        <v>23.9</v>
      </c>
      <c r="ZV6" s="43">
        <v>23.9</v>
      </c>
      <c r="ZW6" s="43">
        <v>23.9</v>
      </c>
      <c r="ZX6" s="43">
        <v>23.9</v>
      </c>
      <c r="ZY6" s="43">
        <v>23.9</v>
      </c>
      <c r="ZZ6" s="43">
        <v>23.9</v>
      </c>
      <c r="AAA6" s="43">
        <v>23.9</v>
      </c>
      <c r="AAB6" s="43">
        <v>23.9</v>
      </c>
      <c r="AAC6" s="43">
        <v>23.9</v>
      </c>
      <c r="AAD6" s="43">
        <v>23.9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59</v>
      </c>
      <c r="AAN6" s="43">
        <v>0</v>
      </c>
      <c r="AAO6" s="43">
        <v>0</v>
      </c>
      <c r="AAP6" s="43">
        <v>0</v>
      </c>
      <c r="AAQ6" s="43">
        <v>75.7</v>
      </c>
      <c r="AAR6" s="43">
        <v>77.2</v>
      </c>
      <c r="AAS6" s="43">
        <v>83.2</v>
      </c>
      <c r="AAT6" s="43">
        <v>49.2</v>
      </c>
      <c r="AAU6" s="43">
        <v>71.599999999999994</v>
      </c>
      <c r="AAV6" s="43">
        <v>73.8</v>
      </c>
      <c r="AAW6" s="43">
        <v>79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17202.599999999999</v>
      </c>
      <c r="ACJ6" s="43">
        <v>0</v>
      </c>
      <c r="ACK6" s="43">
        <v>0</v>
      </c>
      <c r="ACL6" s="43">
        <v>0</v>
      </c>
      <c r="ACM6" s="43">
        <v>8978.7999999999993</v>
      </c>
      <c r="ACN6" s="43">
        <v>32353.1</v>
      </c>
      <c r="ACO6" s="43">
        <v>9011.2000000000007</v>
      </c>
      <c r="ACP6" s="43">
        <v>32353.5</v>
      </c>
      <c r="ACQ6" s="43">
        <v>32320.6</v>
      </c>
      <c r="ACR6" s="43">
        <v>32353.3</v>
      </c>
      <c r="ACS6" s="43">
        <v>32353.4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-20.100000000000001</v>
      </c>
      <c r="AGO6" s="43">
        <v>-20.100000000000001</v>
      </c>
      <c r="AGP6" s="43">
        <v>-20.100000000000001</v>
      </c>
      <c r="AGQ6" s="43">
        <v>-20.100000000000001</v>
      </c>
      <c r="AGR6" s="43">
        <v>-20.100000000000001</v>
      </c>
      <c r="AGS6" s="43">
        <v>-20.100000000000001</v>
      </c>
      <c r="AGT6" s="43">
        <v>-20.100000000000001</v>
      </c>
      <c r="AGU6" s="43">
        <v>-20.100000000000001</v>
      </c>
      <c r="AGV6" s="43">
        <v>-20.100000000000001</v>
      </c>
      <c r="AGW6" s="43">
        <v>-20.100000000000001</v>
      </c>
      <c r="AGX6" s="43">
        <v>-20.100000000000001</v>
      </c>
      <c r="AGY6" s="43">
        <v>-20.100000000000001</v>
      </c>
      <c r="AGZ6" s="43">
        <v>-20.100000000000001</v>
      </c>
      <c r="AHA6" s="43">
        <v>-20.100000000000001</v>
      </c>
      <c r="AHB6" s="43">
        <v>-20.100000000000001</v>
      </c>
      <c r="AHC6" s="43">
        <v>-20.100000000000001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126</v>
      </c>
      <c r="AHM6" s="43">
        <v>174</v>
      </c>
      <c r="AHN6" s="43">
        <v>269</v>
      </c>
      <c r="AHO6" s="43">
        <v>94</v>
      </c>
      <c r="AHP6" s="43">
        <v>126</v>
      </c>
      <c r="AHQ6" s="43">
        <v>110</v>
      </c>
      <c r="AHR6" s="43">
        <v>141</v>
      </c>
      <c r="AHS6" s="43">
        <v>126</v>
      </c>
      <c r="AHT6" s="43">
        <v>189</v>
      </c>
      <c r="AHU6" s="43">
        <v>189</v>
      </c>
      <c r="AHV6" s="43">
        <v>174</v>
      </c>
      <c r="AHW6" s="43">
        <v>174</v>
      </c>
      <c r="AHX6" s="43">
        <v>174</v>
      </c>
      <c r="AHY6" s="43">
        <v>141</v>
      </c>
      <c r="AHZ6" s="43">
        <v>110</v>
      </c>
      <c r="AIA6" s="43">
        <v>94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317</v>
      </c>
      <c r="AKN6" s="43">
        <v>329</v>
      </c>
      <c r="AKO6" s="43">
        <v>390</v>
      </c>
      <c r="AKP6" s="43">
        <v>341</v>
      </c>
      <c r="AKQ6" s="43">
        <v>329</v>
      </c>
      <c r="AKR6" s="43">
        <v>244</v>
      </c>
      <c r="AKS6" s="43">
        <v>390</v>
      </c>
      <c r="AKT6" s="43">
        <v>378</v>
      </c>
      <c r="AKU6" s="43">
        <v>354</v>
      </c>
      <c r="AKV6" s="43">
        <v>256</v>
      </c>
      <c r="AKW6" s="43">
        <v>390</v>
      </c>
      <c r="AKX6" s="43">
        <v>329</v>
      </c>
      <c r="AKY6" s="43">
        <v>293</v>
      </c>
      <c r="AKZ6" s="43">
        <v>378</v>
      </c>
      <c r="ALA6" s="43">
        <v>219</v>
      </c>
      <c r="ALB6" s="43">
        <v>512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0</v>
      </c>
      <c r="ALL6" s="43">
        <v>4.37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86057.1</v>
      </c>
      <c r="APJ6" s="43">
        <v>0</v>
      </c>
      <c r="APK6" s="43">
        <v>28219.8</v>
      </c>
      <c r="APL6" s="43">
        <v>0</v>
      </c>
      <c r="APM6" s="43">
        <v>154</v>
      </c>
      <c r="APN6" s="43">
        <v>0.02</v>
      </c>
      <c r="APO6" s="43">
        <v>0</v>
      </c>
      <c r="APP6" s="43">
        <v>382</v>
      </c>
      <c r="APQ6" s="43">
        <v>1.06</v>
      </c>
      <c r="APR6" s="43">
        <v>0</v>
      </c>
      <c r="APS6" s="43">
        <v>10238</v>
      </c>
      <c r="APT6" s="43" t="s">
        <v>7783</v>
      </c>
      <c r="APU6" s="43" t="s">
        <v>7784</v>
      </c>
      <c r="APV6" s="43" t="s">
        <v>7785</v>
      </c>
      <c r="APW6" s="43" t="s">
        <v>7663</v>
      </c>
      <c r="APX6" s="43" t="s">
        <v>7786</v>
      </c>
      <c r="APY6" s="43" t="s">
        <v>7787</v>
      </c>
      <c r="APZ6" s="43" t="s">
        <v>7663</v>
      </c>
      <c r="AQA6" s="43" t="s">
        <v>7788</v>
      </c>
      <c r="AQB6" s="43" t="s">
        <v>7663</v>
      </c>
      <c r="AQC6" s="43" t="s">
        <v>7786</v>
      </c>
      <c r="AQD6" s="43" t="s">
        <v>7667</v>
      </c>
      <c r="AQE6" s="43" t="s">
        <v>7663</v>
      </c>
      <c r="AQF6" s="43" t="s">
        <v>7789</v>
      </c>
      <c r="AQG6" s="43" t="s">
        <v>7786</v>
      </c>
      <c r="AQH6" s="43" t="s">
        <v>7790</v>
      </c>
      <c r="AQI6" s="43" t="s">
        <v>7791</v>
      </c>
      <c r="AQJ6" s="43" t="s">
        <v>7792</v>
      </c>
      <c r="AQK6" s="43" t="s">
        <v>7793</v>
      </c>
      <c r="AQL6" s="43" t="s">
        <v>7793</v>
      </c>
      <c r="AQM6" s="43" t="s">
        <v>7794</v>
      </c>
      <c r="AQN6" s="43" t="s">
        <v>7788</v>
      </c>
      <c r="AQO6" s="43" t="s">
        <v>7793</v>
      </c>
      <c r="AQP6" s="43" t="s">
        <v>7672</v>
      </c>
      <c r="AQQ6" s="43" t="s">
        <v>7795</v>
      </c>
      <c r="AQR6" s="43" t="s">
        <v>7793</v>
      </c>
      <c r="AQS6" s="43" t="s">
        <v>7796</v>
      </c>
      <c r="AQT6" s="43" t="s">
        <v>7786</v>
      </c>
      <c r="AQU6" s="43" t="s">
        <v>7793</v>
      </c>
      <c r="AQV6" s="43" t="s">
        <v>7792</v>
      </c>
      <c r="AQW6" s="43" t="s">
        <v>7783</v>
      </c>
      <c r="AQX6" s="43" t="s">
        <v>26</v>
      </c>
      <c r="AQY6" s="43">
        <v>20.2</v>
      </c>
      <c r="AQZ6" s="43">
        <v>23.3</v>
      </c>
      <c r="ARA6" s="43">
        <v>20.8</v>
      </c>
      <c r="ARB6" s="43">
        <v>22.1</v>
      </c>
      <c r="ARC6" s="43">
        <v>19.100000000000001</v>
      </c>
      <c r="ARD6" s="43">
        <v>20.100000000000001</v>
      </c>
      <c r="ARE6" s="43">
        <v>19.5</v>
      </c>
      <c r="ARF6" s="43">
        <v>18.8</v>
      </c>
      <c r="ARG6" s="43">
        <v>22.1</v>
      </c>
      <c r="ARH6" s="43">
        <v>19.3</v>
      </c>
      <c r="ARI6" s="43">
        <v>20</v>
      </c>
      <c r="ARJ6" s="43">
        <v>18.2</v>
      </c>
      <c r="ARK6" s="43">
        <v>19.2</v>
      </c>
      <c r="ARL6" s="43">
        <v>18.899999999999999</v>
      </c>
      <c r="ARM6" s="43">
        <v>18.600000000000001</v>
      </c>
      <c r="ARN6" s="43">
        <v>18.899999999999999</v>
      </c>
      <c r="ARO6" s="43">
        <v>20.399999999999999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23.9</v>
      </c>
      <c r="ARY6" s="43">
        <v>18.100000000000001</v>
      </c>
      <c r="ARZ6" s="43">
        <v>1268</v>
      </c>
      <c r="ATE6" s="43">
        <v>-1</v>
      </c>
      <c r="ATF6" s="43">
        <v>2</v>
      </c>
      <c r="ATG6" s="43">
        <v>1</v>
      </c>
      <c r="ATH6" s="43" t="s">
        <v>7704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7704</v>
      </c>
      <c r="ATP6" s="43">
        <v>4252</v>
      </c>
      <c r="ATQ6" s="43">
        <v>1</v>
      </c>
      <c r="ATR6" s="43">
        <v>1605744000000</v>
      </c>
      <c r="ATS6" s="43" t="s">
        <v>7704</v>
      </c>
      <c r="ATT6" s="43" t="s">
        <v>7704</v>
      </c>
      <c r="ATU6" s="43" t="s">
        <v>7704</v>
      </c>
      <c r="ATV6" s="43">
        <v>0.02</v>
      </c>
      <c r="ATW6" s="43">
        <v>5.65</v>
      </c>
      <c r="ATX6" s="43">
        <v>6</v>
      </c>
      <c r="ATY6" s="43" t="s">
        <v>7704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7676</v>
      </c>
      <c r="AVF6" s="43">
        <v>50</v>
      </c>
      <c r="AVG6" s="43" t="s">
        <v>7797</v>
      </c>
      <c r="AVK6" s="43">
        <v>21.65</v>
      </c>
      <c r="AVL6" s="43">
        <v>2</v>
      </c>
      <c r="AVM6" s="43">
        <v>2</v>
      </c>
      <c r="AVN6" s="43">
        <v>50</v>
      </c>
      <c r="AVO6" s="43">
        <v>50</v>
      </c>
      <c r="AVP6" s="43">
        <v>0</v>
      </c>
      <c r="AVQ6" s="43">
        <v>50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36</v>
      </c>
      <c r="DRL6" s="43" t="s">
        <v>7743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7744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7745</v>
      </c>
      <c r="ILS6" s="43" t="s">
        <v>7745</v>
      </c>
      <c r="ILU6" s="43" t="s">
        <v>7745</v>
      </c>
      <c r="ILW6" s="43" t="s">
        <v>7745</v>
      </c>
      <c r="ILY6" s="43" t="s">
        <v>7745</v>
      </c>
      <c r="IMA6" s="43" t="s">
        <v>7745</v>
      </c>
      <c r="IMC6" s="43" t="s">
        <v>7745</v>
      </c>
      <c r="IME6" s="43" t="s">
        <v>7745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2679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2679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66.8</v>
      </c>
      <c r="IUJ6" s="43">
        <v>1.2</v>
      </c>
      <c r="IUK6" s="43">
        <v>-29.439999999999991</v>
      </c>
      <c r="IUL6" s="43">
        <v>4.391</v>
      </c>
      <c r="IUN6" s="43">
        <v>0.87290909090909108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562</v>
      </c>
      <c r="IUW6" s="43">
        <v>0</v>
      </c>
      <c r="IUX6" s="43">
        <v>0</v>
      </c>
      <c r="IUY6" s="43">
        <v>158</v>
      </c>
      <c r="IUZ6" s="43">
        <v>164</v>
      </c>
      <c r="IVA6" s="43">
        <v>121</v>
      </c>
      <c r="IVB6" s="43">
        <v>99</v>
      </c>
      <c r="IVC6" s="43">
        <v>61</v>
      </c>
      <c r="IVD6" s="43">
        <v>36</v>
      </c>
      <c r="IVE6" s="43">
        <v>41</v>
      </c>
      <c r="IVF6" s="43">
        <v>33</v>
      </c>
      <c r="IVG6" s="43">
        <v>367</v>
      </c>
      <c r="IVH6" s="43">
        <v>347</v>
      </c>
      <c r="IVI6" s="43">
        <v>298</v>
      </c>
      <c r="IVJ6" s="43">
        <v>298</v>
      </c>
      <c r="IVK6" s="43">
        <v>134</v>
      </c>
      <c r="IVL6" s="43">
        <v>52</v>
      </c>
      <c r="IVM6" s="43">
        <v>43</v>
      </c>
      <c r="IVN6" s="43">
        <v>40</v>
      </c>
      <c r="IVO6" s="43">
        <v>0</v>
      </c>
      <c r="IVP6" s="43">
        <v>70.739999999999995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371</v>
      </c>
      <c r="IWP6" s="43">
        <v>366</v>
      </c>
      <c r="IWQ6" s="43">
        <v>380</v>
      </c>
      <c r="IWR6" s="43">
        <v>379</v>
      </c>
      <c r="IWS6" s="43">
        <v>383</v>
      </c>
      <c r="IWT6" s="43">
        <v>379</v>
      </c>
      <c r="IWU6" s="43">
        <v>379</v>
      </c>
      <c r="IWV6" s="43">
        <v>380</v>
      </c>
      <c r="IWW6" s="43">
        <v>0</v>
      </c>
      <c r="IWX6" s="43">
        <v>0</v>
      </c>
      <c r="IWY6" s="43">
        <v>0</v>
      </c>
      <c r="IWZ6" s="43">
        <v>379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376</v>
      </c>
      <c r="IXG6" s="43">
        <v>380</v>
      </c>
      <c r="IXH6" s="43">
        <v>378</v>
      </c>
      <c r="IXI6" s="43">
        <v>379</v>
      </c>
      <c r="IXJ6" s="43">
        <v>380</v>
      </c>
      <c r="IXK6" s="43">
        <v>376</v>
      </c>
      <c r="IXL6" s="43">
        <v>383</v>
      </c>
      <c r="IXM6" s="43">
        <v>524</v>
      </c>
      <c r="IXN6" s="43">
        <v>523</v>
      </c>
      <c r="IXO6" s="43">
        <v>0</v>
      </c>
      <c r="IXP6" s="43">
        <v>529</v>
      </c>
      <c r="IXQ6" s="43">
        <v>526</v>
      </c>
      <c r="IXR6" s="43">
        <v>528</v>
      </c>
      <c r="IXS6" s="43">
        <v>529</v>
      </c>
      <c r="IXT6" s="43">
        <v>526</v>
      </c>
      <c r="IXU6" s="43">
        <v>0</v>
      </c>
      <c r="IXV6" s="43">
        <v>0</v>
      </c>
      <c r="IXW6" s="43">
        <v>0</v>
      </c>
      <c r="IXX6" s="43">
        <v>523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523</v>
      </c>
      <c r="IYE6" s="43">
        <v>525</v>
      </c>
      <c r="IYF6" s="43">
        <v>523</v>
      </c>
      <c r="IYG6" s="43">
        <v>0</v>
      </c>
      <c r="IYH6" s="43">
        <v>522</v>
      </c>
      <c r="IYI6" s="43">
        <v>523</v>
      </c>
      <c r="IYJ6" s="43">
        <v>528</v>
      </c>
      <c r="IYL6" s="43" t="s">
        <v>7677</v>
      </c>
      <c r="IYM6" s="43">
        <v>30</v>
      </c>
      <c r="IYN6" s="43">
        <v>41</v>
      </c>
      <c r="IYO6" s="43">
        <v>42</v>
      </c>
      <c r="IYP6" s="43">
        <v>41</v>
      </c>
      <c r="IYQ6" s="43">
        <v>42</v>
      </c>
      <c r="IYR6" s="43">
        <v>41</v>
      </c>
      <c r="IYS6" s="43">
        <v>42</v>
      </c>
      <c r="IYT6" s="43">
        <v>40</v>
      </c>
      <c r="IYU6" s="43">
        <v>42</v>
      </c>
      <c r="IYV6" s="43">
        <v>40</v>
      </c>
      <c r="IYW6" s="43">
        <v>41</v>
      </c>
      <c r="IYX6" s="43">
        <v>41</v>
      </c>
      <c r="IYY6" s="43">
        <v>41</v>
      </c>
      <c r="IYZ6" s="43">
        <v>41</v>
      </c>
      <c r="IZA6" s="43">
        <v>42</v>
      </c>
      <c r="IZB6" s="43">
        <v>41</v>
      </c>
      <c r="IZC6" s="43">
        <v>41</v>
      </c>
      <c r="IZD6" s="43">
        <v>41</v>
      </c>
      <c r="IZE6" s="43">
        <v>41</v>
      </c>
      <c r="IZF6" s="43">
        <v>42</v>
      </c>
      <c r="IZG6" s="43">
        <v>41</v>
      </c>
      <c r="JAF6" s="43">
        <v>1176</v>
      </c>
      <c r="JAG6" s="43">
        <v>1516</v>
      </c>
      <c r="JAH6" s="43">
        <v>1302</v>
      </c>
      <c r="JAI6" s="43">
        <v>1100</v>
      </c>
      <c r="JAJ6" s="43">
        <v>3150</v>
      </c>
      <c r="JAK6" s="43">
        <v>1089</v>
      </c>
      <c r="JAL6" s="43">
        <v>1117</v>
      </c>
      <c r="JAM6" s="43">
        <v>1391</v>
      </c>
      <c r="JAN6" s="43">
        <v>1105</v>
      </c>
      <c r="JAO6" s="43">
        <v>3151</v>
      </c>
      <c r="JAP6" s="43">
        <v>1185</v>
      </c>
      <c r="JAQ6" s="43">
        <v>1045</v>
      </c>
      <c r="JAR6" s="43">
        <v>1258</v>
      </c>
      <c r="JAS6" s="43">
        <v>1116</v>
      </c>
      <c r="JAT6" s="43">
        <v>1145</v>
      </c>
      <c r="JAU6" s="43">
        <v>3008</v>
      </c>
      <c r="JBD6" s="43">
        <v>14</v>
      </c>
      <c r="JBE6" s="43">
        <v>47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149</v>
      </c>
      <c r="JBZ6" s="43">
        <v>0</v>
      </c>
      <c r="JCA6" s="43">
        <v>0</v>
      </c>
      <c r="JCB6" s="43">
        <v>0</v>
      </c>
      <c r="JCC6" s="43">
        <v>167.1</v>
      </c>
      <c r="JCD6" s="43">
        <v>0</v>
      </c>
      <c r="JCE6" s="43">
        <v>0</v>
      </c>
      <c r="JCF6" s="43">
        <v>0</v>
      </c>
      <c r="JCG6" s="43">
        <v>1101</v>
      </c>
      <c r="JCH6" s="43">
        <v>0</v>
      </c>
      <c r="JCI6" s="43">
        <v>0</v>
      </c>
      <c r="JCJ6" s="43">
        <v>0</v>
      </c>
      <c r="JCK6" s="43">
        <v>9.9</v>
      </c>
      <c r="JCL6" s="43">
        <v>0</v>
      </c>
      <c r="JCM6" s="43">
        <v>0</v>
      </c>
      <c r="JCN6" s="43">
        <v>0</v>
      </c>
      <c r="JCO6" s="43">
        <v>1.8480000000000001</v>
      </c>
      <c r="JCP6" s="43">
        <v>1.8720000000000001</v>
      </c>
      <c r="JCQ6" s="43">
        <v>1.8720000000000001</v>
      </c>
      <c r="JCR6" s="43">
        <v>1.8720000000000001</v>
      </c>
      <c r="JCS6" s="43">
        <v>68.3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5601</v>
      </c>
      <c r="JDG6" s="43">
        <v>1</v>
      </c>
      <c r="JDI6" s="43">
        <v>1</v>
      </c>
      <c r="JDJ6" s="43">
        <v>5601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1</v>
      </c>
      <c r="JMM6" s="43">
        <v>1</v>
      </c>
      <c r="JMN6" s="43">
        <v>1</v>
      </c>
      <c r="JMO6" s="43">
        <v>17</v>
      </c>
      <c r="JMP6" s="43">
        <v>0</v>
      </c>
      <c r="JMQ6" s="43">
        <v>100</v>
      </c>
      <c r="JMR6" s="43">
        <v>0</v>
      </c>
      <c r="JMS6" s="43">
        <v>0</v>
      </c>
      <c r="JMT6" s="43">
        <v>0</v>
      </c>
      <c r="JMU6" s="43">
        <v>0</v>
      </c>
      <c r="JMV6" s="43">
        <v>35.6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4.37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100</v>
      </c>
      <c r="JNK6" s="112">
        <v>100</v>
      </c>
      <c r="JNL6" s="112">
        <v>100</v>
      </c>
      <c r="JNM6" s="112">
        <v>100</v>
      </c>
      <c r="JNN6" s="112">
        <v>35.6</v>
      </c>
      <c r="JNO6" s="112">
        <v>35.6</v>
      </c>
      <c r="JNP6" s="112">
        <v>35.6</v>
      </c>
      <c r="JNQ6" s="112">
        <v>35.6</v>
      </c>
      <c r="JNR6" s="112">
        <v>4.3010000000000002</v>
      </c>
      <c r="JNS6" s="112">
        <v>1500</v>
      </c>
      <c r="JNT6" s="112">
        <v>1499</v>
      </c>
      <c r="JNU6" s="112">
        <v>23.8</v>
      </c>
      <c r="JNV6" s="112">
        <v>45.4</v>
      </c>
      <c r="JNW6" s="112">
        <v>0</v>
      </c>
      <c r="JNY6" s="112">
        <v>0</v>
      </c>
      <c r="JNZ6" s="112">
        <v>0</v>
      </c>
      <c r="JOA6" s="112" t="s">
        <v>142</v>
      </c>
    </row>
    <row r="7" spans="1:7258" ht="15" customHeight="1">
      <c r="A7" s="205">
        <v>2</v>
      </c>
      <c r="B7" s="87" t="s">
        <v>7750</v>
      </c>
      <c r="C7" s="81">
        <v>54</v>
      </c>
      <c r="D7" s="43">
        <v>1.014</v>
      </c>
      <c r="E7" s="43">
        <v>0</v>
      </c>
      <c r="F7" s="43" t="s">
        <v>8259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5.94</v>
      </c>
      <c r="O7" s="43">
        <v>0</v>
      </c>
      <c r="P7" s="43">
        <v>0</v>
      </c>
      <c r="Q7" s="43">
        <v>0</v>
      </c>
      <c r="R7" s="43">
        <v>-1278</v>
      </c>
      <c r="S7" s="43">
        <v>0</v>
      </c>
      <c r="T7" s="43">
        <v>6.19</v>
      </c>
      <c r="U7" s="43">
        <v>0</v>
      </c>
      <c r="V7" s="43">
        <v>4.53</v>
      </c>
      <c r="W7" s="43">
        <v>4.62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5.32</v>
      </c>
      <c r="AI7" s="43">
        <v>5.32</v>
      </c>
      <c r="AM7" s="43" t="s">
        <v>7798</v>
      </c>
      <c r="AN7" s="43">
        <v>941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0.03</v>
      </c>
      <c r="EV7" s="43">
        <v>0.03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1758</v>
      </c>
      <c r="FL7" s="43">
        <v>4673</v>
      </c>
      <c r="FM7" s="43">
        <v>29673</v>
      </c>
      <c r="FN7" s="43">
        <v>1758</v>
      </c>
      <c r="FO7" s="43">
        <v>8</v>
      </c>
      <c r="FP7" s="43">
        <v>8</v>
      </c>
      <c r="FQ7" s="43">
        <v>1758</v>
      </c>
      <c r="FR7" s="43">
        <v>794881</v>
      </c>
      <c r="FS7" s="43">
        <v>30327</v>
      </c>
      <c r="FT7" s="43">
        <v>30290</v>
      </c>
      <c r="FU7" s="43">
        <v>30290</v>
      </c>
      <c r="FV7" s="43">
        <v>43</v>
      </c>
      <c r="FW7" s="43">
        <v>811</v>
      </c>
      <c r="FY7" s="43">
        <v>51.7</v>
      </c>
      <c r="FZ7" s="43">
        <v>0</v>
      </c>
      <c r="GA7" s="43">
        <v>65</v>
      </c>
      <c r="GB7" s="43">
        <v>64.8</v>
      </c>
      <c r="GC7" s="43">
        <v>15.9</v>
      </c>
      <c r="GD7" s="43">
        <v>72</v>
      </c>
      <c r="GE7" s="43">
        <v>64.900000000000006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90.2</v>
      </c>
      <c r="GO7" s="43">
        <v>100</v>
      </c>
      <c r="GP7" s="43">
        <v>50</v>
      </c>
      <c r="GQ7" s="43">
        <v>51.7</v>
      </c>
      <c r="GR7" s="43">
        <v>0</v>
      </c>
      <c r="GS7" s="43">
        <v>75</v>
      </c>
      <c r="GT7" s="43">
        <v>82.2</v>
      </c>
      <c r="GU7" s="43">
        <v>0</v>
      </c>
      <c r="GV7" s="43">
        <v>72</v>
      </c>
      <c r="GW7" s="43">
        <v>64.8</v>
      </c>
      <c r="GX7" s="43">
        <v>0</v>
      </c>
      <c r="GY7" s="43">
        <v>6.3</v>
      </c>
      <c r="GZ7" s="43">
        <v>6.3</v>
      </c>
      <c r="HA7" s="43">
        <v>80.7</v>
      </c>
      <c r="HB7" s="43">
        <v>20</v>
      </c>
      <c r="HC7" s="43">
        <v>20.9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45.4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4.2</v>
      </c>
      <c r="KZ7" s="43">
        <v>9.6999999999999993</v>
      </c>
      <c r="LA7" s="43">
        <v>8.5</v>
      </c>
      <c r="LB7" s="43">
        <v>12.7</v>
      </c>
      <c r="LC7" s="43">
        <v>17</v>
      </c>
      <c r="LD7" s="43">
        <v>21.2</v>
      </c>
      <c r="LE7" s="43">
        <v>24.9</v>
      </c>
      <c r="LF7" s="43">
        <v>19.7</v>
      </c>
      <c r="LG7" s="43">
        <v>21.3</v>
      </c>
      <c r="LH7" s="43">
        <v>10.1</v>
      </c>
      <c r="LI7" s="43">
        <v>0</v>
      </c>
      <c r="LJ7" s="43">
        <v>0</v>
      </c>
      <c r="LK7" s="43">
        <v>4.2</v>
      </c>
      <c r="LL7" s="43">
        <v>9.6999999999999993</v>
      </c>
      <c r="LM7" s="43">
        <v>1</v>
      </c>
      <c r="LN7" s="43">
        <v>0</v>
      </c>
      <c r="LO7" s="43">
        <v>8.5</v>
      </c>
      <c r="LP7" s="43">
        <v>0</v>
      </c>
      <c r="LQ7" s="43">
        <v>12.7</v>
      </c>
      <c r="LR7" s="43">
        <v>0</v>
      </c>
      <c r="LS7" s="43">
        <v>17</v>
      </c>
      <c r="LT7" s="43">
        <v>0</v>
      </c>
      <c r="LU7" s="43">
        <v>21.2</v>
      </c>
      <c r="LV7" s="43">
        <v>1</v>
      </c>
      <c r="LW7" s="43">
        <v>24.9</v>
      </c>
      <c r="LX7" s="43">
        <v>1</v>
      </c>
      <c r="LY7" s="43">
        <v>19.7</v>
      </c>
      <c r="LZ7" s="43">
        <v>1</v>
      </c>
      <c r="MA7" s="43">
        <v>21.3</v>
      </c>
      <c r="MB7" s="43">
        <v>1</v>
      </c>
      <c r="MC7" s="43">
        <v>10.1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5123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11.1</v>
      </c>
      <c r="QS7" s="43">
        <v>0</v>
      </c>
      <c r="QT7" s="43">
        <v>0</v>
      </c>
      <c r="QU7" s="43">
        <v>0</v>
      </c>
      <c r="QV7" s="43">
        <v>0</v>
      </c>
      <c r="QW7" s="43">
        <v>400</v>
      </c>
      <c r="QX7" s="43">
        <v>400</v>
      </c>
      <c r="QY7" s="43">
        <v>399</v>
      </c>
      <c r="QZ7" s="43">
        <v>125.4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119.4</v>
      </c>
      <c r="RG7" s="43">
        <v>0</v>
      </c>
      <c r="RH7" s="43">
        <v>0</v>
      </c>
      <c r="RI7" s="43">
        <v>0</v>
      </c>
      <c r="RJ7" s="43">
        <v>119.4</v>
      </c>
      <c r="RK7" s="43">
        <v>0</v>
      </c>
      <c r="RL7" s="43">
        <v>0</v>
      </c>
      <c r="RM7" s="43">
        <v>0</v>
      </c>
      <c r="RN7" s="43">
        <v>382</v>
      </c>
      <c r="RO7" s="43">
        <v>382</v>
      </c>
      <c r="RP7" s="43">
        <v>0</v>
      </c>
      <c r="RQ7" s="43">
        <v>0</v>
      </c>
      <c r="RR7" s="43">
        <v>0</v>
      </c>
      <c r="RS7" s="43">
        <v>0</v>
      </c>
      <c r="RT7" s="43">
        <v>10.7</v>
      </c>
      <c r="RU7" s="43">
        <v>0</v>
      </c>
      <c r="RV7" s="43">
        <v>0</v>
      </c>
      <c r="RW7" s="43">
        <v>0</v>
      </c>
      <c r="RX7" s="43">
        <v>10.7</v>
      </c>
      <c r="RY7" s="43">
        <v>0</v>
      </c>
      <c r="RZ7" s="43">
        <v>0</v>
      </c>
      <c r="SA7" s="43">
        <v>0</v>
      </c>
      <c r="SB7" s="43">
        <v>10.7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1609088311748</v>
      </c>
      <c r="SQ7" s="43">
        <v>0</v>
      </c>
      <c r="SR7" s="43">
        <v>60</v>
      </c>
      <c r="SS7" s="43">
        <v>1</v>
      </c>
      <c r="ST7" s="43">
        <v>1</v>
      </c>
      <c r="SU7" s="43">
        <v>0</v>
      </c>
      <c r="SV7" s="43">
        <v>0</v>
      </c>
      <c r="SW7" s="43">
        <v>9</v>
      </c>
      <c r="SX7" s="43">
        <v>16.37</v>
      </c>
      <c r="SY7" s="43">
        <v>1.3000000000000007</v>
      </c>
      <c r="TA7" s="43">
        <v>5119</v>
      </c>
      <c r="TF7" s="43">
        <v>28</v>
      </c>
      <c r="TG7" s="43">
        <v>57</v>
      </c>
      <c r="TH7" s="43">
        <v>0</v>
      </c>
      <c r="TI7" s="43">
        <v>0</v>
      </c>
      <c r="TJ7" s="43">
        <v>38147</v>
      </c>
      <c r="TK7" s="43">
        <v>38167</v>
      </c>
      <c r="TL7" s="43">
        <v>36383</v>
      </c>
      <c r="TM7" s="43">
        <v>36678</v>
      </c>
      <c r="TN7" s="43">
        <v>0</v>
      </c>
      <c r="TO7" s="43">
        <v>0</v>
      </c>
      <c r="TP7" s="43">
        <v>331</v>
      </c>
      <c r="TQ7" s="43">
        <v>326</v>
      </c>
      <c r="TR7" s="43">
        <v>558</v>
      </c>
      <c r="TS7" s="43">
        <v>557</v>
      </c>
      <c r="TT7" s="43">
        <v>561</v>
      </c>
      <c r="TU7" s="43">
        <v>560</v>
      </c>
      <c r="TV7" s="43">
        <v>556</v>
      </c>
      <c r="TW7" s="43">
        <v>562</v>
      </c>
      <c r="TX7" s="43">
        <v>559</v>
      </c>
      <c r="TY7" s="43">
        <v>563</v>
      </c>
      <c r="TZ7" s="43">
        <v>562</v>
      </c>
      <c r="UA7" s="43">
        <v>561</v>
      </c>
      <c r="UB7" s="43">
        <v>558</v>
      </c>
      <c r="UC7" s="43">
        <v>560</v>
      </c>
      <c r="UD7" s="43">
        <v>554</v>
      </c>
      <c r="UE7" s="43">
        <v>553</v>
      </c>
      <c r="UF7" s="43">
        <v>561</v>
      </c>
      <c r="UG7" s="43">
        <v>561</v>
      </c>
      <c r="UH7" s="43">
        <v>558</v>
      </c>
      <c r="UI7" s="43">
        <v>559</v>
      </c>
      <c r="UJ7" s="43">
        <v>562</v>
      </c>
      <c r="UK7" s="43">
        <v>558</v>
      </c>
      <c r="UL7" s="43">
        <v>558</v>
      </c>
      <c r="UM7" s="43">
        <v>556</v>
      </c>
      <c r="UN7" s="43">
        <v>558</v>
      </c>
      <c r="UO7" s="43">
        <v>556</v>
      </c>
      <c r="UP7" s="43">
        <v>559</v>
      </c>
      <c r="UQ7" s="43">
        <v>558</v>
      </c>
      <c r="UR7" s="43">
        <v>563</v>
      </c>
      <c r="US7" s="43">
        <v>562</v>
      </c>
      <c r="UT7" s="43">
        <v>553</v>
      </c>
      <c r="UU7" s="43">
        <v>553</v>
      </c>
      <c r="UV7" s="43">
        <v>0</v>
      </c>
      <c r="UW7" s="43">
        <v>0</v>
      </c>
      <c r="UX7" s="43">
        <v>0</v>
      </c>
      <c r="UY7" s="43">
        <v>333</v>
      </c>
      <c r="UZ7" s="43">
        <v>331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56.1</v>
      </c>
      <c r="XO7" s="43">
        <v>42.6</v>
      </c>
      <c r="XR7" s="43">
        <v>57.1</v>
      </c>
      <c r="XS7" s="43">
        <v>56.1</v>
      </c>
      <c r="XT7" s="43">
        <v>65.7</v>
      </c>
      <c r="XU7" s="43">
        <v>29.4</v>
      </c>
      <c r="XV7" s="43">
        <v>56.1</v>
      </c>
      <c r="XW7" s="43">
        <v>42.7</v>
      </c>
      <c r="XX7" s="43">
        <v>55.294087184580142</v>
      </c>
      <c r="XY7" s="43">
        <v>42.219851404813006</v>
      </c>
      <c r="XZ7" s="43">
        <v>1</v>
      </c>
      <c r="YA7" s="43">
        <v>1606606418777</v>
      </c>
      <c r="YC7" s="43">
        <v>4415</v>
      </c>
      <c r="YD7" s="43">
        <v>-0.999</v>
      </c>
      <c r="YE7" s="43">
        <v>50.01</v>
      </c>
      <c r="YF7" s="43">
        <v>0</v>
      </c>
      <c r="YG7" s="43">
        <v>20945</v>
      </c>
      <c r="YH7" s="43">
        <v>12049</v>
      </c>
      <c r="YI7" s="43">
        <v>20982</v>
      </c>
      <c r="YJ7" s="43">
        <v>12039</v>
      </c>
      <c r="YK7" s="43">
        <v>21023</v>
      </c>
      <c r="YL7" s="43">
        <v>12257</v>
      </c>
      <c r="YM7" s="43">
        <v>10922</v>
      </c>
      <c r="YN7" s="43">
        <v>6311</v>
      </c>
      <c r="YO7" s="43">
        <v>10949</v>
      </c>
      <c r="YP7" s="43">
        <v>6345</v>
      </c>
      <c r="YQ7" s="43">
        <v>10926</v>
      </c>
      <c r="YR7" s="43">
        <v>6292</v>
      </c>
      <c r="YS7" s="43">
        <v>0</v>
      </c>
      <c r="YT7" s="43">
        <v>27546</v>
      </c>
      <c r="YU7" s="43">
        <v>4591</v>
      </c>
      <c r="YV7" s="43">
        <v>6</v>
      </c>
      <c r="YW7" s="43">
        <v>6.0000000000000001E-3</v>
      </c>
      <c r="YX7" s="43">
        <v>200</v>
      </c>
      <c r="YY7" s="43">
        <v>2.31</v>
      </c>
      <c r="YZ7" s="43">
        <v>-54</v>
      </c>
      <c r="ZA7" s="43">
        <v>4.49</v>
      </c>
      <c r="ZB7" s="43">
        <v>0.82</v>
      </c>
      <c r="ZD7" s="43">
        <v>0</v>
      </c>
      <c r="ZE7" s="43">
        <v>82.2</v>
      </c>
      <c r="ZF7" s="43">
        <v>71.599999999999994</v>
      </c>
      <c r="ZG7" s="43">
        <v>0</v>
      </c>
      <c r="ZH7" s="43">
        <v>64.8</v>
      </c>
      <c r="ZI7" s="43">
        <v>64.900000000000006</v>
      </c>
      <c r="ZJ7" s="43">
        <v>64.7</v>
      </c>
      <c r="ZK7" s="43">
        <v>0</v>
      </c>
      <c r="ZL7" s="43">
        <v>0</v>
      </c>
      <c r="ZM7" s="43">
        <v>0</v>
      </c>
      <c r="ZN7" s="43">
        <v>22</v>
      </c>
      <c r="ZO7" s="43">
        <v>22</v>
      </c>
      <c r="ZP7" s="43">
        <v>22</v>
      </c>
      <c r="ZQ7" s="43">
        <v>22</v>
      </c>
      <c r="ZR7" s="43">
        <v>22</v>
      </c>
      <c r="ZS7" s="43">
        <v>22</v>
      </c>
      <c r="ZT7" s="43">
        <v>22</v>
      </c>
      <c r="ZU7" s="43">
        <v>22</v>
      </c>
      <c r="ZV7" s="43">
        <v>22</v>
      </c>
      <c r="ZW7" s="43">
        <v>22</v>
      </c>
      <c r="ZX7" s="43">
        <v>22</v>
      </c>
      <c r="ZY7" s="43">
        <v>22</v>
      </c>
      <c r="ZZ7" s="43">
        <v>22</v>
      </c>
      <c r="AAA7" s="43">
        <v>22</v>
      </c>
      <c r="AAB7" s="43">
        <v>22</v>
      </c>
      <c r="AAC7" s="43">
        <v>22</v>
      </c>
      <c r="AAD7" s="43">
        <v>22</v>
      </c>
      <c r="AAE7" s="43">
        <v>22</v>
      </c>
      <c r="AAF7" s="43">
        <v>22</v>
      </c>
      <c r="AAG7" s="43">
        <v>22</v>
      </c>
      <c r="AAH7" s="43">
        <v>22</v>
      </c>
      <c r="AAI7" s="43">
        <v>22</v>
      </c>
      <c r="AAJ7" s="43">
        <v>22</v>
      </c>
      <c r="AAK7" s="43">
        <v>22</v>
      </c>
      <c r="AAL7" s="43">
        <v>22</v>
      </c>
      <c r="AAM7" s="43">
        <v>61.5</v>
      </c>
      <c r="AAN7" s="43">
        <v>58.8</v>
      </c>
      <c r="AAO7" s="43">
        <v>58.3</v>
      </c>
      <c r="AAP7" s="43">
        <v>60.7</v>
      </c>
      <c r="AAQ7" s="43">
        <v>51.5</v>
      </c>
      <c r="AAR7" s="43">
        <v>51.2</v>
      </c>
      <c r="AAS7" s="43">
        <v>60.1</v>
      </c>
      <c r="AAT7" s="43">
        <v>57.8</v>
      </c>
      <c r="AAU7" s="43">
        <v>61.2</v>
      </c>
      <c r="AAV7" s="43">
        <v>54.1</v>
      </c>
      <c r="AAW7" s="43">
        <v>60</v>
      </c>
      <c r="AAX7" s="43">
        <v>60.2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9127.2000000000007</v>
      </c>
      <c r="ACJ7" s="43">
        <v>30371.4</v>
      </c>
      <c r="ACK7" s="43">
        <v>14058.9</v>
      </c>
      <c r="ACL7" s="43">
        <v>30371.4</v>
      </c>
      <c r="ACM7" s="43">
        <v>30371.599999999999</v>
      </c>
      <c r="ACN7" s="43">
        <v>30371.7</v>
      </c>
      <c r="ACO7" s="43">
        <v>30361.9</v>
      </c>
      <c r="ACP7" s="43">
        <v>30364.1</v>
      </c>
      <c r="ACQ7" s="43">
        <v>30371.5</v>
      </c>
      <c r="ACR7" s="43">
        <v>30371.5</v>
      </c>
      <c r="ACS7" s="43">
        <v>30371.4</v>
      </c>
      <c r="ACT7" s="43">
        <v>30371.4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237</v>
      </c>
      <c r="AHM7" s="43">
        <v>158</v>
      </c>
      <c r="AHN7" s="43">
        <v>141</v>
      </c>
      <c r="AHO7" s="43">
        <v>158</v>
      </c>
      <c r="AHP7" s="43">
        <v>189</v>
      </c>
      <c r="AHQ7" s="43">
        <v>110</v>
      </c>
      <c r="AHR7" s="43">
        <v>220</v>
      </c>
      <c r="AHS7" s="43">
        <v>110</v>
      </c>
      <c r="AHT7" s="43">
        <v>126</v>
      </c>
      <c r="AHU7" s="43">
        <v>158</v>
      </c>
      <c r="AHV7" s="43">
        <v>126</v>
      </c>
      <c r="AHW7" s="43">
        <v>126</v>
      </c>
      <c r="AHX7" s="43">
        <v>237</v>
      </c>
      <c r="AHY7" s="43">
        <v>189</v>
      </c>
      <c r="AHZ7" s="43">
        <v>174</v>
      </c>
      <c r="AIA7" s="43">
        <v>174</v>
      </c>
      <c r="AIB7" s="43">
        <v>174</v>
      </c>
      <c r="AIC7" s="43">
        <v>141</v>
      </c>
      <c r="AID7" s="43">
        <v>158</v>
      </c>
      <c r="AIE7" s="43">
        <v>126</v>
      </c>
      <c r="AIF7" s="43">
        <v>141</v>
      </c>
      <c r="AIG7" s="43">
        <v>220</v>
      </c>
      <c r="AIH7" s="43">
        <v>158</v>
      </c>
      <c r="AII7" s="43">
        <v>94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415</v>
      </c>
      <c r="AKN7" s="43">
        <v>305</v>
      </c>
      <c r="AKO7" s="43">
        <v>354</v>
      </c>
      <c r="AKP7" s="43">
        <v>476</v>
      </c>
      <c r="AKQ7" s="43">
        <v>305</v>
      </c>
      <c r="AKR7" s="43">
        <v>280</v>
      </c>
      <c r="AKS7" s="43">
        <v>256</v>
      </c>
      <c r="AKT7" s="43">
        <v>378</v>
      </c>
      <c r="AKU7" s="43">
        <v>268</v>
      </c>
      <c r="AKV7" s="43">
        <v>268</v>
      </c>
      <c r="AKW7" s="43">
        <v>219</v>
      </c>
      <c r="AKX7" s="43">
        <v>280</v>
      </c>
      <c r="AKY7" s="43">
        <v>354</v>
      </c>
      <c r="AKZ7" s="43">
        <v>378</v>
      </c>
      <c r="ALA7" s="43">
        <v>341</v>
      </c>
      <c r="ALB7" s="43">
        <v>329</v>
      </c>
      <c r="ALC7" s="43">
        <v>305</v>
      </c>
      <c r="ALD7" s="43">
        <v>439</v>
      </c>
      <c r="ALE7" s="43">
        <v>329</v>
      </c>
      <c r="ALF7" s="43">
        <v>305</v>
      </c>
      <c r="ALG7" s="43">
        <v>329</v>
      </c>
      <c r="ALH7" s="43">
        <v>378</v>
      </c>
      <c r="ALI7" s="43">
        <v>317</v>
      </c>
      <c r="ALJ7" s="43">
        <v>280</v>
      </c>
      <c r="ALK7" s="43">
        <v>1.2999999999999999E-2</v>
      </c>
      <c r="ALL7" s="43">
        <v>5.89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132707.20000000001</v>
      </c>
      <c r="APJ7" s="43">
        <v>0</v>
      </c>
      <c r="APK7" s="43">
        <v>5170.6000000000004</v>
      </c>
      <c r="APL7" s="43">
        <v>0</v>
      </c>
      <c r="APM7" s="43">
        <v>234</v>
      </c>
      <c r="APN7" s="43">
        <v>0.02</v>
      </c>
      <c r="APO7" s="43">
        <v>0</v>
      </c>
      <c r="APP7" s="43">
        <v>-168</v>
      </c>
      <c r="APQ7" s="43">
        <v>1.02</v>
      </c>
      <c r="APR7" s="43">
        <v>0</v>
      </c>
      <c r="APS7" s="43">
        <v>10939</v>
      </c>
      <c r="APT7" s="43" t="s">
        <v>7752</v>
      </c>
      <c r="APU7" s="43" t="s">
        <v>7799</v>
      </c>
      <c r="APV7" s="43" t="s">
        <v>7699</v>
      </c>
      <c r="APW7" s="43" t="s">
        <v>7765</v>
      </c>
      <c r="APX7" s="43" t="s">
        <v>7755</v>
      </c>
      <c r="APY7" s="43" t="s">
        <v>7800</v>
      </c>
      <c r="APZ7" s="43" t="s">
        <v>7663</v>
      </c>
      <c r="AQA7" s="43" t="s">
        <v>7801</v>
      </c>
      <c r="AQB7" s="43" t="s">
        <v>7758</v>
      </c>
      <c r="AQC7" s="43" t="s">
        <v>7801</v>
      </c>
      <c r="AQD7" s="43" t="s">
        <v>7752</v>
      </c>
      <c r="AQE7" s="43" t="s">
        <v>7760</v>
      </c>
      <c r="AQF7" s="43" t="s">
        <v>7752</v>
      </c>
      <c r="AQG7" s="43" t="s">
        <v>7802</v>
      </c>
      <c r="AQH7" s="43" t="s">
        <v>7761</v>
      </c>
      <c r="AQI7" s="43" t="s">
        <v>7803</v>
      </c>
      <c r="AQJ7" s="43" t="s">
        <v>7765</v>
      </c>
      <c r="AQK7" s="43" t="s">
        <v>7763</v>
      </c>
      <c r="AQL7" s="43" t="s">
        <v>7699</v>
      </c>
      <c r="AQM7" s="43" t="s">
        <v>7763</v>
      </c>
      <c r="AQN7" s="43" t="s">
        <v>7801</v>
      </c>
      <c r="AQO7" s="43" t="s">
        <v>7699</v>
      </c>
      <c r="AQP7" s="43" t="s">
        <v>7672</v>
      </c>
      <c r="AQQ7" s="43" t="s">
        <v>7804</v>
      </c>
      <c r="AQR7" s="43" t="s">
        <v>7699</v>
      </c>
      <c r="AQS7" s="43" t="s">
        <v>7805</v>
      </c>
      <c r="AQT7" s="43" t="s">
        <v>7761</v>
      </c>
      <c r="AQU7" s="43" t="s">
        <v>7699</v>
      </c>
      <c r="AQV7" s="43" t="s">
        <v>7806</v>
      </c>
      <c r="AQW7" s="43" t="s">
        <v>7699</v>
      </c>
      <c r="AQX7" s="43" t="s">
        <v>19</v>
      </c>
      <c r="AQY7" s="43">
        <v>25</v>
      </c>
      <c r="AQZ7" s="43">
        <v>28.8</v>
      </c>
      <c r="ARA7" s="43">
        <v>18</v>
      </c>
      <c r="ARB7" s="43">
        <v>26.5</v>
      </c>
      <c r="ARC7" s="43">
        <v>28.1</v>
      </c>
      <c r="ARD7" s="43">
        <v>30.6</v>
      </c>
      <c r="ARE7" s="43">
        <v>30</v>
      </c>
      <c r="ARF7" s="43">
        <v>25.5</v>
      </c>
      <c r="ARG7" s="43">
        <v>28.2</v>
      </c>
      <c r="ARH7" s="43">
        <v>27.5</v>
      </c>
      <c r="ARI7" s="43">
        <v>14.6</v>
      </c>
      <c r="ARJ7" s="43">
        <v>15</v>
      </c>
      <c r="ARK7" s="43">
        <v>27.2</v>
      </c>
      <c r="ARL7" s="43">
        <v>28.1</v>
      </c>
      <c r="ARM7" s="43">
        <v>31</v>
      </c>
      <c r="ARN7" s="43">
        <v>14.1</v>
      </c>
      <c r="ARO7" s="43">
        <v>24.4</v>
      </c>
      <c r="ARP7" s="43">
        <v>19.7</v>
      </c>
      <c r="ARQ7" s="43">
        <v>30.2</v>
      </c>
      <c r="ARR7" s="43">
        <v>28.1</v>
      </c>
      <c r="ARS7" s="43">
        <v>27.4</v>
      </c>
      <c r="ART7" s="43">
        <v>29.5</v>
      </c>
      <c r="ARU7" s="43">
        <v>24.9</v>
      </c>
      <c r="ARV7" s="43">
        <v>17.7</v>
      </c>
      <c r="ARW7" s="43">
        <v>25.6</v>
      </c>
      <c r="ARX7" s="43">
        <v>31</v>
      </c>
      <c r="ARY7" s="43">
        <v>14.1</v>
      </c>
      <c r="ARZ7" s="43">
        <v>1419</v>
      </c>
      <c r="AVE7" s="43" t="s">
        <v>7676</v>
      </c>
      <c r="AVF7" s="43">
        <v>50</v>
      </c>
      <c r="AVG7" s="43" t="s">
        <v>7807</v>
      </c>
      <c r="AVK7" s="43">
        <v>37.46</v>
      </c>
      <c r="AVL7" s="43">
        <v>2</v>
      </c>
      <c r="AVM7" s="43">
        <v>2</v>
      </c>
      <c r="AVO7" s="43">
        <v>50</v>
      </c>
      <c r="AVP7" s="43">
        <v>0</v>
      </c>
      <c r="AVQ7" s="43">
        <v>50.01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0.39062000000000002</v>
      </c>
      <c r="FUN7" s="43">
        <v>5.8590000000000003E-2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4405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3.11</v>
      </c>
      <c r="IUB7" s="43">
        <v>3.12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0.1</v>
      </c>
      <c r="IUK7" s="43">
        <v>-53.739999999999995</v>
      </c>
      <c r="IUL7" s="43">
        <v>4.4920000000000009</v>
      </c>
      <c r="IUM7" s="43">
        <v>2.5500000000000002E-2</v>
      </c>
      <c r="IUN7" s="43">
        <v>0.81600000000000028</v>
      </c>
      <c r="IUO7" s="43">
        <v>0</v>
      </c>
      <c r="IUP7" s="43">
        <v>0.57999999999999996</v>
      </c>
      <c r="IUQ7" s="43">
        <v>4404</v>
      </c>
      <c r="IUR7" s="43">
        <v>0</v>
      </c>
      <c r="IUS7" s="43">
        <v>0</v>
      </c>
      <c r="IUT7" s="43">
        <v>2.2400000000000002</v>
      </c>
      <c r="IUV7" s="43">
        <v>0</v>
      </c>
      <c r="IUX7" s="43">
        <v>0</v>
      </c>
      <c r="IUY7" s="43">
        <v>169</v>
      </c>
      <c r="IUZ7" s="43">
        <v>76</v>
      </c>
      <c r="IVA7" s="43">
        <v>162</v>
      </c>
      <c r="IVB7" s="43">
        <v>145</v>
      </c>
      <c r="IVC7" s="43">
        <v>126</v>
      </c>
      <c r="IVD7" s="43">
        <v>256</v>
      </c>
      <c r="IVE7" s="43">
        <v>241</v>
      </c>
      <c r="IVF7" s="43">
        <v>188</v>
      </c>
      <c r="IVG7" s="43">
        <v>405</v>
      </c>
      <c r="IVH7" s="43">
        <v>372</v>
      </c>
      <c r="IVI7" s="43">
        <v>259</v>
      </c>
      <c r="IVJ7" s="43">
        <v>259</v>
      </c>
      <c r="IVK7" s="43">
        <v>210</v>
      </c>
      <c r="IVL7" s="43">
        <v>-200</v>
      </c>
      <c r="IVM7" s="43">
        <v>-184</v>
      </c>
      <c r="IVN7" s="43">
        <v>-132</v>
      </c>
      <c r="IVP7" s="43">
        <v>58.39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371</v>
      </c>
      <c r="IWP7" s="43">
        <v>367</v>
      </c>
      <c r="IWQ7" s="43">
        <v>369</v>
      </c>
      <c r="IWR7" s="43">
        <v>376</v>
      </c>
      <c r="IWS7" s="43">
        <v>382</v>
      </c>
      <c r="IWT7" s="43">
        <v>371</v>
      </c>
      <c r="IWU7" s="43">
        <v>370</v>
      </c>
      <c r="IWV7" s="43">
        <v>369</v>
      </c>
      <c r="IWW7" s="43">
        <v>367</v>
      </c>
      <c r="IWX7" s="43">
        <v>367</v>
      </c>
      <c r="IWY7" s="43">
        <v>377</v>
      </c>
      <c r="IWZ7" s="43">
        <v>378</v>
      </c>
      <c r="IXA7" s="43">
        <v>384</v>
      </c>
      <c r="IXB7" s="43">
        <v>371</v>
      </c>
      <c r="IXC7" s="43">
        <v>366</v>
      </c>
      <c r="IXD7" s="43">
        <v>367</v>
      </c>
      <c r="IXE7" s="43">
        <v>0</v>
      </c>
      <c r="IXF7" s="43">
        <v>370</v>
      </c>
      <c r="IXG7" s="43">
        <v>370</v>
      </c>
      <c r="IXH7" s="43">
        <v>372</v>
      </c>
      <c r="IXI7" s="43">
        <v>369</v>
      </c>
      <c r="IXJ7" s="43">
        <v>370</v>
      </c>
      <c r="IXK7" s="43">
        <v>369</v>
      </c>
      <c r="IXL7" s="43">
        <v>369</v>
      </c>
      <c r="IXM7" s="43">
        <v>496</v>
      </c>
      <c r="IXN7" s="43">
        <v>495</v>
      </c>
      <c r="IXO7" s="43">
        <v>495</v>
      </c>
      <c r="IXP7" s="43">
        <v>493</v>
      </c>
      <c r="IXQ7" s="43">
        <v>486</v>
      </c>
      <c r="IXR7" s="43">
        <v>0</v>
      </c>
      <c r="IXS7" s="43">
        <v>505</v>
      </c>
      <c r="IXT7" s="43">
        <v>502</v>
      </c>
      <c r="IXU7" s="43">
        <v>499</v>
      </c>
      <c r="IXV7" s="43">
        <v>488</v>
      </c>
      <c r="IXW7" s="43">
        <v>502</v>
      </c>
      <c r="IXX7" s="43">
        <v>0</v>
      </c>
      <c r="IXY7" s="43">
        <v>499</v>
      </c>
      <c r="IXZ7" s="43">
        <v>508</v>
      </c>
      <c r="IYA7" s="43">
        <v>507</v>
      </c>
      <c r="IYB7" s="43">
        <v>499</v>
      </c>
      <c r="IYC7" s="43">
        <v>506</v>
      </c>
      <c r="IYD7" s="43">
        <v>497</v>
      </c>
      <c r="IYE7" s="43">
        <v>498</v>
      </c>
      <c r="IYF7" s="43">
        <v>0</v>
      </c>
      <c r="IYG7" s="43">
        <v>0</v>
      </c>
      <c r="IYH7" s="43">
        <v>486</v>
      </c>
      <c r="IYI7" s="43">
        <v>493</v>
      </c>
      <c r="IYJ7" s="43">
        <v>495</v>
      </c>
      <c r="IYL7" s="43" t="s">
        <v>7677</v>
      </c>
      <c r="IYM7" s="43">
        <v>30</v>
      </c>
      <c r="IYN7" s="43">
        <v>59</v>
      </c>
      <c r="IYO7" s="43">
        <v>60</v>
      </c>
      <c r="IYP7" s="43">
        <v>58</v>
      </c>
      <c r="IYQ7" s="43">
        <v>59</v>
      </c>
      <c r="IYR7" s="43">
        <v>59</v>
      </c>
      <c r="IYS7" s="43">
        <v>59</v>
      </c>
      <c r="IYT7" s="43">
        <v>59</v>
      </c>
      <c r="IYU7" s="43">
        <v>58</v>
      </c>
      <c r="IYV7" s="43">
        <v>59</v>
      </c>
      <c r="IYW7" s="43">
        <v>58</v>
      </c>
      <c r="IYX7" s="43">
        <v>58</v>
      </c>
      <c r="IYY7" s="43">
        <v>58</v>
      </c>
      <c r="IYZ7" s="43">
        <v>58</v>
      </c>
      <c r="IZA7" s="43">
        <v>59</v>
      </c>
      <c r="IZB7" s="43">
        <v>59</v>
      </c>
      <c r="IZC7" s="43">
        <v>59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467</v>
      </c>
      <c r="JAG7" s="43">
        <v>1297</v>
      </c>
      <c r="JAH7" s="43">
        <v>848</v>
      </c>
      <c r="JAI7" s="43">
        <v>595</v>
      </c>
      <c r="JAJ7" s="43">
        <v>55</v>
      </c>
      <c r="JAK7" s="43">
        <v>469</v>
      </c>
      <c r="JAL7" s="43">
        <v>887</v>
      </c>
      <c r="JAM7" s="43">
        <v>631</v>
      </c>
      <c r="JAN7" s="43">
        <v>719</v>
      </c>
      <c r="JAO7" s="43">
        <v>2132</v>
      </c>
      <c r="JAP7" s="43">
        <v>2277</v>
      </c>
      <c r="JAQ7" s="43">
        <v>330</v>
      </c>
      <c r="JAR7" s="43">
        <v>593</v>
      </c>
      <c r="JAS7" s="43">
        <v>379</v>
      </c>
      <c r="JAT7" s="43">
        <v>1898</v>
      </c>
      <c r="JAU7" s="43">
        <v>976</v>
      </c>
      <c r="JAV7" s="43">
        <v>3224</v>
      </c>
      <c r="JAW7" s="43">
        <v>452</v>
      </c>
      <c r="JAX7" s="43">
        <v>631</v>
      </c>
      <c r="JAY7" s="43">
        <v>596</v>
      </c>
      <c r="JAZ7" s="43">
        <v>483</v>
      </c>
      <c r="JBA7" s="43">
        <v>1013</v>
      </c>
      <c r="JBB7" s="43">
        <v>1565</v>
      </c>
      <c r="JBC7" s="43">
        <v>887</v>
      </c>
      <c r="JBE7" s="43">
        <v>21</v>
      </c>
      <c r="JBF7" s="43">
        <v>1</v>
      </c>
      <c r="JBR7" s="43">
        <v>67.400000000000006</v>
      </c>
      <c r="JBS7" s="43">
        <v>69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86</v>
      </c>
      <c r="JBZ7" s="43">
        <v>0</v>
      </c>
      <c r="JCA7" s="43">
        <v>0</v>
      </c>
      <c r="JCB7" s="43">
        <v>0</v>
      </c>
      <c r="JCC7" s="43">
        <v>311.10000000000002</v>
      </c>
      <c r="JCD7" s="43">
        <v>0</v>
      </c>
      <c r="JCE7" s="43">
        <v>0</v>
      </c>
      <c r="JCF7" s="43">
        <v>0</v>
      </c>
      <c r="JCG7" s="43">
        <v>992</v>
      </c>
      <c r="JCH7" s="43">
        <v>0</v>
      </c>
      <c r="JCI7" s="43">
        <v>0</v>
      </c>
      <c r="JCJ7" s="43">
        <v>0</v>
      </c>
      <c r="JCK7" s="43">
        <v>12</v>
      </c>
      <c r="JCL7" s="43">
        <v>0</v>
      </c>
      <c r="JCM7" s="43">
        <v>0</v>
      </c>
      <c r="JCN7" s="43">
        <v>0</v>
      </c>
      <c r="JCO7" s="43">
        <v>1.879</v>
      </c>
      <c r="JCS7" s="43">
        <v>32.700000000000003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17167</v>
      </c>
      <c r="JDE7" s="43">
        <v>1</v>
      </c>
      <c r="JDF7" s="43">
        <v>17167</v>
      </c>
      <c r="JDG7" s="43">
        <v>1</v>
      </c>
      <c r="JDH7" s="43">
        <v>17167</v>
      </c>
      <c r="JDI7" s="43">
        <v>1</v>
      </c>
      <c r="JDJ7" s="43">
        <v>17167</v>
      </c>
      <c r="JDK7" s="43">
        <v>1</v>
      </c>
      <c r="JDL7" s="43">
        <v>30182</v>
      </c>
      <c r="JDM7" s="43">
        <v>1</v>
      </c>
      <c r="JDN7" s="43">
        <v>30182</v>
      </c>
      <c r="JDO7" s="43">
        <v>1</v>
      </c>
      <c r="JDP7" s="43">
        <v>30182</v>
      </c>
      <c r="JDQ7" s="43">
        <v>1</v>
      </c>
      <c r="JDR7" s="43">
        <v>6829</v>
      </c>
      <c r="JDS7" s="43">
        <v>1</v>
      </c>
      <c r="JDT7" s="43">
        <v>30182</v>
      </c>
      <c r="JDU7" s="43">
        <v>1</v>
      </c>
      <c r="JDV7" s="43">
        <v>30182</v>
      </c>
      <c r="JDW7" s="43">
        <v>1</v>
      </c>
      <c r="JDX7" s="43">
        <v>30182</v>
      </c>
      <c r="JDY7" s="43">
        <v>1</v>
      </c>
      <c r="JDZ7" s="43">
        <v>6829</v>
      </c>
      <c r="JEA7" s="43">
        <v>1</v>
      </c>
      <c r="JEB7" s="43">
        <v>6829</v>
      </c>
      <c r="JEC7" s="43">
        <v>1</v>
      </c>
      <c r="JED7" s="43">
        <v>30182</v>
      </c>
      <c r="JEE7" s="43">
        <v>1</v>
      </c>
      <c r="JEF7" s="43">
        <v>30182</v>
      </c>
      <c r="JEG7" s="43">
        <v>1</v>
      </c>
      <c r="JEH7" s="43">
        <v>6829</v>
      </c>
      <c r="JEI7" s="43">
        <v>1</v>
      </c>
      <c r="JEJ7" s="43">
        <v>6829</v>
      </c>
      <c r="JEK7" s="43">
        <v>1</v>
      </c>
      <c r="JEL7" s="43">
        <v>30182</v>
      </c>
      <c r="JEM7" s="43">
        <v>1</v>
      </c>
      <c r="JEN7" s="43">
        <v>30182</v>
      </c>
      <c r="JEO7" s="43">
        <v>1</v>
      </c>
      <c r="JEP7" s="43">
        <v>30182</v>
      </c>
      <c r="JEQ7" s="43">
        <v>1</v>
      </c>
      <c r="JER7" s="43">
        <v>30182</v>
      </c>
      <c r="JES7" s="43">
        <v>1</v>
      </c>
      <c r="JET7" s="43">
        <v>30182</v>
      </c>
      <c r="JEU7" s="43">
        <v>1</v>
      </c>
      <c r="JEV7" s="43">
        <v>30182</v>
      </c>
      <c r="JEW7" s="43">
        <v>1</v>
      </c>
      <c r="JEX7" s="43">
        <v>30182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95.8</v>
      </c>
      <c r="JMS7" s="43">
        <v>99.4</v>
      </c>
      <c r="JMT7" s="43">
        <v>0</v>
      </c>
      <c r="JMU7" s="43">
        <v>0</v>
      </c>
      <c r="JMV7" s="43">
        <v>15.2</v>
      </c>
      <c r="JMW7" s="43">
        <v>14.9</v>
      </c>
      <c r="JMX7" s="43">
        <v>0</v>
      </c>
      <c r="JMY7" s="43">
        <v>15</v>
      </c>
      <c r="JMZ7" s="43">
        <v>0</v>
      </c>
      <c r="JNA7" s="43">
        <v>0</v>
      </c>
      <c r="JNB7" s="43">
        <v>0</v>
      </c>
      <c r="JNC7" s="43">
        <v>5.9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15.2</v>
      </c>
      <c r="JNO7" s="112">
        <v>15.2</v>
      </c>
      <c r="JNP7" s="112">
        <v>15.2</v>
      </c>
      <c r="JNQ7" s="112">
        <v>15.2</v>
      </c>
      <c r="JNS7" s="112">
        <v>1500</v>
      </c>
      <c r="JNT7" s="112">
        <v>1499</v>
      </c>
      <c r="JNU7" s="112">
        <v>17.600000000000001</v>
      </c>
      <c r="JNV7" s="112">
        <v>51.7</v>
      </c>
      <c r="JNY7" s="112">
        <v>0</v>
      </c>
      <c r="JNZ7" s="112">
        <v>0</v>
      </c>
      <c r="JOA7" s="112" t="s">
        <v>7</v>
      </c>
    </row>
    <row r="8" spans="1:7258" ht="15" customHeight="1">
      <c r="A8" s="205">
        <v>3</v>
      </c>
      <c r="B8" s="87" t="s">
        <v>7750</v>
      </c>
      <c r="F8" s="43" t="s">
        <v>8260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4.0599999999999996</v>
      </c>
      <c r="O8" s="43">
        <v>0</v>
      </c>
      <c r="P8" s="43">
        <v>0</v>
      </c>
      <c r="Q8" s="43">
        <v>0</v>
      </c>
      <c r="R8" s="43">
        <v>-371</v>
      </c>
      <c r="S8" s="43">
        <v>0</v>
      </c>
      <c r="T8" s="43">
        <v>6.95</v>
      </c>
      <c r="U8" s="43">
        <v>0</v>
      </c>
      <c r="V8" s="43">
        <v>3.01</v>
      </c>
      <c r="W8" s="43">
        <v>3.87</v>
      </c>
      <c r="X8" s="43">
        <v>26.6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7751</v>
      </c>
      <c r="AN8" s="43">
        <v>4909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455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0.08</v>
      </c>
      <c r="EV8" s="43">
        <v>0.08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31441</v>
      </c>
      <c r="FL8" s="43">
        <v>-125</v>
      </c>
      <c r="FM8" s="43">
        <v>775</v>
      </c>
      <c r="FN8" s="43">
        <v>9746</v>
      </c>
      <c r="FO8" s="43">
        <v>5746</v>
      </c>
      <c r="FP8" s="43">
        <v>856728</v>
      </c>
      <c r="FQ8" s="43">
        <v>698247</v>
      </c>
      <c r="FR8" s="43">
        <v>798247</v>
      </c>
      <c r="FS8" s="43">
        <v>30254</v>
      </c>
      <c r="FT8" s="43">
        <v>30254</v>
      </c>
      <c r="FU8" s="43">
        <v>30254</v>
      </c>
      <c r="FV8" s="43">
        <v>6808</v>
      </c>
      <c r="FW8" s="43">
        <v>771</v>
      </c>
      <c r="FY8" s="43">
        <v>51.4</v>
      </c>
      <c r="FZ8" s="43">
        <v>0</v>
      </c>
      <c r="GA8" s="43">
        <v>73</v>
      </c>
      <c r="GB8" s="43">
        <v>73</v>
      </c>
      <c r="GC8" s="43">
        <v>19.600000000000001</v>
      </c>
      <c r="GD8" s="43">
        <v>70</v>
      </c>
      <c r="GE8" s="43">
        <v>0</v>
      </c>
      <c r="GF8" s="43">
        <v>0</v>
      </c>
      <c r="GG8" s="43">
        <v>28</v>
      </c>
      <c r="GH8" s="43">
        <v>26.6</v>
      </c>
      <c r="GI8" s="43">
        <v>41.4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94.9</v>
      </c>
      <c r="GO8" s="43">
        <v>73.599999999999994</v>
      </c>
      <c r="GP8" s="43">
        <v>50</v>
      </c>
      <c r="GQ8" s="43">
        <v>51.4</v>
      </c>
      <c r="GR8" s="43">
        <v>0</v>
      </c>
      <c r="GS8" s="43">
        <v>75</v>
      </c>
      <c r="GT8" s="43">
        <v>88.7</v>
      </c>
      <c r="GU8" s="43">
        <v>0</v>
      </c>
      <c r="GV8" s="43">
        <v>75</v>
      </c>
      <c r="GW8" s="43">
        <v>74.3</v>
      </c>
      <c r="GX8" s="43">
        <v>25.5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95.2</v>
      </c>
      <c r="HG8" s="43">
        <v>70.5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152.30000000000001</v>
      </c>
      <c r="HU8" s="43">
        <v>391.3</v>
      </c>
      <c r="HV8" s="43">
        <v>153.19999999999999</v>
      </c>
      <c r="HW8" s="43">
        <v>86.4</v>
      </c>
      <c r="HX8" s="43">
        <v>43.8</v>
      </c>
      <c r="HY8" s="43">
        <v>0</v>
      </c>
      <c r="HZ8" s="43">
        <v>37.4</v>
      </c>
      <c r="IA8" s="43">
        <v>37.299999999999997</v>
      </c>
      <c r="IB8" s="43">
        <v>40.1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40.29941690340474</v>
      </c>
      <c r="OT8" s="43">
        <v>40.167020666754112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1609095400364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39.86</v>
      </c>
      <c r="SY8" s="43">
        <v>0.89999999999999858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405</v>
      </c>
      <c r="TR8" s="43">
        <v>548</v>
      </c>
      <c r="TS8" s="43">
        <v>544</v>
      </c>
      <c r="TT8" s="43">
        <v>552</v>
      </c>
      <c r="TU8" s="43">
        <v>556</v>
      </c>
      <c r="TV8" s="43">
        <v>556</v>
      </c>
      <c r="TW8" s="43">
        <v>553</v>
      </c>
      <c r="TX8" s="43">
        <v>554</v>
      </c>
      <c r="TY8" s="43">
        <v>553</v>
      </c>
      <c r="TZ8" s="43">
        <v>548</v>
      </c>
      <c r="UA8" s="43">
        <v>544</v>
      </c>
      <c r="UB8" s="43">
        <v>548</v>
      </c>
      <c r="UC8" s="43">
        <v>548</v>
      </c>
      <c r="UD8" s="43">
        <v>548</v>
      </c>
      <c r="UE8" s="43">
        <v>545</v>
      </c>
      <c r="UF8" s="43">
        <v>551</v>
      </c>
      <c r="UG8" s="43">
        <v>548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549</v>
      </c>
      <c r="UQ8" s="43">
        <v>549</v>
      </c>
      <c r="UR8" s="43">
        <v>556</v>
      </c>
      <c r="US8" s="43">
        <v>556</v>
      </c>
      <c r="UT8" s="43">
        <v>544</v>
      </c>
      <c r="UU8" s="43">
        <v>544</v>
      </c>
      <c r="UV8" s="43">
        <v>0</v>
      </c>
      <c r="UW8" s="43">
        <v>400</v>
      </c>
      <c r="UX8" s="43">
        <v>0</v>
      </c>
      <c r="UY8" s="43">
        <v>0</v>
      </c>
      <c r="UZ8" s="43">
        <v>0</v>
      </c>
      <c r="VA8" s="43">
        <v>12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33.299999999999997</v>
      </c>
      <c r="XO8" s="43">
        <v>17.399999999999999</v>
      </c>
      <c r="XR8" s="43">
        <v>77.400000000000006</v>
      </c>
      <c r="XS8" s="43">
        <v>75</v>
      </c>
      <c r="XT8" s="43">
        <v>74.2</v>
      </c>
      <c r="XU8" s="43">
        <v>29</v>
      </c>
      <c r="XV8" s="43">
        <v>33.6</v>
      </c>
      <c r="XW8" s="43">
        <v>17.600000000000001</v>
      </c>
      <c r="XX8" s="43">
        <v>33.344184015062602</v>
      </c>
      <c r="XY8" s="43">
        <v>21.345279143345003</v>
      </c>
      <c r="XZ8" s="43">
        <v>1</v>
      </c>
      <c r="YC8" s="43">
        <v>2697</v>
      </c>
      <c r="YD8" s="43">
        <v>-0.999</v>
      </c>
      <c r="YE8" s="43">
        <v>49.99</v>
      </c>
      <c r="YF8" s="43">
        <v>0</v>
      </c>
      <c r="YG8" s="43">
        <v>15570</v>
      </c>
      <c r="YH8" s="43">
        <v>8996</v>
      </c>
      <c r="YI8" s="43">
        <v>15537</v>
      </c>
      <c r="YJ8" s="43">
        <v>8974</v>
      </c>
      <c r="YK8" s="43">
        <v>15558</v>
      </c>
      <c r="YL8" s="43">
        <v>8972</v>
      </c>
      <c r="YM8" s="43">
        <v>10384</v>
      </c>
      <c r="YN8" s="43">
        <v>6006</v>
      </c>
      <c r="YO8" s="43">
        <v>10391</v>
      </c>
      <c r="YP8" s="43">
        <v>5994</v>
      </c>
      <c r="YQ8" s="43">
        <v>10399</v>
      </c>
      <c r="YR8" s="43">
        <v>5999</v>
      </c>
      <c r="YS8" s="43">
        <v>0</v>
      </c>
      <c r="YT8" s="43">
        <v>7119</v>
      </c>
      <c r="YU8" s="43">
        <v>2373</v>
      </c>
      <c r="YV8" s="43">
        <v>3</v>
      </c>
      <c r="YW8" s="43">
        <v>6.2E-2</v>
      </c>
      <c r="YX8" s="43">
        <v>500</v>
      </c>
      <c r="YY8" s="43">
        <v>2.12</v>
      </c>
      <c r="YZ8" s="43">
        <v>-25.8</v>
      </c>
      <c r="ZA8" s="43">
        <v>4.0199999999999996</v>
      </c>
      <c r="ZB8" s="43">
        <v>0.73</v>
      </c>
      <c r="ZD8" s="43">
        <v>0</v>
      </c>
      <c r="ZE8" s="43">
        <v>88.7</v>
      </c>
      <c r="ZF8" s="43">
        <v>78.3</v>
      </c>
      <c r="ZG8" s="43">
        <v>0</v>
      </c>
      <c r="ZH8" s="43">
        <v>73</v>
      </c>
      <c r="ZI8" s="43">
        <v>0</v>
      </c>
      <c r="ZJ8" s="43">
        <v>73.2</v>
      </c>
      <c r="ZK8" s="43">
        <v>2</v>
      </c>
      <c r="ZL8" s="43">
        <v>0</v>
      </c>
      <c r="ZM8" s="43">
        <v>0</v>
      </c>
      <c r="ZN8" s="43">
        <v>20.9</v>
      </c>
      <c r="ZO8" s="43">
        <v>20.9</v>
      </c>
      <c r="ZP8" s="43">
        <v>20.9</v>
      </c>
      <c r="ZQ8" s="43">
        <v>20.9</v>
      </c>
      <c r="ZR8" s="43">
        <v>20.9</v>
      </c>
      <c r="ZS8" s="43">
        <v>20.9</v>
      </c>
      <c r="ZT8" s="43">
        <v>20.9</v>
      </c>
      <c r="ZU8" s="43">
        <v>20.9</v>
      </c>
      <c r="ZV8" s="43">
        <v>20.9</v>
      </c>
      <c r="ZW8" s="43">
        <v>20.9</v>
      </c>
      <c r="ZX8" s="43">
        <v>20.9</v>
      </c>
      <c r="ZY8" s="43">
        <v>20.9</v>
      </c>
      <c r="ZZ8" s="43">
        <v>20.9</v>
      </c>
      <c r="AAA8" s="43">
        <v>20.9</v>
      </c>
      <c r="AAB8" s="43">
        <v>20.9</v>
      </c>
      <c r="AAC8" s="43">
        <v>20.9</v>
      </c>
      <c r="AAD8" s="43">
        <v>20.9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58</v>
      </c>
      <c r="AAN8" s="43">
        <v>0</v>
      </c>
      <c r="AAO8" s="43">
        <v>0</v>
      </c>
      <c r="AAP8" s="43">
        <v>0</v>
      </c>
      <c r="AAQ8" s="43">
        <v>64.2</v>
      </c>
      <c r="AAR8" s="43">
        <v>63.3</v>
      </c>
      <c r="AAS8" s="43">
        <v>67.7</v>
      </c>
      <c r="AAT8" s="43">
        <v>52.2</v>
      </c>
      <c r="AAU8" s="43">
        <v>68.599999999999994</v>
      </c>
      <c r="AAV8" s="43">
        <v>74.5</v>
      </c>
      <c r="AAW8" s="43">
        <v>83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11702.8</v>
      </c>
      <c r="ACJ8" s="43">
        <v>0</v>
      </c>
      <c r="ACK8" s="43">
        <v>0</v>
      </c>
      <c r="ACL8" s="43">
        <v>0</v>
      </c>
      <c r="ACM8" s="43">
        <v>30371.3</v>
      </c>
      <c r="ACN8" s="43">
        <v>30325.4</v>
      </c>
      <c r="ACO8" s="43">
        <v>30371.5</v>
      </c>
      <c r="ACP8" s="43">
        <v>30370.799999999999</v>
      </c>
      <c r="ACQ8" s="43">
        <v>30371.1</v>
      </c>
      <c r="ACR8" s="43">
        <v>30371.4</v>
      </c>
      <c r="ACS8" s="43">
        <v>30371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174</v>
      </c>
      <c r="AHM8" s="43">
        <v>141</v>
      </c>
      <c r="AHN8" s="43">
        <v>158</v>
      </c>
      <c r="AHO8" s="43">
        <v>141</v>
      </c>
      <c r="AHP8" s="43">
        <v>94</v>
      </c>
      <c r="AHQ8" s="43">
        <v>126</v>
      </c>
      <c r="AHR8" s="43">
        <v>174</v>
      </c>
      <c r="AHS8" s="43">
        <v>141</v>
      </c>
      <c r="AHT8" s="43">
        <v>141</v>
      </c>
      <c r="AHU8" s="43">
        <v>110</v>
      </c>
      <c r="AHV8" s="43">
        <v>141</v>
      </c>
      <c r="AHW8" s="43">
        <v>110</v>
      </c>
      <c r="AHX8" s="43">
        <v>126</v>
      </c>
      <c r="AHY8" s="43">
        <v>110</v>
      </c>
      <c r="AHZ8" s="43">
        <v>110</v>
      </c>
      <c r="AIA8" s="43">
        <v>158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1599</v>
      </c>
      <c r="AKN8" s="43">
        <v>1916</v>
      </c>
      <c r="AKO8" s="43">
        <v>1245</v>
      </c>
      <c r="AKP8" s="43">
        <v>1147</v>
      </c>
      <c r="AKQ8" s="43">
        <v>1001</v>
      </c>
      <c r="AKR8" s="43">
        <v>1025</v>
      </c>
      <c r="AKS8" s="43">
        <v>1074</v>
      </c>
      <c r="AKT8" s="43">
        <v>1636</v>
      </c>
      <c r="AKU8" s="43">
        <v>1318</v>
      </c>
      <c r="AKV8" s="43">
        <v>708</v>
      </c>
      <c r="AKW8" s="43">
        <v>757</v>
      </c>
      <c r="AKX8" s="43">
        <v>1025</v>
      </c>
      <c r="AKY8" s="43">
        <v>976</v>
      </c>
      <c r="AKZ8" s="43">
        <v>1428</v>
      </c>
      <c r="ALA8" s="43">
        <v>708</v>
      </c>
      <c r="ALB8" s="43">
        <v>512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0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79681.899999999994</v>
      </c>
      <c r="APJ8" s="43">
        <v>0</v>
      </c>
      <c r="APK8" s="43">
        <v>3789</v>
      </c>
      <c r="APL8" s="43">
        <v>0</v>
      </c>
      <c r="APM8" s="43">
        <v>147</v>
      </c>
      <c r="APN8" s="43">
        <v>0.02</v>
      </c>
      <c r="APO8" s="43">
        <v>0</v>
      </c>
      <c r="APP8" s="43">
        <v>-104</v>
      </c>
      <c r="APQ8" s="43">
        <v>1.02</v>
      </c>
      <c r="APR8" s="43">
        <v>0</v>
      </c>
      <c r="APS8" s="43">
        <v>10389</v>
      </c>
      <c r="APT8" s="43" t="s">
        <v>7752</v>
      </c>
      <c r="APU8" s="43" t="s">
        <v>7753</v>
      </c>
      <c r="APV8" s="43" t="s">
        <v>7699</v>
      </c>
      <c r="APW8" s="43" t="s">
        <v>7754</v>
      </c>
      <c r="APX8" s="43" t="s">
        <v>7755</v>
      </c>
      <c r="APY8" s="43" t="s">
        <v>7756</v>
      </c>
      <c r="APZ8" s="43" t="s">
        <v>7757</v>
      </c>
      <c r="AQA8" s="43" t="s">
        <v>7758</v>
      </c>
      <c r="AQB8" s="43" t="s">
        <v>7758</v>
      </c>
      <c r="AQC8" s="43" t="s">
        <v>7759</v>
      </c>
      <c r="AQD8" s="43" t="s">
        <v>7752</v>
      </c>
      <c r="AQE8" s="43" t="s">
        <v>7760</v>
      </c>
      <c r="AQF8" s="43" t="s">
        <v>7752</v>
      </c>
      <c r="AQG8" s="43" t="s">
        <v>7752</v>
      </c>
      <c r="AQH8" s="43" t="s">
        <v>7761</v>
      </c>
      <c r="AQI8" s="43" t="s">
        <v>7762</v>
      </c>
      <c r="AQJ8" s="43" t="s">
        <v>7754</v>
      </c>
      <c r="AQK8" s="43" t="s">
        <v>7763</v>
      </c>
      <c r="AQL8" s="43" t="s">
        <v>7699</v>
      </c>
      <c r="AQM8" s="43" t="s">
        <v>7763</v>
      </c>
      <c r="AQN8" s="43" t="s">
        <v>7758</v>
      </c>
      <c r="AQO8" s="43" t="s">
        <v>7699</v>
      </c>
      <c r="AQP8" s="43" t="s">
        <v>7672</v>
      </c>
      <c r="AQQ8" s="43" t="s">
        <v>7764</v>
      </c>
      <c r="AQR8" s="43" t="s">
        <v>7699</v>
      </c>
      <c r="AQS8" s="43" t="s">
        <v>7758</v>
      </c>
      <c r="AQT8" s="43" t="s">
        <v>7761</v>
      </c>
      <c r="AQU8" s="43" t="s">
        <v>7699</v>
      </c>
      <c r="AQV8" s="43" t="s">
        <v>7765</v>
      </c>
      <c r="AQW8" s="43" t="s">
        <v>7699</v>
      </c>
      <c r="AQX8" s="43" t="s">
        <v>24</v>
      </c>
      <c r="AQY8" s="43">
        <v>22.5</v>
      </c>
      <c r="AQZ8" s="43">
        <v>18.600000000000001</v>
      </c>
      <c r="ARA8" s="43">
        <v>19.2</v>
      </c>
      <c r="ARB8" s="43">
        <v>27.5</v>
      </c>
      <c r="ARC8" s="43">
        <v>28.3</v>
      </c>
      <c r="ARD8" s="43">
        <v>27.3</v>
      </c>
      <c r="ARE8" s="43">
        <v>15</v>
      </c>
      <c r="ARF8" s="43">
        <v>25.6</v>
      </c>
      <c r="ARG8" s="43">
        <v>23.5</v>
      </c>
      <c r="ARH8" s="43">
        <v>21.1</v>
      </c>
      <c r="ARI8" s="43">
        <v>26.1</v>
      </c>
      <c r="ARJ8" s="43">
        <v>22.3</v>
      </c>
      <c r="ARK8" s="43">
        <v>15.3</v>
      </c>
      <c r="ARL8" s="43">
        <v>27.2</v>
      </c>
      <c r="ARM8" s="43">
        <v>15</v>
      </c>
      <c r="ARN8" s="43">
        <v>22.2</v>
      </c>
      <c r="ARO8" s="43">
        <v>27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28.3</v>
      </c>
      <c r="ARY8" s="43">
        <v>15</v>
      </c>
      <c r="ARZ8" s="43">
        <v>1653</v>
      </c>
      <c r="ATE8" s="43">
        <v>-1</v>
      </c>
      <c r="ATF8" s="43">
        <v>3</v>
      </c>
      <c r="ATG8" s="43">
        <v>1</v>
      </c>
      <c r="ATH8" s="43" t="s">
        <v>7704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7704</v>
      </c>
      <c r="ATP8" s="43">
        <v>2875</v>
      </c>
      <c r="ATQ8" s="43">
        <v>7</v>
      </c>
      <c r="ATR8" s="43">
        <v>1606176000000</v>
      </c>
      <c r="ATS8" s="43" t="s">
        <v>7704</v>
      </c>
      <c r="ATT8" s="43" t="s">
        <v>7704</v>
      </c>
      <c r="ATU8" s="43" t="s">
        <v>7704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7676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49.99</v>
      </c>
      <c r="AVP8" s="43">
        <v>0</v>
      </c>
      <c r="AVQ8" s="43">
        <v>49.99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2675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173.1</v>
      </c>
      <c r="IUJ8" s="43">
        <v>15.1</v>
      </c>
      <c r="IUK8" s="43">
        <v>-25.75</v>
      </c>
      <c r="IUL8" s="43">
        <v>4.0190000000000001</v>
      </c>
      <c r="IUM8" s="43">
        <v>8.6499999999999994E-2</v>
      </c>
      <c r="IUN8" s="43">
        <v>0.70881818181818179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66.7</v>
      </c>
      <c r="IYL8" s="43" t="s">
        <v>7677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1201</v>
      </c>
      <c r="JAG8" s="43">
        <v>1013</v>
      </c>
      <c r="JAH8" s="43">
        <v>593</v>
      </c>
      <c r="JAI8" s="43">
        <v>549</v>
      </c>
      <c r="JAJ8" s="43">
        <v>760</v>
      </c>
      <c r="JAK8" s="43">
        <v>2135</v>
      </c>
      <c r="JAL8" s="43">
        <v>927</v>
      </c>
      <c r="JAM8" s="43">
        <v>1098</v>
      </c>
      <c r="JAN8" s="43">
        <v>1557</v>
      </c>
      <c r="JAO8" s="43">
        <v>760</v>
      </c>
      <c r="JAP8" s="43">
        <v>1229</v>
      </c>
      <c r="JAQ8" s="43">
        <v>2133</v>
      </c>
      <c r="JAR8" s="43">
        <v>720</v>
      </c>
      <c r="JAS8" s="43">
        <v>2094</v>
      </c>
      <c r="JAT8" s="43">
        <v>1351</v>
      </c>
      <c r="JAU8" s="43">
        <v>761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101</v>
      </c>
      <c r="JBZ8" s="43">
        <v>0</v>
      </c>
      <c r="JCA8" s="43">
        <v>0</v>
      </c>
      <c r="JCB8" s="43">
        <v>0</v>
      </c>
      <c r="JCC8" s="43">
        <v>170.7</v>
      </c>
      <c r="JCD8" s="43">
        <v>0</v>
      </c>
      <c r="JCE8" s="43">
        <v>0</v>
      </c>
      <c r="JCF8" s="43">
        <v>0</v>
      </c>
      <c r="JCG8" s="43">
        <v>1078</v>
      </c>
      <c r="JCH8" s="43">
        <v>0</v>
      </c>
      <c r="JCI8" s="43">
        <v>0</v>
      </c>
      <c r="JCJ8" s="43">
        <v>0</v>
      </c>
      <c r="JCK8" s="43">
        <v>8.3000000000000007</v>
      </c>
      <c r="JCL8" s="43">
        <v>0</v>
      </c>
      <c r="JCM8" s="43">
        <v>0</v>
      </c>
      <c r="JCN8" s="43">
        <v>0</v>
      </c>
      <c r="JCO8" s="43">
        <v>1.554</v>
      </c>
      <c r="JCS8" s="43">
        <v>80.7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30132</v>
      </c>
      <c r="JDE8" s="43">
        <v>1</v>
      </c>
      <c r="JDF8" s="43">
        <v>30132</v>
      </c>
      <c r="JDG8" s="43">
        <v>1</v>
      </c>
      <c r="JDH8" s="43">
        <v>30132</v>
      </c>
      <c r="JDI8" s="43">
        <v>1</v>
      </c>
      <c r="JDJ8" s="43">
        <v>30132</v>
      </c>
      <c r="JDK8" s="43">
        <v>1</v>
      </c>
      <c r="JDL8" s="43">
        <v>30132</v>
      </c>
      <c r="JDM8" s="43">
        <v>1</v>
      </c>
      <c r="JDN8" s="43">
        <v>30132</v>
      </c>
      <c r="JDO8" s="43">
        <v>1</v>
      </c>
      <c r="JDP8" s="43">
        <v>30132</v>
      </c>
      <c r="JDQ8" s="43">
        <v>1</v>
      </c>
      <c r="JDR8" s="43">
        <v>30132</v>
      </c>
      <c r="JDS8" s="43">
        <v>1</v>
      </c>
      <c r="JDT8" s="43">
        <v>30132</v>
      </c>
      <c r="JDU8" s="43">
        <v>1</v>
      </c>
      <c r="JDV8" s="43">
        <v>30132</v>
      </c>
      <c r="JDW8" s="43">
        <v>1</v>
      </c>
      <c r="JDX8" s="43">
        <v>30132</v>
      </c>
      <c r="JDY8" s="43">
        <v>1</v>
      </c>
      <c r="JDZ8" s="43">
        <v>30132</v>
      </c>
      <c r="JEA8" s="43">
        <v>1</v>
      </c>
      <c r="JEB8" s="43">
        <v>30132</v>
      </c>
      <c r="JEC8" s="43">
        <v>1</v>
      </c>
      <c r="JED8" s="43">
        <v>30132</v>
      </c>
      <c r="JEE8" s="43">
        <v>1</v>
      </c>
      <c r="JEF8" s="43">
        <v>30132</v>
      </c>
      <c r="JEG8" s="43">
        <v>1</v>
      </c>
      <c r="JEH8" s="43">
        <v>30132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35.9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35.9</v>
      </c>
      <c r="JNO8" s="112">
        <v>35.9</v>
      </c>
      <c r="JNP8" s="112">
        <v>35.9</v>
      </c>
      <c r="JNQ8" s="112">
        <v>35.9</v>
      </c>
      <c r="JNS8" s="112">
        <v>1500</v>
      </c>
      <c r="JNT8" s="112">
        <v>1499</v>
      </c>
      <c r="JNU8" s="112">
        <v>11.6</v>
      </c>
      <c r="JNV8" s="112">
        <v>51.4</v>
      </c>
      <c r="JNY8" s="112">
        <v>0</v>
      </c>
      <c r="JNZ8" s="112">
        <v>0</v>
      </c>
      <c r="JOA8" s="112" t="s">
        <v>139</v>
      </c>
    </row>
    <row r="9" spans="1:7258" ht="15" customHeight="1">
      <c r="A9" s="205">
        <v>4</v>
      </c>
      <c r="F9" s="43" t="s">
        <v>8261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3</v>
      </c>
      <c r="S9" s="43">
        <v>0</v>
      </c>
      <c r="T9" s="43">
        <v>4.1900000000000004</v>
      </c>
      <c r="U9" s="43">
        <v>0</v>
      </c>
      <c r="V9" s="43">
        <v>0</v>
      </c>
      <c r="W9" s="43">
        <v>0.95</v>
      </c>
      <c r="X9" s="43">
        <v>34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0.06</v>
      </c>
      <c r="AH9" s="43">
        <v>0</v>
      </c>
      <c r="AI9" s="43">
        <v>0.05</v>
      </c>
      <c r="AJ9" s="43">
        <v>0</v>
      </c>
      <c r="AK9" s="43">
        <v>0</v>
      </c>
      <c r="AL9" s="43">
        <v>0</v>
      </c>
      <c r="AM9" s="43" t="s">
        <v>7782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1</v>
      </c>
      <c r="CD9" s="43">
        <v>0</v>
      </c>
      <c r="CE9" s="43">
        <v>1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0.02</v>
      </c>
      <c r="EV9" s="43">
        <v>0.01</v>
      </c>
      <c r="FA9" s="43">
        <v>3541599</v>
      </c>
      <c r="FB9" s="43">
        <v>0</v>
      </c>
      <c r="FC9" s="43">
        <v>40297</v>
      </c>
      <c r="FD9" s="43">
        <v>1940240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40.299999999999997</v>
      </c>
      <c r="FZ9" s="43">
        <v>0</v>
      </c>
      <c r="GA9" s="43">
        <v>65</v>
      </c>
      <c r="GB9" s="43">
        <v>28.2</v>
      </c>
      <c r="GC9" s="43">
        <v>0</v>
      </c>
      <c r="GD9" s="43">
        <v>0</v>
      </c>
      <c r="GE9" s="43">
        <v>0</v>
      </c>
      <c r="GF9" s="43">
        <v>0</v>
      </c>
      <c r="GG9" s="43">
        <v>34</v>
      </c>
      <c r="GH9" s="43">
        <v>34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32.1</v>
      </c>
      <c r="GO9" s="43">
        <v>0</v>
      </c>
      <c r="GP9" s="43">
        <v>40.299999999999997</v>
      </c>
      <c r="GQ9" s="43">
        <v>40.299999999999997</v>
      </c>
      <c r="GR9" s="43">
        <v>0</v>
      </c>
      <c r="GS9" s="43">
        <v>75</v>
      </c>
      <c r="GT9" s="43">
        <v>58.8</v>
      </c>
      <c r="GU9" s="43">
        <v>0</v>
      </c>
      <c r="GV9" s="43">
        <v>3.4</v>
      </c>
      <c r="GW9" s="43">
        <v>3.4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3.4</v>
      </c>
      <c r="HV9" s="43">
        <v>1.9</v>
      </c>
      <c r="HW9" s="43">
        <v>0</v>
      </c>
      <c r="HX9" s="43">
        <v>7.3</v>
      </c>
      <c r="HY9" s="43">
        <v>1.3</v>
      </c>
      <c r="HZ9" s="43">
        <v>8.1</v>
      </c>
      <c r="IA9" s="43">
        <v>7.8</v>
      </c>
      <c r="IB9" s="43">
        <v>1.9</v>
      </c>
      <c r="IC9" s="43">
        <v>2.2000000000000002</v>
      </c>
      <c r="ID9" s="43">
        <v>19.8</v>
      </c>
      <c r="IE9" s="43">
        <v>38.200000000000003</v>
      </c>
      <c r="IF9" s="43">
        <v>21.3</v>
      </c>
      <c r="IG9" s="43">
        <v>20.3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106.4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1608799645609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52</v>
      </c>
      <c r="TS9" s="43">
        <v>51</v>
      </c>
      <c r="TT9" s="43">
        <v>53</v>
      </c>
      <c r="TU9" s="43">
        <v>54</v>
      </c>
      <c r="TV9" s="43">
        <v>54</v>
      </c>
      <c r="TW9" s="43">
        <v>53</v>
      </c>
      <c r="TX9" s="43">
        <v>53</v>
      </c>
      <c r="TY9" s="43">
        <v>52</v>
      </c>
      <c r="TZ9" s="43">
        <v>52</v>
      </c>
      <c r="UA9" s="43">
        <v>52</v>
      </c>
      <c r="UB9" s="43">
        <v>52</v>
      </c>
      <c r="UC9" s="43">
        <v>53</v>
      </c>
      <c r="UD9" s="43">
        <v>54</v>
      </c>
      <c r="UE9" s="43">
        <v>55</v>
      </c>
      <c r="UF9" s="43">
        <v>52</v>
      </c>
      <c r="UG9" s="43">
        <v>52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52</v>
      </c>
      <c r="UQ9" s="43">
        <v>536</v>
      </c>
      <c r="UR9" s="43">
        <v>54</v>
      </c>
      <c r="US9" s="43">
        <v>542</v>
      </c>
      <c r="UT9" s="43">
        <v>52</v>
      </c>
      <c r="UU9" s="43">
        <v>533</v>
      </c>
      <c r="UV9" s="43">
        <v>0</v>
      </c>
      <c r="UW9" s="43">
        <v>32</v>
      </c>
      <c r="UX9" s="43">
        <v>21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35.700000000000003</v>
      </c>
      <c r="XO9" s="43">
        <v>37.200000000000003</v>
      </c>
      <c r="XR9" s="43">
        <v>38.799999999999997</v>
      </c>
      <c r="XS9" s="43">
        <v>39.799999999999997</v>
      </c>
      <c r="XT9" s="43">
        <v>38.9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10192</v>
      </c>
      <c r="YH9" s="43">
        <v>5899</v>
      </c>
      <c r="YI9" s="43">
        <v>10229</v>
      </c>
      <c r="YJ9" s="43">
        <v>5887</v>
      </c>
      <c r="YK9" s="43">
        <v>10231</v>
      </c>
      <c r="YL9" s="43">
        <v>5910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1.22</v>
      </c>
      <c r="YZ9" s="43">
        <v>0.1</v>
      </c>
      <c r="ZA9" s="43">
        <v>0.13</v>
      </c>
      <c r="ZB9" s="43">
        <v>-7.0000000000000007E-2</v>
      </c>
      <c r="ZD9" s="43">
        <v>0</v>
      </c>
      <c r="ZE9" s="43">
        <v>58.8</v>
      </c>
      <c r="ZF9" s="43">
        <v>32.6</v>
      </c>
      <c r="ZG9" s="43">
        <v>0</v>
      </c>
      <c r="ZH9" s="43">
        <v>28.2</v>
      </c>
      <c r="ZI9" s="43">
        <v>0</v>
      </c>
      <c r="ZJ9" s="43">
        <v>31.6</v>
      </c>
      <c r="ZK9" s="43">
        <v>3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56.2</v>
      </c>
      <c r="AAN9" s="43">
        <v>0</v>
      </c>
      <c r="AAO9" s="43">
        <v>0</v>
      </c>
      <c r="AAP9" s="43">
        <v>0</v>
      </c>
      <c r="AAQ9" s="43">
        <v>57.2</v>
      </c>
      <c r="AAR9" s="43">
        <v>57.2</v>
      </c>
      <c r="AAS9" s="43">
        <v>56.3</v>
      </c>
      <c r="AAT9" s="43">
        <v>56.1</v>
      </c>
      <c r="AAU9" s="43">
        <v>57.5</v>
      </c>
      <c r="AAV9" s="43">
        <v>58.1</v>
      </c>
      <c r="AAW9" s="43">
        <v>56.8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0.63900000000000001</v>
      </c>
      <c r="ALL9" s="43">
        <v>0.31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7783</v>
      </c>
      <c r="APU9" s="43" t="s">
        <v>7784</v>
      </c>
      <c r="APV9" s="43" t="s">
        <v>7785</v>
      </c>
      <c r="APW9" s="43" t="s">
        <v>7663</v>
      </c>
      <c r="APX9" s="43" t="s">
        <v>7786</v>
      </c>
      <c r="APY9" s="43" t="s">
        <v>7829</v>
      </c>
      <c r="APZ9" s="43" t="s">
        <v>7663</v>
      </c>
      <c r="AQA9" s="43" t="s">
        <v>7788</v>
      </c>
      <c r="AQB9" s="43" t="s">
        <v>7663</v>
      </c>
      <c r="AQC9" s="43" t="s">
        <v>7786</v>
      </c>
      <c r="AQD9" s="43" t="s">
        <v>7667</v>
      </c>
      <c r="AQE9" s="43" t="s">
        <v>7663</v>
      </c>
      <c r="AQF9" s="43" t="s">
        <v>7789</v>
      </c>
      <c r="AQG9" s="43" t="s">
        <v>7786</v>
      </c>
      <c r="AQH9" s="43" t="s">
        <v>7812</v>
      </c>
      <c r="AQI9" s="43" t="s">
        <v>7791</v>
      </c>
      <c r="AQJ9" s="43" t="s">
        <v>7786</v>
      </c>
      <c r="AQK9" s="43" t="s">
        <v>7793</v>
      </c>
      <c r="AQL9" s="43" t="s">
        <v>7793</v>
      </c>
      <c r="AQM9" s="43" t="s">
        <v>7794</v>
      </c>
      <c r="AQN9" s="43" t="s">
        <v>7788</v>
      </c>
      <c r="AQO9" s="43" t="s">
        <v>7793</v>
      </c>
      <c r="AQP9" s="43" t="s">
        <v>7672</v>
      </c>
      <c r="AQQ9" s="43" t="s">
        <v>7795</v>
      </c>
      <c r="AQR9" s="43" t="s">
        <v>7793</v>
      </c>
      <c r="AQS9" s="43" t="s">
        <v>7796</v>
      </c>
      <c r="AQT9" s="43" t="s">
        <v>7786</v>
      </c>
      <c r="AQU9" s="43" t="s">
        <v>7830</v>
      </c>
      <c r="AQV9" s="43" t="s">
        <v>7792</v>
      </c>
      <c r="AQW9" s="43" t="s">
        <v>7783</v>
      </c>
      <c r="AQX9" s="43" t="s">
        <v>22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8059</v>
      </c>
      <c r="AVF9" s="43">
        <v>60</v>
      </c>
      <c r="AVK9" s="43">
        <v>30.36</v>
      </c>
      <c r="AVL9" s="43">
        <v>2</v>
      </c>
      <c r="AVM9" s="43">
        <v>2</v>
      </c>
      <c r="AVN9" s="43">
        <v>50.01</v>
      </c>
      <c r="AVO9" s="43">
        <v>0</v>
      </c>
      <c r="AVP9" s="43">
        <v>0</v>
      </c>
      <c r="AVQ9" s="43">
        <v>50.01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2</v>
      </c>
      <c r="BFL9" s="43">
        <v>10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208</v>
      </c>
      <c r="IUJ9" s="43">
        <v>5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54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498</v>
      </c>
      <c r="IVK9" s="43">
        <v>354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389</v>
      </c>
      <c r="IWP9" s="43">
        <v>402</v>
      </c>
      <c r="IWQ9" s="43">
        <v>391</v>
      </c>
      <c r="IWR9" s="43">
        <v>392</v>
      </c>
      <c r="IWS9" s="43">
        <v>401</v>
      </c>
      <c r="IWT9" s="43">
        <v>392</v>
      </c>
      <c r="IWU9" s="43">
        <v>397</v>
      </c>
      <c r="IWV9" s="43">
        <v>394</v>
      </c>
      <c r="IWW9" s="43">
        <v>0</v>
      </c>
      <c r="IWX9" s="43">
        <v>0</v>
      </c>
      <c r="IWY9" s="43">
        <v>0</v>
      </c>
      <c r="IWZ9" s="43">
        <v>391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386</v>
      </c>
      <c r="IXG9" s="43">
        <v>389</v>
      </c>
      <c r="IXH9" s="43">
        <v>394</v>
      </c>
      <c r="IXI9" s="43">
        <v>393</v>
      </c>
      <c r="IXJ9" s="43">
        <v>390</v>
      </c>
      <c r="IXK9" s="43">
        <v>385</v>
      </c>
      <c r="IXL9" s="43">
        <v>390</v>
      </c>
      <c r="IXM9" s="43">
        <v>527</v>
      </c>
      <c r="IXN9" s="43">
        <v>527</v>
      </c>
      <c r="IXO9" s="43">
        <v>526</v>
      </c>
      <c r="IXP9" s="43">
        <v>530</v>
      </c>
      <c r="IXQ9" s="43">
        <v>528</v>
      </c>
      <c r="IXR9" s="43">
        <v>528</v>
      </c>
      <c r="IXS9" s="43">
        <v>531</v>
      </c>
      <c r="IXT9" s="43">
        <v>532</v>
      </c>
      <c r="IXU9" s="43">
        <v>0</v>
      </c>
      <c r="IXV9" s="43">
        <v>0</v>
      </c>
      <c r="IXW9" s="43">
        <v>0</v>
      </c>
      <c r="IXX9" s="43">
        <v>527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522</v>
      </c>
      <c r="IYE9" s="43">
        <v>521</v>
      </c>
      <c r="IYF9" s="43">
        <v>523</v>
      </c>
      <c r="IYG9" s="43">
        <v>526</v>
      </c>
      <c r="IYH9" s="43">
        <v>523</v>
      </c>
      <c r="IYI9" s="43">
        <v>524</v>
      </c>
      <c r="IYJ9" s="43">
        <v>524</v>
      </c>
      <c r="IYL9" s="43" t="s">
        <v>7677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1629</v>
      </c>
      <c r="JAG9" s="43">
        <v>1242</v>
      </c>
      <c r="JAH9" s="43">
        <v>1298</v>
      </c>
      <c r="JAI9" s="43">
        <v>1761</v>
      </c>
      <c r="JAJ9" s="43">
        <v>1884</v>
      </c>
      <c r="JAK9" s="43">
        <v>1635</v>
      </c>
      <c r="JAL9" s="43">
        <v>1912</v>
      </c>
      <c r="JAM9" s="43">
        <v>1251</v>
      </c>
      <c r="JAN9" s="43">
        <v>1842</v>
      </c>
      <c r="JAO9" s="43">
        <v>1654</v>
      </c>
      <c r="JAP9" s="43">
        <v>1245</v>
      </c>
      <c r="JAQ9" s="43">
        <v>1754</v>
      </c>
      <c r="JAR9" s="43">
        <v>2143</v>
      </c>
      <c r="JAS9" s="43">
        <v>2004</v>
      </c>
      <c r="JAT9" s="43">
        <v>1390</v>
      </c>
      <c r="JAU9" s="43">
        <v>1701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24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947</v>
      </c>
      <c r="JCH9" s="43">
        <v>0</v>
      </c>
      <c r="JCI9" s="43">
        <v>0</v>
      </c>
      <c r="JCJ9" s="43">
        <v>0</v>
      </c>
      <c r="JCK9" s="43">
        <v>31.9</v>
      </c>
      <c r="JCL9" s="43">
        <v>0</v>
      </c>
      <c r="JCM9" s="43">
        <v>0</v>
      </c>
      <c r="JCN9" s="43">
        <v>0</v>
      </c>
      <c r="JCO9" s="43">
        <v>1.38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0.95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40.299999999999997</v>
      </c>
      <c r="JNY9" s="112">
        <v>0</v>
      </c>
      <c r="JNZ9" s="112">
        <v>0</v>
      </c>
      <c r="JOA9" s="112" t="s">
        <v>16</v>
      </c>
    </row>
    <row r="10" spans="1:7258" ht="15" customHeight="1">
      <c r="A10" s="205">
        <v>5</v>
      </c>
      <c r="F10" s="43" t="s">
        <v>8245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28</v>
      </c>
      <c r="S10" s="43">
        <v>0</v>
      </c>
      <c r="T10" s="43">
        <v>4.18</v>
      </c>
      <c r="U10" s="43">
        <v>0</v>
      </c>
      <c r="V10" s="43">
        <v>0</v>
      </c>
      <c r="W10" s="43">
        <v>0.97</v>
      </c>
      <c r="X10" s="43">
        <v>34.9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0.05</v>
      </c>
      <c r="AH10" s="43">
        <v>0</v>
      </c>
      <c r="AI10" s="43">
        <v>0.05</v>
      </c>
      <c r="AJ10" s="43">
        <v>0</v>
      </c>
      <c r="AK10" s="43">
        <v>0</v>
      </c>
      <c r="AL10" s="43">
        <v>0</v>
      </c>
      <c r="AM10" s="43" t="s">
        <v>7782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1</v>
      </c>
      <c r="CD10" s="43">
        <v>0</v>
      </c>
      <c r="CE10" s="43">
        <v>1</v>
      </c>
      <c r="CF10" s="43">
        <v>1</v>
      </c>
      <c r="CH10" s="43">
        <v>0</v>
      </c>
      <c r="CI10" s="43">
        <v>0</v>
      </c>
      <c r="CJ10" s="43">
        <v>0</v>
      </c>
      <c r="CK10" s="43">
        <v>0.9</v>
      </c>
      <c r="CL10" s="43">
        <v>0</v>
      </c>
      <c r="CM10" s="43">
        <v>0</v>
      </c>
      <c r="CN10" s="43">
        <v>0</v>
      </c>
      <c r="CO10" s="43">
        <v>0</v>
      </c>
      <c r="CP10" s="43">
        <v>0.5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</v>
      </c>
      <c r="FA10" s="43">
        <v>3250168</v>
      </c>
      <c r="FB10" s="43">
        <v>0</v>
      </c>
      <c r="FC10" s="43">
        <v>34630</v>
      </c>
      <c r="FD10" s="43">
        <v>1836868</v>
      </c>
      <c r="FE10" s="43">
        <v>149675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110</v>
      </c>
      <c r="FL10" s="43">
        <v>1039</v>
      </c>
      <c r="FM10" s="43">
        <v>32</v>
      </c>
      <c r="FN10" s="43">
        <v>1651</v>
      </c>
      <c r="FO10" s="43">
        <v>28039</v>
      </c>
      <c r="FP10" s="43">
        <v>58039</v>
      </c>
      <c r="FQ10" s="43">
        <v>698039</v>
      </c>
      <c r="FR10" s="43">
        <v>798039</v>
      </c>
      <c r="FS10" s="43">
        <v>64726</v>
      </c>
      <c r="FT10" s="43">
        <v>81236</v>
      </c>
      <c r="FU10" s="43">
        <v>81236</v>
      </c>
      <c r="FW10" s="43">
        <v>1476</v>
      </c>
      <c r="FY10" s="43">
        <v>40.5</v>
      </c>
      <c r="FZ10" s="43">
        <v>0</v>
      </c>
      <c r="GA10" s="43">
        <v>65</v>
      </c>
      <c r="GB10" s="43">
        <v>42.3</v>
      </c>
      <c r="GC10" s="43">
        <v>0</v>
      </c>
      <c r="GD10" s="43">
        <v>0</v>
      </c>
      <c r="GE10" s="43">
        <v>0</v>
      </c>
      <c r="GF10" s="43">
        <v>0</v>
      </c>
      <c r="GG10" s="43">
        <v>34.9</v>
      </c>
      <c r="GH10" s="43">
        <v>34.9</v>
      </c>
      <c r="GI10" s="43">
        <v>0</v>
      </c>
      <c r="GJ10" s="43">
        <v>0</v>
      </c>
      <c r="GK10" s="43">
        <v>0</v>
      </c>
      <c r="GL10" s="43">
        <v>0</v>
      </c>
      <c r="GM10" s="43">
        <v>115</v>
      </c>
      <c r="GN10" s="43">
        <v>43</v>
      </c>
      <c r="GO10" s="43">
        <v>0</v>
      </c>
      <c r="GP10" s="43">
        <v>40.5</v>
      </c>
      <c r="GQ10" s="43">
        <v>40.5</v>
      </c>
      <c r="GR10" s="43">
        <v>0</v>
      </c>
      <c r="GS10" s="43">
        <v>75</v>
      </c>
      <c r="GT10" s="43">
        <v>54</v>
      </c>
      <c r="GU10" s="43">
        <v>0</v>
      </c>
      <c r="GV10" s="43">
        <v>8.1</v>
      </c>
      <c r="GW10" s="43">
        <v>8.1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8.1</v>
      </c>
      <c r="HV10" s="43">
        <v>0.5</v>
      </c>
      <c r="HW10" s="43">
        <v>0</v>
      </c>
      <c r="HX10" s="43">
        <v>7.2</v>
      </c>
      <c r="HY10" s="43">
        <v>0.3</v>
      </c>
      <c r="HZ10" s="43">
        <v>8.1</v>
      </c>
      <c r="IA10" s="43">
        <v>7.4</v>
      </c>
      <c r="IB10" s="43">
        <v>1.9</v>
      </c>
      <c r="IC10" s="43">
        <v>2.2999999999999998</v>
      </c>
      <c r="ID10" s="43">
        <v>21.3</v>
      </c>
      <c r="IE10" s="43">
        <v>48.3</v>
      </c>
      <c r="IF10" s="43">
        <v>20.9</v>
      </c>
      <c r="IG10" s="43">
        <v>17.8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0</v>
      </c>
      <c r="QR10" s="43">
        <v>0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112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36.590000000000003</v>
      </c>
      <c r="SY10" s="43">
        <v>0</v>
      </c>
      <c r="SZ10" s="43">
        <v>0</v>
      </c>
      <c r="TA10" s="43">
        <v>1961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49</v>
      </c>
      <c r="TS10" s="43">
        <v>50</v>
      </c>
      <c r="TT10" s="43">
        <v>50</v>
      </c>
      <c r="TU10" s="43">
        <v>49</v>
      </c>
      <c r="TV10" s="43">
        <v>49</v>
      </c>
      <c r="TW10" s="43">
        <v>50</v>
      </c>
      <c r="TX10" s="43">
        <v>50</v>
      </c>
      <c r="TY10" s="43">
        <v>50</v>
      </c>
      <c r="TZ10" s="43">
        <v>48</v>
      </c>
      <c r="UA10" s="43">
        <v>49</v>
      </c>
      <c r="UB10" s="43">
        <v>50</v>
      </c>
      <c r="UC10" s="43">
        <v>51</v>
      </c>
      <c r="UD10" s="43">
        <v>49</v>
      </c>
      <c r="UE10" s="43">
        <v>50</v>
      </c>
      <c r="UF10" s="43">
        <v>50</v>
      </c>
      <c r="UG10" s="43">
        <v>49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49</v>
      </c>
      <c r="UQ10" s="43">
        <v>533</v>
      </c>
      <c r="UR10" s="43">
        <v>51</v>
      </c>
      <c r="US10" s="43">
        <v>537</v>
      </c>
      <c r="UT10" s="43">
        <v>48</v>
      </c>
      <c r="UU10" s="43">
        <v>529</v>
      </c>
      <c r="UV10" s="43">
        <v>0</v>
      </c>
      <c r="UW10" s="43">
        <v>32</v>
      </c>
      <c r="UX10" s="43">
        <v>23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1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35.5</v>
      </c>
      <c r="XO10" s="43">
        <v>37.1</v>
      </c>
      <c r="XR10" s="43">
        <v>38.700000000000003</v>
      </c>
      <c r="XS10" s="43">
        <v>40</v>
      </c>
      <c r="XT10" s="43">
        <v>38.5</v>
      </c>
      <c r="XU10" s="43">
        <v>0</v>
      </c>
      <c r="XZ10" s="43">
        <v>62796</v>
      </c>
      <c r="YA10" s="43">
        <v>1602534182914</v>
      </c>
      <c r="YC10" s="43">
        <v>0</v>
      </c>
      <c r="YD10" s="43">
        <v>0</v>
      </c>
      <c r="YE10" s="43">
        <v>0</v>
      </c>
      <c r="YF10" s="43">
        <v>0</v>
      </c>
      <c r="YG10" s="43">
        <v>10189</v>
      </c>
      <c r="YH10" s="43">
        <v>5902</v>
      </c>
      <c r="YI10" s="43">
        <v>10228</v>
      </c>
      <c r="YJ10" s="43">
        <v>5887</v>
      </c>
      <c r="YK10" s="43">
        <v>10241</v>
      </c>
      <c r="YL10" s="43">
        <v>5912</v>
      </c>
      <c r="YM10" s="43">
        <v>0</v>
      </c>
      <c r="YN10" s="43">
        <v>0</v>
      </c>
      <c r="YO10" s="43">
        <v>0</v>
      </c>
      <c r="YP10" s="43">
        <v>0</v>
      </c>
      <c r="YQ10" s="43">
        <v>0</v>
      </c>
      <c r="YR10" s="43">
        <v>0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1.21</v>
      </c>
      <c r="YZ10" s="43">
        <v>0.2</v>
      </c>
      <c r="ZA10" s="43">
        <v>0.13</v>
      </c>
      <c r="ZB10" s="43">
        <v>-7.0000000000000007E-2</v>
      </c>
      <c r="ZD10" s="43">
        <v>0</v>
      </c>
      <c r="ZE10" s="43">
        <v>54</v>
      </c>
      <c r="ZF10" s="43">
        <v>33.299999999999997</v>
      </c>
      <c r="ZG10" s="43">
        <v>0</v>
      </c>
      <c r="ZH10" s="43">
        <v>42.3</v>
      </c>
      <c r="ZI10" s="43">
        <v>0</v>
      </c>
      <c r="ZJ10" s="43">
        <v>39.6</v>
      </c>
      <c r="ZK10" s="43">
        <v>5</v>
      </c>
      <c r="ZL10" s="43">
        <v>0</v>
      </c>
      <c r="ZM10" s="43">
        <v>0</v>
      </c>
      <c r="ZN10" s="43">
        <v>18</v>
      </c>
      <c r="ZO10" s="43">
        <v>18</v>
      </c>
      <c r="ZP10" s="43">
        <v>18</v>
      </c>
      <c r="ZQ10" s="43">
        <v>18</v>
      </c>
      <c r="ZR10" s="43">
        <v>18</v>
      </c>
      <c r="ZS10" s="43">
        <v>18</v>
      </c>
      <c r="ZT10" s="43">
        <v>18</v>
      </c>
      <c r="ZU10" s="43">
        <v>18</v>
      </c>
      <c r="ZV10" s="43">
        <v>18</v>
      </c>
      <c r="ZW10" s="43">
        <v>18</v>
      </c>
      <c r="ZX10" s="43">
        <v>18</v>
      </c>
      <c r="ZY10" s="43">
        <v>18</v>
      </c>
      <c r="ZZ10" s="43">
        <v>18</v>
      </c>
      <c r="AAA10" s="43">
        <v>18</v>
      </c>
      <c r="AAB10" s="43">
        <v>18</v>
      </c>
      <c r="AAC10" s="43">
        <v>18</v>
      </c>
      <c r="AAD10" s="43">
        <v>18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56.7</v>
      </c>
      <c r="AAN10" s="43">
        <v>0</v>
      </c>
      <c r="AAO10" s="43">
        <v>0</v>
      </c>
      <c r="AAP10" s="43">
        <v>0</v>
      </c>
      <c r="AAQ10" s="43">
        <v>57.2</v>
      </c>
      <c r="AAR10" s="43">
        <v>56.2</v>
      </c>
      <c r="AAS10" s="43">
        <v>55.8</v>
      </c>
      <c r="AAT10" s="43">
        <v>56.3</v>
      </c>
      <c r="AAU10" s="43">
        <v>57.2</v>
      </c>
      <c r="AAV10" s="43">
        <v>57.2</v>
      </c>
      <c r="AAW10" s="43">
        <v>55.7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1969.2</v>
      </c>
      <c r="ACJ10" s="43">
        <v>0</v>
      </c>
      <c r="ACK10" s="43">
        <v>0</v>
      </c>
      <c r="ACL10" s="43">
        <v>0</v>
      </c>
      <c r="ACM10" s="43">
        <v>1969</v>
      </c>
      <c r="ACN10" s="43">
        <v>1969.2</v>
      </c>
      <c r="ACO10" s="43">
        <v>1969.2</v>
      </c>
      <c r="ACP10" s="43">
        <v>1969.2</v>
      </c>
      <c r="ACQ10" s="43">
        <v>1969.2</v>
      </c>
      <c r="ACR10" s="43">
        <v>1969.2</v>
      </c>
      <c r="ACS10" s="43">
        <v>1969.2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0</v>
      </c>
      <c r="AGO10" s="43">
        <v>0</v>
      </c>
      <c r="AGP10" s="43">
        <v>0</v>
      </c>
      <c r="AGQ10" s="43">
        <v>0</v>
      </c>
      <c r="AGR10" s="43">
        <v>0</v>
      </c>
      <c r="AGS10" s="43">
        <v>0</v>
      </c>
      <c r="AGT10" s="43">
        <v>0</v>
      </c>
      <c r="AGU10" s="43">
        <v>0</v>
      </c>
      <c r="AGV10" s="43">
        <v>0</v>
      </c>
      <c r="AGW10" s="43">
        <v>0</v>
      </c>
      <c r="AGX10" s="43">
        <v>0</v>
      </c>
      <c r="AGY10" s="43">
        <v>0</v>
      </c>
      <c r="AGZ10" s="43">
        <v>0</v>
      </c>
      <c r="AHA10" s="43">
        <v>0</v>
      </c>
      <c r="AHB10" s="43">
        <v>0</v>
      </c>
      <c r="AHC10" s="43">
        <v>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0</v>
      </c>
      <c r="AHM10" s="43">
        <v>0</v>
      </c>
      <c r="AHN10" s="43">
        <v>0</v>
      </c>
      <c r="AHO10" s="43">
        <v>0</v>
      </c>
      <c r="AHP10" s="43">
        <v>0</v>
      </c>
      <c r="AHQ10" s="43">
        <v>0</v>
      </c>
      <c r="AHR10" s="43">
        <v>0</v>
      </c>
      <c r="AHS10" s="43">
        <v>0</v>
      </c>
      <c r="AHT10" s="43">
        <v>0</v>
      </c>
      <c r="AHU10" s="43">
        <v>0</v>
      </c>
      <c r="AHV10" s="43">
        <v>0</v>
      </c>
      <c r="AHW10" s="43">
        <v>0</v>
      </c>
      <c r="AHX10" s="43">
        <v>0</v>
      </c>
      <c r="AHY10" s="43">
        <v>0</v>
      </c>
      <c r="AHZ10" s="43">
        <v>0</v>
      </c>
      <c r="AIA10" s="43">
        <v>0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0</v>
      </c>
      <c r="AKN10" s="43">
        <v>0</v>
      </c>
      <c r="AKO10" s="43">
        <v>0</v>
      </c>
      <c r="AKP10" s="43">
        <v>0</v>
      </c>
      <c r="AKQ10" s="43">
        <v>0</v>
      </c>
      <c r="AKR10" s="43">
        <v>0</v>
      </c>
      <c r="AKS10" s="43">
        <v>0</v>
      </c>
      <c r="AKT10" s="43">
        <v>0</v>
      </c>
      <c r="AKU10" s="43">
        <v>0</v>
      </c>
      <c r="AKV10" s="43">
        <v>0</v>
      </c>
      <c r="AKW10" s="43">
        <v>0</v>
      </c>
      <c r="AKX10" s="43">
        <v>0</v>
      </c>
      <c r="AKY10" s="43">
        <v>0</v>
      </c>
      <c r="AKZ10" s="43">
        <v>0</v>
      </c>
      <c r="ALA10" s="43">
        <v>0</v>
      </c>
      <c r="ALB10" s="43">
        <v>0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0.64800000000000002</v>
      </c>
      <c r="ALL10" s="43">
        <v>0.3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172324.2</v>
      </c>
      <c r="APJ10" s="43">
        <v>0</v>
      </c>
      <c r="APK10" s="43">
        <v>41506.400000000001</v>
      </c>
      <c r="APL10" s="43">
        <v>0</v>
      </c>
      <c r="APM10" s="43">
        <v>0</v>
      </c>
      <c r="APN10" s="43">
        <v>0.02</v>
      </c>
      <c r="APO10" s="43">
        <v>0</v>
      </c>
      <c r="APP10" s="43">
        <v>0</v>
      </c>
      <c r="APQ10" s="43">
        <v>1.06</v>
      </c>
      <c r="APR10" s="43">
        <v>0</v>
      </c>
      <c r="APS10" s="43">
        <v>0</v>
      </c>
      <c r="APT10" s="43" t="s">
        <v>7783</v>
      </c>
      <c r="APU10" s="43" t="s">
        <v>7784</v>
      </c>
      <c r="APV10" s="43" t="s">
        <v>7785</v>
      </c>
      <c r="APW10" s="43" t="s">
        <v>7663</v>
      </c>
      <c r="APX10" s="43" t="s">
        <v>7786</v>
      </c>
      <c r="APY10" s="43" t="s">
        <v>7829</v>
      </c>
      <c r="APZ10" s="43" t="s">
        <v>7663</v>
      </c>
      <c r="AQA10" s="43" t="s">
        <v>7788</v>
      </c>
      <c r="AQB10" s="43" t="s">
        <v>7663</v>
      </c>
      <c r="AQC10" s="43" t="s">
        <v>7786</v>
      </c>
      <c r="AQD10" s="43" t="s">
        <v>7667</v>
      </c>
      <c r="AQE10" s="43" t="s">
        <v>7663</v>
      </c>
      <c r="AQF10" s="43" t="s">
        <v>7789</v>
      </c>
      <c r="AQG10" s="43" t="s">
        <v>7786</v>
      </c>
      <c r="AQH10" s="43" t="s">
        <v>7812</v>
      </c>
      <c r="AQI10" s="43" t="s">
        <v>7791</v>
      </c>
      <c r="AQJ10" s="43" t="s">
        <v>7786</v>
      </c>
      <c r="AQK10" s="43" t="s">
        <v>7793</v>
      </c>
      <c r="AQL10" s="43" t="s">
        <v>7793</v>
      </c>
      <c r="AQM10" s="43" t="s">
        <v>7794</v>
      </c>
      <c r="AQN10" s="43" t="s">
        <v>7788</v>
      </c>
      <c r="AQO10" s="43" t="s">
        <v>7793</v>
      </c>
      <c r="AQP10" s="43" t="s">
        <v>7672</v>
      </c>
      <c r="AQQ10" s="43" t="s">
        <v>7795</v>
      </c>
      <c r="AQR10" s="43" t="s">
        <v>7793</v>
      </c>
      <c r="AQS10" s="43" t="s">
        <v>7796</v>
      </c>
      <c r="AQT10" s="43" t="s">
        <v>7786</v>
      </c>
      <c r="AQU10" s="43" t="s">
        <v>7830</v>
      </c>
      <c r="AQV10" s="43" t="s">
        <v>7792</v>
      </c>
      <c r="AQW10" s="43" t="s">
        <v>7783</v>
      </c>
      <c r="AQX10" s="43" t="s">
        <v>24</v>
      </c>
      <c r="AQY10" s="43">
        <v>0</v>
      </c>
      <c r="AQZ10" s="43">
        <v>0</v>
      </c>
      <c r="ARA10" s="43">
        <v>0</v>
      </c>
      <c r="ARB10" s="43">
        <v>0</v>
      </c>
      <c r="ARC10" s="43">
        <v>0</v>
      </c>
      <c r="ARD10" s="43">
        <v>0</v>
      </c>
      <c r="ARE10" s="43">
        <v>0</v>
      </c>
      <c r="ARF10" s="43">
        <v>0</v>
      </c>
      <c r="ARG10" s="43">
        <v>0</v>
      </c>
      <c r="ARH10" s="43">
        <v>0</v>
      </c>
      <c r="ARI10" s="43">
        <v>0</v>
      </c>
      <c r="ARJ10" s="43">
        <v>0</v>
      </c>
      <c r="ARK10" s="43">
        <v>0</v>
      </c>
      <c r="ARL10" s="43">
        <v>0</v>
      </c>
      <c r="ARM10" s="43">
        <v>0</v>
      </c>
      <c r="ARN10" s="43">
        <v>0</v>
      </c>
      <c r="ARO10" s="43">
        <v>0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0</v>
      </c>
      <c r="ARY10" s="43">
        <v>0</v>
      </c>
      <c r="ARZ10" s="43">
        <v>1066</v>
      </c>
      <c r="ATE10" s="43">
        <v>-1</v>
      </c>
      <c r="ATF10" s="43">
        <v>1</v>
      </c>
      <c r="ATH10" s="43" t="s">
        <v>7704</v>
      </c>
      <c r="ATJ10" s="43">
        <v>1608293688000</v>
      </c>
      <c r="ATK10" s="43">
        <v>479</v>
      </c>
      <c r="ATM10" s="43">
        <v>5.9999999999999995E-4</v>
      </c>
      <c r="ATO10" s="43" t="s">
        <v>7704</v>
      </c>
      <c r="ATP10" s="43">
        <v>3691</v>
      </c>
      <c r="ATQ10" s="43">
        <v>1</v>
      </c>
      <c r="ATR10" s="43">
        <v>1607472000000</v>
      </c>
      <c r="ATS10" s="43" t="s">
        <v>7704</v>
      </c>
      <c r="ATT10" s="43" t="s">
        <v>7704</v>
      </c>
      <c r="ATU10" s="43" t="s">
        <v>7704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8059</v>
      </c>
      <c r="AVF10" s="43">
        <v>60</v>
      </c>
      <c r="AVK10" s="43">
        <v>43.73</v>
      </c>
      <c r="AVL10" s="43">
        <v>2</v>
      </c>
      <c r="AVM10" s="43">
        <v>2</v>
      </c>
      <c r="AVN10" s="43">
        <v>50.01</v>
      </c>
      <c r="AVO10" s="43">
        <v>0</v>
      </c>
      <c r="AVP10" s="43">
        <v>0</v>
      </c>
      <c r="AVQ10" s="43">
        <v>50.01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0</v>
      </c>
      <c r="AWJ10" s="43">
        <v>0</v>
      </c>
      <c r="AWK10" s="43">
        <v>0</v>
      </c>
      <c r="AWL10" s="43">
        <v>0</v>
      </c>
      <c r="AWM10" s="43">
        <v>0</v>
      </c>
      <c r="AWN10" s="43">
        <v>0</v>
      </c>
      <c r="AWO10" s="43">
        <v>0</v>
      </c>
      <c r="AWP10" s="43">
        <v>0</v>
      </c>
      <c r="AWQ10" s="43">
        <v>0</v>
      </c>
      <c r="AWR10" s="43">
        <v>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2</v>
      </c>
      <c r="BFL10" s="43">
        <v>10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0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0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347.8</v>
      </c>
      <c r="IUJ10" s="43">
        <v>13.8</v>
      </c>
      <c r="IUK10" s="43">
        <v>-23.9</v>
      </c>
      <c r="IUL10" s="43">
        <v>4.0539999999999994</v>
      </c>
      <c r="IUN10" s="43">
        <v>0.97090909090909083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51</v>
      </c>
      <c r="IUW10" s="43">
        <v>0</v>
      </c>
      <c r="IUX10" s="43">
        <v>0</v>
      </c>
      <c r="IUY10" s="43">
        <v>144</v>
      </c>
      <c r="IUZ10" s="43">
        <v>144</v>
      </c>
      <c r="IVA10" s="43">
        <v>83</v>
      </c>
      <c r="IVB10" s="43">
        <v>84</v>
      </c>
      <c r="IVC10" s="43">
        <v>134</v>
      </c>
      <c r="IVD10" s="43">
        <v>31</v>
      </c>
      <c r="IVE10" s="43">
        <v>29</v>
      </c>
      <c r="IVF10" s="43">
        <v>27</v>
      </c>
      <c r="IVG10" s="43">
        <v>294</v>
      </c>
      <c r="IVH10" s="43">
        <v>291</v>
      </c>
      <c r="IVI10" s="43">
        <v>322</v>
      </c>
      <c r="IVJ10" s="43">
        <v>322</v>
      </c>
      <c r="IVK10" s="43">
        <v>178</v>
      </c>
      <c r="IVL10" s="43">
        <v>36</v>
      </c>
      <c r="IVM10" s="43">
        <v>35</v>
      </c>
      <c r="IVN10" s="43">
        <v>18</v>
      </c>
      <c r="IVO10" s="43">
        <v>238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391</v>
      </c>
      <c r="IWP10" s="43">
        <v>393</v>
      </c>
      <c r="IWQ10" s="43">
        <v>392</v>
      </c>
      <c r="IWR10" s="43">
        <v>399</v>
      </c>
      <c r="IWS10" s="43">
        <v>396</v>
      </c>
      <c r="IWT10" s="43">
        <v>389</v>
      </c>
      <c r="IWU10" s="43">
        <v>391</v>
      </c>
      <c r="IWV10" s="43">
        <v>394</v>
      </c>
      <c r="IWW10" s="43">
        <v>0</v>
      </c>
      <c r="IWX10" s="43">
        <v>0</v>
      </c>
      <c r="IWY10" s="43">
        <v>0</v>
      </c>
      <c r="IWZ10" s="43">
        <v>394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393</v>
      </c>
      <c r="IXG10" s="43">
        <v>396</v>
      </c>
      <c r="IXH10" s="43">
        <v>389</v>
      </c>
      <c r="IXI10" s="43">
        <v>392</v>
      </c>
      <c r="IXJ10" s="43">
        <v>394</v>
      </c>
      <c r="IXK10" s="43">
        <v>396</v>
      </c>
      <c r="IXL10" s="43">
        <v>393</v>
      </c>
      <c r="IXM10" s="43">
        <v>529</v>
      </c>
      <c r="IXN10" s="43">
        <v>526</v>
      </c>
      <c r="IXO10" s="43">
        <v>526</v>
      </c>
      <c r="IXP10" s="43">
        <v>527</v>
      </c>
      <c r="IXQ10" s="43">
        <v>527</v>
      </c>
      <c r="IXR10" s="43">
        <v>527</v>
      </c>
      <c r="IXS10" s="43">
        <v>529</v>
      </c>
      <c r="IXT10" s="43">
        <v>529</v>
      </c>
      <c r="IXU10" s="43">
        <v>0</v>
      </c>
      <c r="IXV10" s="43">
        <v>0</v>
      </c>
      <c r="IXW10" s="43">
        <v>0</v>
      </c>
      <c r="IXX10" s="43">
        <v>525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527</v>
      </c>
      <c r="IYE10" s="43">
        <v>527</v>
      </c>
      <c r="IYF10" s="43">
        <v>525</v>
      </c>
      <c r="IYG10" s="43">
        <v>527</v>
      </c>
      <c r="IYH10" s="43">
        <v>525</v>
      </c>
      <c r="IYI10" s="43">
        <v>527</v>
      </c>
      <c r="IYJ10" s="43">
        <v>523</v>
      </c>
      <c r="IYL10" s="43" t="s">
        <v>7677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2030</v>
      </c>
      <c r="JAG10" s="43">
        <v>2096</v>
      </c>
      <c r="JAH10" s="43">
        <v>1345</v>
      </c>
      <c r="JAI10" s="43">
        <v>1886</v>
      </c>
      <c r="JAJ10" s="43">
        <v>1968</v>
      </c>
      <c r="JAK10" s="43">
        <v>1752</v>
      </c>
      <c r="JAL10" s="43">
        <v>1829</v>
      </c>
      <c r="JAM10" s="43">
        <v>1761</v>
      </c>
      <c r="JAN10" s="43">
        <v>1494</v>
      </c>
      <c r="JAO10" s="43">
        <v>1895</v>
      </c>
      <c r="JAP10" s="43">
        <v>1750</v>
      </c>
      <c r="JAQ10" s="43">
        <v>1658</v>
      </c>
      <c r="JAR10" s="43">
        <v>1714</v>
      </c>
      <c r="JAS10" s="43">
        <v>1895</v>
      </c>
      <c r="JAT10" s="43">
        <v>1757</v>
      </c>
      <c r="JAU10" s="43">
        <v>1172</v>
      </c>
      <c r="JBE10" s="43">
        <v>47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2</v>
      </c>
      <c r="JBZ10" s="43">
        <v>0</v>
      </c>
      <c r="JCA10" s="43">
        <v>0</v>
      </c>
      <c r="JCB10" s="43">
        <v>0</v>
      </c>
      <c r="JCC10" s="43">
        <v>0</v>
      </c>
      <c r="JCD10" s="43">
        <v>0</v>
      </c>
      <c r="JCE10" s="43">
        <v>0</v>
      </c>
      <c r="JCF10" s="43">
        <v>0</v>
      </c>
      <c r="JCG10" s="43">
        <v>944</v>
      </c>
      <c r="JCH10" s="43">
        <v>0</v>
      </c>
      <c r="JCI10" s="43">
        <v>0</v>
      </c>
      <c r="JCJ10" s="43">
        <v>0</v>
      </c>
      <c r="JCK10" s="43">
        <v>36.200000000000003</v>
      </c>
      <c r="JCL10" s="43">
        <v>0</v>
      </c>
      <c r="JCM10" s="43">
        <v>0</v>
      </c>
      <c r="JCN10" s="43">
        <v>0</v>
      </c>
      <c r="JCO10" s="43">
        <v>1.2889999999999999</v>
      </c>
      <c r="JCS10" s="43">
        <v>0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0</v>
      </c>
      <c r="JMM10" s="43">
        <v>0</v>
      </c>
      <c r="JMN10" s="43">
        <v>0</v>
      </c>
      <c r="JMO10" s="43">
        <v>19</v>
      </c>
      <c r="JMP10" s="43">
        <v>0</v>
      </c>
      <c r="JMQ10" s="43">
        <v>0</v>
      </c>
      <c r="JMR10" s="43">
        <v>0</v>
      </c>
      <c r="JMS10" s="43">
        <v>0</v>
      </c>
      <c r="JMT10" s="43">
        <v>0</v>
      </c>
      <c r="JMU10" s="43">
        <v>0</v>
      </c>
      <c r="JMV10" s="43">
        <v>0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0.95</v>
      </c>
      <c r="JNE10" s="112">
        <v>0</v>
      </c>
      <c r="JNF10" s="112">
        <v>0</v>
      </c>
      <c r="JNG10" s="112">
        <v>0</v>
      </c>
      <c r="JNH10" s="112">
        <v>0</v>
      </c>
      <c r="JNJ10" s="112">
        <v>0</v>
      </c>
      <c r="JNK10" s="112">
        <v>0</v>
      </c>
      <c r="JNL10" s="112">
        <v>0</v>
      </c>
      <c r="JNM10" s="112">
        <v>0</v>
      </c>
      <c r="JNN10" s="112">
        <v>0</v>
      </c>
      <c r="JNO10" s="112">
        <v>0</v>
      </c>
      <c r="JNP10" s="112">
        <v>0</v>
      </c>
      <c r="JNQ10" s="112">
        <v>0</v>
      </c>
      <c r="JNS10" s="112">
        <v>1500</v>
      </c>
      <c r="JNT10" s="112">
        <v>0</v>
      </c>
      <c r="JNV10" s="112">
        <v>40.5</v>
      </c>
      <c r="JNY10" s="112">
        <v>0</v>
      </c>
      <c r="JNZ10" s="112">
        <v>0</v>
      </c>
      <c r="JOA10" s="112" t="s">
        <v>142</v>
      </c>
    </row>
    <row r="11" spans="1:7258" ht="15" customHeight="1">
      <c r="A11" s="205">
        <v>6</v>
      </c>
      <c r="F11" s="43" t="s">
        <v>8246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5.23</v>
      </c>
      <c r="O11" s="43">
        <v>0</v>
      </c>
      <c r="P11" s="43">
        <v>0</v>
      </c>
      <c r="Q11" s="43">
        <v>0</v>
      </c>
      <c r="R11" s="43">
        <v>-1258</v>
      </c>
      <c r="S11" s="43">
        <v>0</v>
      </c>
      <c r="T11" s="43">
        <v>6.45</v>
      </c>
      <c r="U11" s="43">
        <v>0</v>
      </c>
      <c r="V11" s="43">
        <v>3.95</v>
      </c>
      <c r="W11" s="43">
        <v>4.0199999999999996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4.8600000000000003</v>
      </c>
      <c r="AH11" s="43">
        <v>6.28</v>
      </c>
      <c r="AI11" s="43">
        <v>4.8499999999999996</v>
      </c>
      <c r="AJ11" s="43">
        <v>0</v>
      </c>
      <c r="AK11" s="43">
        <v>0</v>
      </c>
      <c r="AL11" s="43">
        <v>0</v>
      </c>
      <c r="AM11" s="43" t="s">
        <v>8126</v>
      </c>
      <c r="AN11" s="43">
        <v>7855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17659</v>
      </c>
      <c r="CI11" s="43">
        <v>0</v>
      </c>
      <c r="CJ11" s="43">
        <v>0</v>
      </c>
      <c r="CK11" s="43">
        <v>0</v>
      </c>
      <c r="CL11" s="43">
        <v>0</v>
      </c>
      <c r="CM11" s="43">
        <v>-5293</v>
      </c>
      <c r="CN11" s="43">
        <v>0</v>
      </c>
      <c r="CO11" s="43">
        <v>-1316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-69</v>
      </c>
      <c r="FL11" s="43">
        <v>1852</v>
      </c>
      <c r="FM11" s="43">
        <v>5852</v>
      </c>
      <c r="FN11" s="43">
        <v>15852</v>
      </c>
      <c r="FO11" s="43">
        <v>495853</v>
      </c>
      <c r="FP11" s="43">
        <v>595853</v>
      </c>
      <c r="FQ11" s="43">
        <v>695853</v>
      </c>
      <c r="FR11" s="43">
        <v>795853</v>
      </c>
      <c r="FS11" s="43">
        <v>4147</v>
      </c>
      <c r="FT11" s="43">
        <v>9411</v>
      </c>
      <c r="FU11" s="43">
        <v>9411</v>
      </c>
      <c r="FW11" s="43">
        <v>147</v>
      </c>
      <c r="FY11" s="43">
        <v>52.4</v>
      </c>
      <c r="FZ11" s="43">
        <v>28.1</v>
      </c>
      <c r="GA11" s="43">
        <v>70</v>
      </c>
      <c r="GB11" s="43">
        <v>66.2</v>
      </c>
      <c r="GC11" s="43">
        <v>100</v>
      </c>
      <c r="GD11" s="43">
        <v>67</v>
      </c>
      <c r="GE11" s="43">
        <v>66.099999999999994</v>
      </c>
      <c r="GF11" s="43">
        <v>67.5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52.4</v>
      </c>
      <c r="GR11" s="43">
        <v>100</v>
      </c>
      <c r="GS11" s="43">
        <v>83.3</v>
      </c>
      <c r="GT11" s="43">
        <v>83.3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1609049392586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18.12</v>
      </c>
      <c r="SY11" s="43">
        <v>0</v>
      </c>
      <c r="TA11" s="43">
        <v>4147</v>
      </c>
      <c r="TF11" s="43">
        <v>0</v>
      </c>
      <c r="TG11" s="43">
        <v>0</v>
      </c>
      <c r="TH11" s="43">
        <v>0</v>
      </c>
      <c r="TI11" s="43">
        <v>0</v>
      </c>
      <c r="TJ11" s="43">
        <v>40133</v>
      </c>
      <c r="TK11" s="43">
        <v>39865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567</v>
      </c>
      <c r="TS11" s="43">
        <v>571</v>
      </c>
      <c r="TT11" s="43">
        <v>565</v>
      </c>
      <c r="TU11" s="43">
        <v>572</v>
      </c>
      <c r="TV11" s="43">
        <v>569</v>
      </c>
      <c r="TW11" s="43">
        <v>568</v>
      </c>
      <c r="TX11" s="43">
        <v>570</v>
      </c>
      <c r="TY11" s="43">
        <v>568</v>
      </c>
      <c r="TZ11" s="43">
        <v>570</v>
      </c>
      <c r="UA11" s="43">
        <v>569</v>
      </c>
      <c r="UB11" s="43">
        <v>571</v>
      </c>
      <c r="UC11" s="43">
        <v>570</v>
      </c>
      <c r="UD11" s="43">
        <v>567</v>
      </c>
      <c r="UE11" s="43">
        <v>566</v>
      </c>
      <c r="UF11" s="43">
        <v>566</v>
      </c>
      <c r="UG11" s="43">
        <v>567</v>
      </c>
      <c r="UH11" s="43">
        <v>563</v>
      </c>
      <c r="UI11" s="43">
        <v>566</v>
      </c>
      <c r="UJ11" s="43">
        <v>567</v>
      </c>
      <c r="UK11" s="43">
        <v>567</v>
      </c>
      <c r="UL11" s="43">
        <v>569</v>
      </c>
      <c r="UM11" s="43">
        <v>569</v>
      </c>
      <c r="UN11" s="43">
        <v>566</v>
      </c>
      <c r="UO11" s="43">
        <v>566</v>
      </c>
      <c r="UP11" s="43">
        <v>567</v>
      </c>
      <c r="UQ11" s="43">
        <v>567</v>
      </c>
      <c r="UR11" s="43">
        <v>572</v>
      </c>
      <c r="US11" s="43">
        <v>571</v>
      </c>
      <c r="UT11" s="43">
        <v>563</v>
      </c>
      <c r="UU11" s="43">
        <v>563</v>
      </c>
      <c r="UV11" s="43">
        <v>0</v>
      </c>
      <c r="UW11" s="43">
        <v>0</v>
      </c>
      <c r="UX11" s="43">
        <v>185</v>
      </c>
      <c r="UY11" s="43">
        <v>375</v>
      </c>
      <c r="UZ11" s="43">
        <v>375</v>
      </c>
      <c r="VA11" s="43">
        <v>8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52.2</v>
      </c>
      <c r="XO11" s="43">
        <v>38.9</v>
      </c>
      <c r="XR11" s="43">
        <v>87.5</v>
      </c>
      <c r="XS11" s="43">
        <v>88</v>
      </c>
      <c r="XT11" s="43">
        <v>87.8</v>
      </c>
      <c r="XU11" s="43">
        <v>29.2</v>
      </c>
      <c r="XZ11" s="43">
        <v>758</v>
      </c>
      <c r="YA11" s="43">
        <v>1606207384071</v>
      </c>
      <c r="YC11" s="43">
        <v>4419</v>
      </c>
      <c r="YD11" s="43">
        <v>0.94899999999999995</v>
      </c>
      <c r="YE11" s="43">
        <v>50.02</v>
      </c>
      <c r="YF11" s="43">
        <v>0</v>
      </c>
      <c r="YG11" s="43">
        <v>10060</v>
      </c>
      <c r="YH11" s="43">
        <v>5809</v>
      </c>
      <c r="YI11" s="43">
        <v>10018</v>
      </c>
      <c r="YJ11" s="43">
        <v>5794</v>
      </c>
      <c r="YK11" s="43">
        <v>10042</v>
      </c>
      <c r="YL11" s="43">
        <v>5787</v>
      </c>
      <c r="YM11" s="43">
        <v>10016</v>
      </c>
      <c r="YN11" s="43">
        <v>5781</v>
      </c>
      <c r="YO11" s="43">
        <v>9977</v>
      </c>
      <c r="YP11" s="43">
        <v>5787</v>
      </c>
      <c r="YQ11" s="43">
        <v>9992</v>
      </c>
      <c r="YR11" s="43">
        <v>5752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2.14</v>
      </c>
      <c r="YZ11" s="43">
        <v>-44.4</v>
      </c>
      <c r="ZA11" s="43">
        <v>4</v>
      </c>
      <c r="ZB11" s="43">
        <v>0.85</v>
      </c>
      <c r="ZD11" s="43">
        <v>0</v>
      </c>
      <c r="ZE11" s="43">
        <v>83.3</v>
      </c>
      <c r="ZF11" s="43">
        <v>71.3</v>
      </c>
      <c r="ZG11" s="43">
        <v>0</v>
      </c>
      <c r="ZH11" s="43">
        <v>66.2</v>
      </c>
      <c r="ZI11" s="43">
        <v>66.099999999999994</v>
      </c>
      <c r="ZJ11" s="43">
        <v>66.400000000000006</v>
      </c>
      <c r="ZK11" s="43">
        <v>2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63</v>
      </c>
      <c r="AAN11" s="43">
        <v>72.8</v>
      </c>
      <c r="AAO11" s="43">
        <v>76.2</v>
      </c>
      <c r="AAP11" s="43">
        <v>65.8</v>
      </c>
      <c r="AAQ11" s="43">
        <v>52.1</v>
      </c>
      <c r="AAR11" s="43">
        <v>67.7</v>
      </c>
      <c r="AAS11" s="43">
        <v>70.5</v>
      </c>
      <c r="AAT11" s="43">
        <v>74.3</v>
      </c>
      <c r="AAU11" s="43">
        <v>76.7</v>
      </c>
      <c r="AAV11" s="43">
        <v>65.599999999999994</v>
      </c>
      <c r="AAW11" s="43">
        <v>65.599999999999994</v>
      </c>
      <c r="AAX11" s="43">
        <v>72.2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9435.7999999999993</v>
      </c>
      <c r="ACJ11" s="43">
        <v>9436.2000000000007</v>
      </c>
      <c r="ACK11" s="43">
        <v>9489.5</v>
      </c>
      <c r="ACL11" s="43">
        <v>9436.2999999999993</v>
      </c>
      <c r="ACM11" s="43">
        <v>9435.7999999999993</v>
      </c>
      <c r="ACN11" s="43">
        <v>9435.7999999999993</v>
      </c>
      <c r="ACO11" s="43">
        <v>3998.7</v>
      </c>
      <c r="ACP11" s="43">
        <v>9436.2000000000007</v>
      </c>
      <c r="ACQ11" s="43">
        <v>9436.2000000000007</v>
      </c>
      <c r="ACR11" s="43">
        <v>9436.2000000000007</v>
      </c>
      <c r="ACS11" s="43">
        <v>9436.1</v>
      </c>
      <c r="ACT11" s="43">
        <v>9436.2000000000007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-14.3</v>
      </c>
      <c r="AGO11" s="43">
        <v>-14.3</v>
      </c>
      <c r="AGP11" s="43">
        <v>-14.3</v>
      </c>
      <c r="AGQ11" s="43">
        <v>-14.3</v>
      </c>
      <c r="AGR11" s="43">
        <v>-14.3</v>
      </c>
      <c r="AGS11" s="43">
        <v>-14.3</v>
      </c>
      <c r="AGT11" s="43">
        <v>-14.3</v>
      </c>
      <c r="AGU11" s="43">
        <v>-14.3</v>
      </c>
      <c r="AGV11" s="43">
        <v>-14.3</v>
      </c>
      <c r="AGW11" s="43">
        <v>-14.3</v>
      </c>
      <c r="AGX11" s="43">
        <v>-14.3</v>
      </c>
      <c r="AGY11" s="43">
        <v>-14.3</v>
      </c>
      <c r="AGZ11" s="43">
        <v>-14.3</v>
      </c>
      <c r="AHA11" s="43">
        <v>-14.3</v>
      </c>
      <c r="AHB11" s="43">
        <v>-14.3</v>
      </c>
      <c r="AHC11" s="43">
        <v>-14.3</v>
      </c>
      <c r="AHD11" s="43">
        <v>-14.3</v>
      </c>
      <c r="AHE11" s="43">
        <v>-14.3</v>
      </c>
      <c r="AHF11" s="43">
        <v>-14.3</v>
      </c>
      <c r="AHG11" s="43">
        <v>-14.3</v>
      </c>
      <c r="AHH11" s="43">
        <v>-14.3</v>
      </c>
      <c r="AHI11" s="43">
        <v>-14.3</v>
      </c>
      <c r="AHJ11" s="43">
        <v>-14.3</v>
      </c>
      <c r="AHK11" s="43">
        <v>-14.3</v>
      </c>
      <c r="AHL11" s="43">
        <v>253</v>
      </c>
      <c r="AHM11" s="43">
        <v>205</v>
      </c>
      <c r="AHN11" s="43">
        <v>94</v>
      </c>
      <c r="AHO11" s="43">
        <v>62</v>
      </c>
      <c r="AHP11" s="43">
        <v>158</v>
      </c>
      <c r="AHQ11" s="43">
        <v>205</v>
      </c>
      <c r="AHR11" s="43">
        <v>126</v>
      </c>
      <c r="AHS11" s="43">
        <v>158</v>
      </c>
      <c r="AHT11" s="43">
        <v>158</v>
      </c>
      <c r="AHU11" s="43">
        <v>110</v>
      </c>
      <c r="AHV11" s="43">
        <v>269</v>
      </c>
      <c r="AHW11" s="43">
        <v>158</v>
      </c>
      <c r="AHX11" s="43">
        <v>141</v>
      </c>
      <c r="AHY11" s="43">
        <v>141</v>
      </c>
      <c r="AHZ11" s="43">
        <v>141</v>
      </c>
      <c r="AIA11" s="43">
        <v>220</v>
      </c>
      <c r="AIB11" s="43">
        <v>220</v>
      </c>
      <c r="AIC11" s="43">
        <v>237</v>
      </c>
      <c r="AID11" s="43">
        <v>205</v>
      </c>
      <c r="AIE11" s="43">
        <v>126</v>
      </c>
      <c r="AIF11" s="43">
        <v>126</v>
      </c>
      <c r="AIG11" s="43">
        <v>174</v>
      </c>
      <c r="AIH11" s="43">
        <v>126</v>
      </c>
      <c r="AII11" s="43">
        <v>141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183</v>
      </c>
      <c r="AKN11" s="43">
        <v>366</v>
      </c>
      <c r="AKO11" s="43">
        <v>439</v>
      </c>
      <c r="AKP11" s="43">
        <v>244</v>
      </c>
      <c r="AKQ11" s="43">
        <v>305</v>
      </c>
      <c r="AKR11" s="43">
        <v>268</v>
      </c>
      <c r="AKS11" s="43">
        <v>268</v>
      </c>
      <c r="AKT11" s="43">
        <v>341</v>
      </c>
      <c r="AKU11" s="43">
        <v>280</v>
      </c>
      <c r="AKV11" s="43">
        <v>341</v>
      </c>
      <c r="AKW11" s="43">
        <v>341</v>
      </c>
      <c r="AKX11" s="43">
        <v>305</v>
      </c>
      <c r="AKY11" s="43">
        <v>268</v>
      </c>
      <c r="AKZ11" s="43">
        <v>341</v>
      </c>
      <c r="ALA11" s="43">
        <v>354</v>
      </c>
      <c r="ALB11" s="43">
        <v>451</v>
      </c>
      <c r="ALC11" s="43">
        <v>293</v>
      </c>
      <c r="ALD11" s="43">
        <v>415</v>
      </c>
      <c r="ALE11" s="43">
        <v>317</v>
      </c>
      <c r="ALF11" s="43">
        <v>512</v>
      </c>
      <c r="ALG11" s="43">
        <v>402</v>
      </c>
      <c r="ALH11" s="43">
        <v>280</v>
      </c>
      <c r="ALI11" s="43">
        <v>402</v>
      </c>
      <c r="ALJ11" s="43">
        <v>317</v>
      </c>
      <c r="ALK11" s="43">
        <v>6.0000000000000001E-3</v>
      </c>
      <c r="ALL11" s="43">
        <v>5.27</v>
      </c>
      <c r="ALM11" s="43">
        <v>0</v>
      </c>
      <c r="ALN11" s="43">
        <v>3</v>
      </c>
      <c r="API11" s="43">
        <v>38010.699999999997</v>
      </c>
      <c r="APJ11" s="43">
        <v>0</v>
      </c>
      <c r="APK11" s="43">
        <v>12104.4</v>
      </c>
      <c r="APL11" s="43">
        <v>0</v>
      </c>
      <c r="APM11" s="43">
        <v>262</v>
      </c>
      <c r="APN11" s="43">
        <v>0.02</v>
      </c>
      <c r="APO11" s="43">
        <v>0</v>
      </c>
      <c r="APP11" s="43">
        <v>1377</v>
      </c>
      <c r="APQ11" s="43">
        <v>1.1000000000000001</v>
      </c>
      <c r="APR11" s="43">
        <v>0</v>
      </c>
      <c r="APS11" s="43">
        <v>10002</v>
      </c>
      <c r="APT11" s="43" t="s">
        <v>7657</v>
      </c>
      <c r="APU11" s="43" t="s">
        <v>7658</v>
      </c>
      <c r="APV11" s="43" t="s">
        <v>7659</v>
      </c>
      <c r="APW11" s="43" t="s">
        <v>7660</v>
      </c>
      <c r="APX11" s="43" t="s">
        <v>7661</v>
      </c>
      <c r="APY11" s="43" t="s">
        <v>7662</v>
      </c>
      <c r="APZ11" s="43" t="s">
        <v>8127</v>
      </c>
      <c r="AQA11" s="43" t="s">
        <v>8128</v>
      </c>
      <c r="AQB11" s="43" t="s">
        <v>7665</v>
      </c>
      <c r="AQC11" s="43" t="s">
        <v>8129</v>
      </c>
      <c r="AQD11" s="43" t="s">
        <v>7667</v>
      </c>
      <c r="AQE11" s="43" t="s">
        <v>7667</v>
      </c>
      <c r="AQF11" s="43" t="s">
        <v>7668</v>
      </c>
      <c r="AQG11" s="43" t="s">
        <v>7669</v>
      </c>
      <c r="AQH11" s="43" t="s">
        <v>7678</v>
      </c>
      <c r="AQI11" s="43" t="s">
        <v>7670</v>
      </c>
      <c r="AQJ11" s="43" t="s">
        <v>7671</v>
      </c>
      <c r="AQK11" s="43" t="s">
        <v>7661</v>
      </c>
      <c r="AQL11" s="43" t="s">
        <v>7661</v>
      </c>
      <c r="AQM11" s="43" t="s">
        <v>7667</v>
      </c>
      <c r="AQN11" s="43" t="s">
        <v>7659</v>
      </c>
      <c r="AQO11" s="43" t="s">
        <v>7661</v>
      </c>
      <c r="AQP11" s="43" t="s">
        <v>7672</v>
      </c>
      <c r="AQQ11" s="43" t="s">
        <v>7673</v>
      </c>
      <c r="AQR11" s="43" t="s">
        <v>7661</v>
      </c>
      <c r="AQS11" s="43" t="s">
        <v>8128</v>
      </c>
      <c r="AQT11" s="43" t="s">
        <v>7674</v>
      </c>
      <c r="AQU11" s="43" t="s">
        <v>7661</v>
      </c>
      <c r="AQV11" s="43" t="s">
        <v>7667</v>
      </c>
      <c r="AQW11" s="43" t="s">
        <v>7675</v>
      </c>
      <c r="AQY11" s="43">
        <v>20</v>
      </c>
      <c r="AQZ11" s="43">
        <v>22.2</v>
      </c>
      <c r="ARA11" s="43">
        <v>18.2</v>
      </c>
      <c r="ARB11" s="43">
        <v>19</v>
      </c>
      <c r="ARC11" s="43">
        <v>18.3</v>
      </c>
      <c r="ARD11" s="43">
        <v>18.7</v>
      </c>
      <c r="ARE11" s="43">
        <v>21.1</v>
      </c>
      <c r="ARF11" s="43">
        <v>17.899999999999999</v>
      </c>
      <c r="ARG11" s="43">
        <v>19.100000000000001</v>
      </c>
      <c r="ARH11" s="43">
        <v>20.9</v>
      </c>
      <c r="ARI11" s="43">
        <v>20.8</v>
      </c>
      <c r="ARJ11" s="43">
        <v>22.5</v>
      </c>
      <c r="ARK11" s="43">
        <v>20.8</v>
      </c>
      <c r="ARL11" s="43">
        <v>20.399999999999999</v>
      </c>
      <c r="ARM11" s="43">
        <v>20.2</v>
      </c>
      <c r="ARN11" s="43">
        <v>20.399999999999999</v>
      </c>
      <c r="ARO11" s="43">
        <v>20.5</v>
      </c>
      <c r="ARP11" s="43">
        <v>19.600000000000001</v>
      </c>
      <c r="ARQ11" s="43">
        <v>21.2</v>
      </c>
      <c r="ARR11" s="43">
        <v>21.4</v>
      </c>
      <c r="ARS11" s="43">
        <v>19.3</v>
      </c>
      <c r="ART11" s="43">
        <v>20.2</v>
      </c>
      <c r="ARU11" s="43">
        <v>18.899999999999999</v>
      </c>
      <c r="ARV11" s="43">
        <v>20.8</v>
      </c>
      <c r="ARW11" s="43">
        <v>19.899999999999999</v>
      </c>
      <c r="ARX11" s="43">
        <v>22.5</v>
      </c>
      <c r="ARY11" s="43">
        <v>17.899999999999999</v>
      </c>
      <c r="ARZ11" s="43">
        <v>1348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7676</v>
      </c>
      <c r="AVF11" s="43">
        <v>50</v>
      </c>
      <c r="AVK11" s="43">
        <v>27.51</v>
      </c>
      <c r="AVL11" s="43">
        <v>2</v>
      </c>
      <c r="AVM11" s="43">
        <v>2</v>
      </c>
      <c r="AVN11" s="43">
        <v>50.04</v>
      </c>
      <c r="AVO11" s="43">
        <v>50.04</v>
      </c>
      <c r="AVP11" s="43">
        <v>0</v>
      </c>
      <c r="AVQ11" s="43">
        <v>50.03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98.5</v>
      </c>
      <c r="HCZ11" s="43">
        <v>92.5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4194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237.5</v>
      </c>
      <c r="IUJ11" s="43">
        <v>10.6</v>
      </c>
      <c r="IUK11" s="43">
        <v>-44.2</v>
      </c>
      <c r="IUL11" s="43">
        <v>4.0260000000000007</v>
      </c>
      <c r="IUN11" s="43">
        <v>0.84745454545454535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2.25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68.42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383</v>
      </c>
      <c r="IWP11" s="43">
        <v>374</v>
      </c>
      <c r="IWQ11" s="43">
        <v>371</v>
      </c>
      <c r="IWR11" s="43">
        <v>381</v>
      </c>
      <c r="IWS11" s="43">
        <v>384</v>
      </c>
      <c r="IWT11" s="43">
        <v>0</v>
      </c>
      <c r="IWU11" s="43">
        <v>0</v>
      </c>
      <c r="IWV11" s="43">
        <v>0</v>
      </c>
      <c r="IWW11" s="43">
        <v>383</v>
      </c>
      <c r="IWX11" s="43">
        <v>386</v>
      </c>
      <c r="IWY11" s="43">
        <v>0</v>
      </c>
      <c r="IWZ11" s="43">
        <v>384</v>
      </c>
      <c r="IXA11" s="43">
        <v>0</v>
      </c>
      <c r="IXB11" s="43">
        <v>373</v>
      </c>
      <c r="IXC11" s="43">
        <v>371</v>
      </c>
      <c r="IXD11" s="43">
        <v>382</v>
      </c>
      <c r="IXE11" s="43">
        <v>0</v>
      </c>
      <c r="IXF11" s="43">
        <v>382</v>
      </c>
      <c r="IXG11" s="43">
        <v>369</v>
      </c>
      <c r="IXH11" s="43">
        <v>0</v>
      </c>
      <c r="IXI11" s="43">
        <v>384</v>
      </c>
      <c r="IXJ11" s="43">
        <v>372</v>
      </c>
      <c r="IXK11" s="43">
        <v>369</v>
      </c>
      <c r="IXL11" s="43">
        <v>365</v>
      </c>
      <c r="IXM11" s="43">
        <v>0</v>
      </c>
      <c r="IXN11" s="43">
        <v>501</v>
      </c>
      <c r="IXO11" s="43">
        <v>493</v>
      </c>
      <c r="IXP11" s="43">
        <v>486</v>
      </c>
      <c r="IXQ11" s="43">
        <v>0</v>
      </c>
      <c r="IXR11" s="43">
        <v>493</v>
      </c>
      <c r="IXS11" s="43">
        <v>496</v>
      </c>
      <c r="IXT11" s="43">
        <v>498</v>
      </c>
      <c r="IXU11" s="43">
        <v>0</v>
      </c>
      <c r="IXV11" s="43">
        <v>0</v>
      </c>
      <c r="IXW11" s="43">
        <v>495</v>
      </c>
      <c r="IXX11" s="43">
        <v>0</v>
      </c>
      <c r="IXY11" s="43">
        <v>492</v>
      </c>
      <c r="IXZ11" s="43">
        <v>496</v>
      </c>
      <c r="IYA11" s="43">
        <v>494</v>
      </c>
      <c r="IYB11" s="43">
        <v>492</v>
      </c>
      <c r="IYC11" s="43">
        <v>494</v>
      </c>
      <c r="IYD11" s="43">
        <v>0</v>
      </c>
      <c r="IYE11" s="43">
        <v>504</v>
      </c>
      <c r="IYF11" s="43">
        <v>0</v>
      </c>
      <c r="IYG11" s="43">
        <v>490</v>
      </c>
      <c r="IYH11" s="43">
        <v>0</v>
      </c>
      <c r="IYI11" s="43">
        <v>494</v>
      </c>
      <c r="IYJ11" s="43">
        <v>499</v>
      </c>
      <c r="IYL11" s="43" t="s">
        <v>7677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1334</v>
      </c>
      <c r="JAG11" s="43">
        <v>1211</v>
      </c>
      <c r="JAH11" s="43">
        <v>1139</v>
      </c>
      <c r="JAI11" s="43">
        <v>1218</v>
      </c>
      <c r="JAJ11" s="43">
        <v>1045</v>
      </c>
      <c r="JAK11" s="43">
        <v>1478</v>
      </c>
      <c r="JAL11" s="43">
        <v>1283</v>
      </c>
      <c r="JAM11" s="43">
        <v>1052</v>
      </c>
      <c r="JAN11" s="43">
        <v>1513</v>
      </c>
      <c r="JAO11" s="43">
        <v>1514</v>
      </c>
      <c r="JAP11" s="43">
        <v>1300</v>
      </c>
      <c r="JAQ11" s="43">
        <v>1516</v>
      </c>
      <c r="JAR11" s="43">
        <v>3008</v>
      </c>
      <c r="JAS11" s="43">
        <v>3008</v>
      </c>
      <c r="JAT11" s="43">
        <v>3007</v>
      </c>
      <c r="JAU11" s="43">
        <v>3007</v>
      </c>
      <c r="JAV11" s="43">
        <v>3150</v>
      </c>
      <c r="JAW11" s="43">
        <v>1477</v>
      </c>
      <c r="JAX11" s="43">
        <v>1431</v>
      </c>
      <c r="JAY11" s="43">
        <v>3198</v>
      </c>
      <c r="JAZ11" s="43">
        <v>3008</v>
      </c>
      <c r="JBA11" s="43">
        <v>1090</v>
      </c>
      <c r="JBB11" s="43">
        <v>1427</v>
      </c>
      <c r="JBC11" s="43">
        <v>3008</v>
      </c>
      <c r="JBE11" s="43">
        <v>49</v>
      </c>
      <c r="JBF11" s="43">
        <v>1</v>
      </c>
      <c r="JBR11" s="43">
        <v>66.8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69</v>
      </c>
      <c r="JBZ11" s="43">
        <v>0</v>
      </c>
      <c r="JCA11" s="43">
        <v>0</v>
      </c>
      <c r="JCB11" s="43">
        <v>0</v>
      </c>
      <c r="JCC11" s="43">
        <v>242.6</v>
      </c>
      <c r="JCD11" s="43">
        <v>0</v>
      </c>
      <c r="JCE11" s="43">
        <v>0</v>
      </c>
      <c r="JCF11" s="43">
        <v>0</v>
      </c>
      <c r="JCG11" s="43">
        <v>1090</v>
      </c>
      <c r="JCH11" s="43">
        <v>0</v>
      </c>
      <c r="JCI11" s="43">
        <v>0</v>
      </c>
      <c r="JCJ11" s="43">
        <v>0</v>
      </c>
      <c r="JCK11" s="43">
        <v>9.3000000000000007</v>
      </c>
      <c r="JCL11" s="43">
        <v>0</v>
      </c>
      <c r="JCM11" s="43">
        <v>0</v>
      </c>
      <c r="JCN11" s="43">
        <v>0</v>
      </c>
      <c r="JCO11" s="43">
        <v>1.9279999999999999</v>
      </c>
      <c r="JCS11" s="43">
        <v>29.7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98.1</v>
      </c>
      <c r="JMS11" s="43">
        <v>98.3</v>
      </c>
      <c r="JMT11" s="43">
        <v>0</v>
      </c>
      <c r="JMU11" s="43">
        <v>0</v>
      </c>
      <c r="JMV11" s="43">
        <v>17.5</v>
      </c>
      <c r="JMW11" s="43">
        <v>17.5</v>
      </c>
      <c r="JMX11" s="43">
        <v>0</v>
      </c>
      <c r="JMY11" s="43">
        <v>17.600000000000001</v>
      </c>
      <c r="JMZ11" s="43">
        <v>0</v>
      </c>
      <c r="JNA11" s="43">
        <v>0</v>
      </c>
      <c r="JNB11" s="43">
        <v>0</v>
      </c>
      <c r="JNC11" s="43">
        <v>5.27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17.5</v>
      </c>
      <c r="JNO11" s="112">
        <v>17.5</v>
      </c>
      <c r="JNP11" s="112">
        <v>17.5</v>
      </c>
      <c r="JNQ11" s="112">
        <v>17.5</v>
      </c>
      <c r="JNS11" s="112">
        <v>1500</v>
      </c>
      <c r="JNT11" s="112">
        <v>1500</v>
      </c>
      <c r="JNV11" s="112">
        <v>52.4</v>
      </c>
      <c r="JNY11" s="112">
        <v>0</v>
      </c>
      <c r="JNZ11" s="112">
        <v>0</v>
      </c>
      <c r="JOA11" s="112" t="s">
        <v>4</v>
      </c>
    </row>
    <row r="12" spans="1:7258" ht="15" customHeight="1">
      <c r="A12" s="205">
        <v>7</v>
      </c>
      <c r="F12" s="43" t="s">
        <v>8252</v>
      </c>
      <c r="G12" s="43">
        <v>0</v>
      </c>
      <c r="H12" s="43">
        <v>0</v>
      </c>
      <c r="I12" s="43">
        <v>0</v>
      </c>
      <c r="J12" s="43">
        <v>702</v>
      </c>
      <c r="K12" s="43">
        <v>0</v>
      </c>
      <c r="L12" s="43">
        <v>0</v>
      </c>
      <c r="M12" s="43">
        <v>-0.92</v>
      </c>
      <c r="N12" s="43">
        <v>5.0599999999999996</v>
      </c>
      <c r="O12" s="43">
        <v>12.6</v>
      </c>
      <c r="P12" s="43">
        <v>578</v>
      </c>
      <c r="Q12" s="43">
        <v>0</v>
      </c>
      <c r="R12" s="43">
        <v>-1140</v>
      </c>
      <c r="S12" s="43">
        <v>0</v>
      </c>
      <c r="T12" s="43">
        <v>6.5</v>
      </c>
      <c r="U12" s="43">
        <v>0</v>
      </c>
      <c r="V12" s="43">
        <v>3.82</v>
      </c>
      <c r="W12" s="43">
        <v>3.97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5.0599999999999996</v>
      </c>
      <c r="AH12" s="43">
        <v>6.58</v>
      </c>
      <c r="AI12" s="43">
        <v>5.08</v>
      </c>
      <c r="AJ12" s="43">
        <v>0</v>
      </c>
      <c r="AK12" s="43">
        <v>0</v>
      </c>
      <c r="AL12" s="43">
        <v>0</v>
      </c>
      <c r="AM12" s="43" t="s">
        <v>7722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1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16223</v>
      </c>
      <c r="CI12" s="43">
        <v>0</v>
      </c>
      <c r="CJ12" s="43">
        <v>0</v>
      </c>
      <c r="CL12" s="43">
        <v>0</v>
      </c>
      <c r="CM12" s="43">
        <v>-5133</v>
      </c>
      <c r="CN12" s="43">
        <v>0</v>
      </c>
      <c r="CO12" s="43">
        <v>-1370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244</v>
      </c>
      <c r="FL12" s="43">
        <v>2244</v>
      </c>
      <c r="FM12" s="43">
        <v>4244</v>
      </c>
      <c r="FN12" s="43">
        <v>6244</v>
      </c>
      <c r="FO12" s="43">
        <v>498523</v>
      </c>
      <c r="FP12" s="43">
        <v>598523</v>
      </c>
      <c r="FQ12" s="43">
        <v>698523</v>
      </c>
      <c r="FR12" s="43">
        <v>798523</v>
      </c>
      <c r="FS12" s="43">
        <v>1736</v>
      </c>
      <c r="FT12" s="43">
        <v>18014</v>
      </c>
      <c r="FU12" s="43">
        <v>18014</v>
      </c>
      <c r="FW12" s="43">
        <v>391</v>
      </c>
      <c r="FY12" s="43">
        <v>71.5</v>
      </c>
      <c r="FZ12" s="43">
        <v>0</v>
      </c>
      <c r="GA12" s="43">
        <v>70</v>
      </c>
      <c r="GB12" s="43">
        <v>69.5</v>
      </c>
      <c r="GC12" s="43">
        <v>90.4</v>
      </c>
      <c r="GD12" s="43">
        <v>67</v>
      </c>
      <c r="GE12" s="43">
        <v>66.900000000000006</v>
      </c>
      <c r="GF12" s="43">
        <v>59.5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0.93799999999999994</v>
      </c>
      <c r="GL12" s="43">
        <v>53.1</v>
      </c>
      <c r="GM12" s="43">
        <v>90</v>
      </c>
      <c r="GN12" s="43">
        <v>89.9</v>
      </c>
      <c r="GO12" s="43">
        <v>36.700000000000003</v>
      </c>
      <c r="GP12" s="43">
        <v>71.5</v>
      </c>
      <c r="GQ12" s="43">
        <v>71.5</v>
      </c>
      <c r="GR12" s="43">
        <v>0</v>
      </c>
      <c r="GS12" s="43">
        <v>84</v>
      </c>
      <c r="GT12" s="43">
        <v>84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154.5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37.9</v>
      </c>
      <c r="SV12" s="43">
        <v>51.3</v>
      </c>
      <c r="SW12" s="43">
        <v>0</v>
      </c>
      <c r="SX12" s="43">
        <v>20.55</v>
      </c>
      <c r="SY12" s="43">
        <v>0</v>
      </c>
      <c r="TA12" s="43">
        <v>1477</v>
      </c>
      <c r="TF12" s="43">
        <v>0</v>
      </c>
      <c r="TG12" s="43">
        <v>0</v>
      </c>
      <c r="TH12" s="43">
        <v>0</v>
      </c>
      <c r="TI12" s="43">
        <v>0</v>
      </c>
      <c r="TJ12" s="43">
        <v>38522</v>
      </c>
      <c r="TK12" s="43">
        <v>38657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571</v>
      </c>
      <c r="TS12" s="43">
        <v>574</v>
      </c>
      <c r="TT12" s="43">
        <v>573</v>
      </c>
      <c r="TU12" s="43">
        <v>576</v>
      </c>
      <c r="TV12" s="43">
        <v>574</v>
      </c>
      <c r="TW12" s="43">
        <v>575</v>
      </c>
      <c r="TX12" s="43">
        <v>577</v>
      </c>
      <c r="TY12" s="43">
        <v>580</v>
      </c>
      <c r="TZ12" s="43">
        <v>581</v>
      </c>
      <c r="UA12" s="43">
        <v>580</v>
      </c>
      <c r="UB12" s="43">
        <v>577</v>
      </c>
      <c r="UC12" s="43">
        <v>575</v>
      </c>
      <c r="UD12" s="43">
        <v>575</v>
      </c>
      <c r="UE12" s="43">
        <v>576</v>
      </c>
      <c r="UF12" s="43">
        <v>574</v>
      </c>
      <c r="UG12" s="43">
        <v>578</v>
      </c>
      <c r="UH12" s="43">
        <v>577</v>
      </c>
      <c r="UI12" s="43">
        <v>577</v>
      </c>
      <c r="UJ12" s="43">
        <v>579</v>
      </c>
      <c r="UK12" s="43">
        <v>581</v>
      </c>
      <c r="UL12" s="43">
        <v>578</v>
      </c>
      <c r="UM12" s="43">
        <v>578</v>
      </c>
      <c r="UN12" s="43">
        <v>576</v>
      </c>
      <c r="UO12" s="43">
        <v>576</v>
      </c>
      <c r="UP12" s="43">
        <v>576</v>
      </c>
      <c r="UQ12" s="43">
        <v>576</v>
      </c>
      <c r="UR12" s="43">
        <v>581</v>
      </c>
      <c r="US12" s="43">
        <v>581</v>
      </c>
      <c r="UT12" s="43">
        <v>572</v>
      </c>
      <c r="UU12" s="43">
        <v>572</v>
      </c>
      <c r="UV12" s="43">
        <v>0</v>
      </c>
      <c r="UW12" s="43">
        <v>0</v>
      </c>
      <c r="UX12" s="43">
        <v>0</v>
      </c>
      <c r="UY12" s="43">
        <v>385</v>
      </c>
      <c r="UZ12" s="43">
        <v>383</v>
      </c>
      <c r="VA12" s="43">
        <v>9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16980881</v>
      </c>
      <c r="XA12" s="43">
        <v>9216951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57.8</v>
      </c>
      <c r="XO12" s="43">
        <v>49</v>
      </c>
      <c r="XR12" s="43">
        <v>69.400000000000006</v>
      </c>
      <c r="XS12" s="43">
        <v>69.2</v>
      </c>
      <c r="XT12" s="43">
        <v>71.8</v>
      </c>
      <c r="XU12" s="43">
        <v>27.9</v>
      </c>
      <c r="XZ12" s="43">
        <v>262</v>
      </c>
      <c r="YC12" s="43">
        <v>4277</v>
      </c>
      <c r="YD12" s="43">
        <v>0.93799999999999994</v>
      </c>
      <c r="YE12" s="43">
        <v>50.04</v>
      </c>
      <c r="YF12" s="43">
        <v>0</v>
      </c>
      <c r="YG12" s="43">
        <v>11117</v>
      </c>
      <c r="YH12" s="43">
        <v>6398</v>
      </c>
      <c r="YI12" s="43">
        <v>11099</v>
      </c>
      <c r="YJ12" s="43">
        <v>6401</v>
      </c>
      <c r="YK12" s="43">
        <v>11092</v>
      </c>
      <c r="YL12" s="43">
        <v>6431</v>
      </c>
      <c r="YM12" s="43">
        <v>11102</v>
      </c>
      <c r="YN12" s="43">
        <v>6395</v>
      </c>
      <c r="YO12" s="43">
        <v>11089</v>
      </c>
      <c r="YP12" s="43">
        <v>6405</v>
      </c>
      <c r="YQ12" s="43">
        <v>11088</v>
      </c>
      <c r="YR12" s="43">
        <v>6439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2.2400000000000002</v>
      </c>
      <c r="YZ12" s="43">
        <v>-34.9</v>
      </c>
      <c r="ZA12" s="43">
        <v>4.13</v>
      </c>
      <c r="ZB12" s="43">
        <v>0.94</v>
      </c>
      <c r="ZD12" s="43">
        <v>0</v>
      </c>
      <c r="ZE12" s="43">
        <v>84</v>
      </c>
      <c r="ZF12" s="43">
        <v>75.099999999999994</v>
      </c>
      <c r="ZG12" s="43">
        <v>0</v>
      </c>
      <c r="ZH12" s="43">
        <v>0</v>
      </c>
      <c r="ZI12" s="43">
        <v>66.900000000000006</v>
      </c>
      <c r="ZJ12" s="43">
        <v>69.5</v>
      </c>
      <c r="ZK12" s="43">
        <v>15</v>
      </c>
      <c r="ZL12" s="43">
        <v>0</v>
      </c>
      <c r="ZM12" s="43">
        <v>0</v>
      </c>
      <c r="ZN12" s="43">
        <v>20.8</v>
      </c>
      <c r="ZO12" s="43">
        <v>20.8</v>
      </c>
      <c r="ZP12" s="43">
        <v>20.8</v>
      </c>
      <c r="ZQ12" s="43">
        <v>20.8</v>
      </c>
      <c r="ZR12" s="43">
        <v>20.8</v>
      </c>
      <c r="ZS12" s="43">
        <v>20.8</v>
      </c>
      <c r="ZT12" s="43">
        <v>20.8</v>
      </c>
      <c r="ZU12" s="43">
        <v>20.8</v>
      </c>
      <c r="ZV12" s="43">
        <v>20.8</v>
      </c>
      <c r="ZW12" s="43">
        <v>20.8</v>
      </c>
      <c r="ZX12" s="43">
        <v>20.8</v>
      </c>
      <c r="ZY12" s="43">
        <v>20.8</v>
      </c>
      <c r="ZZ12" s="43">
        <v>20.8</v>
      </c>
      <c r="AAA12" s="43">
        <v>20.8</v>
      </c>
      <c r="AAB12" s="43">
        <v>20.8</v>
      </c>
      <c r="AAC12" s="43">
        <v>20.8</v>
      </c>
      <c r="AAD12" s="43">
        <v>20.8</v>
      </c>
      <c r="AAE12" s="43">
        <v>20.8</v>
      </c>
      <c r="AAF12" s="43">
        <v>20.8</v>
      </c>
      <c r="AAG12" s="43">
        <v>20.8</v>
      </c>
      <c r="AAH12" s="43">
        <v>20.8</v>
      </c>
      <c r="AAI12" s="43">
        <v>20.8</v>
      </c>
      <c r="AAJ12" s="43">
        <v>20.8</v>
      </c>
      <c r="AAK12" s="43">
        <v>20.8</v>
      </c>
      <c r="AAL12" s="43">
        <v>20.8</v>
      </c>
      <c r="AAM12" s="43">
        <v>45.2</v>
      </c>
      <c r="AAN12" s="43">
        <v>50.8</v>
      </c>
      <c r="AAO12" s="43">
        <v>54.2</v>
      </c>
      <c r="AAP12" s="43">
        <v>56.7</v>
      </c>
      <c r="AAQ12" s="43">
        <v>46.2</v>
      </c>
      <c r="AAR12" s="43">
        <v>43.7</v>
      </c>
      <c r="AAS12" s="43">
        <v>46</v>
      </c>
      <c r="AAT12" s="43">
        <v>51.5</v>
      </c>
      <c r="AAU12" s="43">
        <v>51.8</v>
      </c>
      <c r="AAV12" s="43">
        <v>47.7</v>
      </c>
      <c r="AAW12" s="43">
        <v>45.7</v>
      </c>
      <c r="AAX12" s="43">
        <v>50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17785</v>
      </c>
      <c r="ACJ12" s="43">
        <v>17785.099999999999</v>
      </c>
      <c r="ACK12" s="43">
        <v>17785.099999999999</v>
      </c>
      <c r="ACL12" s="43">
        <v>17784.900000000001</v>
      </c>
      <c r="ACM12" s="43">
        <v>17785.099999999999</v>
      </c>
      <c r="ACN12" s="43">
        <v>17785</v>
      </c>
      <c r="ACO12" s="43">
        <v>17785.099999999999</v>
      </c>
      <c r="ACP12" s="43">
        <v>17785</v>
      </c>
      <c r="ACQ12" s="43">
        <v>17785</v>
      </c>
      <c r="ACR12" s="43">
        <v>17785.099999999999</v>
      </c>
      <c r="ACS12" s="43">
        <v>17785.2</v>
      </c>
      <c r="ACT12" s="43">
        <v>17785.099999999999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-9.6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205</v>
      </c>
      <c r="AHM12" s="43">
        <v>269</v>
      </c>
      <c r="AHN12" s="43">
        <v>220</v>
      </c>
      <c r="AHO12" s="43">
        <v>79</v>
      </c>
      <c r="AHP12" s="43">
        <v>253</v>
      </c>
      <c r="AHQ12" s="43">
        <v>158</v>
      </c>
      <c r="AHR12" s="43">
        <v>253</v>
      </c>
      <c r="AHS12" s="43">
        <v>141</v>
      </c>
      <c r="AHT12" s="43">
        <v>189</v>
      </c>
      <c r="AHU12" s="43">
        <v>94</v>
      </c>
      <c r="AHV12" s="43">
        <v>174</v>
      </c>
      <c r="AHW12" s="43">
        <v>110</v>
      </c>
      <c r="AHX12" s="43">
        <v>141</v>
      </c>
      <c r="AHY12" s="43">
        <v>158</v>
      </c>
      <c r="AHZ12" s="43">
        <v>158</v>
      </c>
      <c r="AIA12" s="43">
        <v>126</v>
      </c>
      <c r="AIB12" s="43">
        <v>158</v>
      </c>
      <c r="AIC12" s="43">
        <v>126</v>
      </c>
      <c r="AID12" s="43">
        <v>364</v>
      </c>
      <c r="AIE12" s="43">
        <v>110</v>
      </c>
      <c r="AIF12" s="43">
        <v>126</v>
      </c>
      <c r="AIG12" s="43">
        <v>220</v>
      </c>
      <c r="AIH12" s="43">
        <v>94</v>
      </c>
      <c r="AII12" s="43">
        <v>126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341</v>
      </c>
      <c r="AKN12" s="43">
        <v>256</v>
      </c>
      <c r="AKO12" s="43">
        <v>329</v>
      </c>
      <c r="AKP12" s="43">
        <v>354</v>
      </c>
      <c r="AKQ12" s="43">
        <v>305</v>
      </c>
      <c r="AKR12" s="43">
        <v>317</v>
      </c>
      <c r="AKS12" s="43">
        <v>219</v>
      </c>
      <c r="AKT12" s="43">
        <v>244</v>
      </c>
      <c r="AKU12" s="43">
        <v>268</v>
      </c>
      <c r="AKV12" s="43">
        <v>256</v>
      </c>
      <c r="AKW12" s="43">
        <v>256</v>
      </c>
      <c r="AKX12" s="43">
        <v>366</v>
      </c>
      <c r="AKY12" s="43">
        <v>561</v>
      </c>
      <c r="AKZ12" s="43">
        <v>244</v>
      </c>
      <c r="ALA12" s="43">
        <v>280</v>
      </c>
      <c r="ALB12" s="43">
        <v>280</v>
      </c>
      <c r="ALC12" s="43">
        <v>244</v>
      </c>
      <c r="ALD12" s="43">
        <v>231</v>
      </c>
      <c r="ALE12" s="43">
        <v>280</v>
      </c>
      <c r="ALF12" s="43">
        <v>415</v>
      </c>
      <c r="ALG12" s="43">
        <v>280</v>
      </c>
      <c r="ALH12" s="43">
        <v>256</v>
      </c>
      <c r="ALI12" s="43">
        <v>268</v>
      </c>
      <c r="ALJ12" s="43">
        <v>207</v>
      </c>
      <c r="ALK12" s="43">
        <v>-0.01</v>
      </c>
      <c r="ALL12" s="43">
        <v>5.14</v>
      </c>
      <c r="ALM12" s="43">
        <v>0</v>
      </c>
      <c r="ALN12" s="43">
        <v>0</v>
      </c>
      <c r="API12" s="43">
        <v>67005.600000000006</v>
      </c>
      <c r="APJ12" s="43">
        <v>0</v>
      </c>
      <c r="APK12" s="43">
        <v>23905.1</v>
      </c>
      <c r="APL12" s="43">
        <v>0</v>
      </c>
      <c r="APM12" s="43">
        <v>222</v>
      </c>
      <c r="APN12" s="43">
        <v>0.02</v>
      </c>
      <c r="APO12" s="43">
        <v>0</v>
      </c>
      <c r="APP12" s="43">
        <v>1461</v>
      </c>
      <c r="APQ12" s="43">
        <v>1.04</v>
      </c>
      <c r="APR12" s="43">
        <v>0</v>
      </c>
      <c r="APS12" s="43">
        <v>11095</v>
      </c>
      <c r="APT12" s="43" t="s">
        <v>7675</v>
      </c>
      <c r="APU12" s="43" t="s">
        <v>7746</v>
      </c>
      <c r="APV12" s="43" t="s">
        <v>7675</v>
      </c>
      <c r="APW12" s="43" t="s">
        <v>7773</v>
      </c>
      <c r="APX12" s="43" t="s">
        <v>7774</v>
      </c>
      <c r="APY12" s="43" t="s">
        <v>7823</v>
      </c>
      <c r="APZ12" s="43" t="s">
        <v>7663</v>
      </c>
      <c r="AQA12" s="43" t="s">
        <v>7711</v>
      </c>
      <c r="AQB12" s="43" t="s">
        <v>7771</v>
      </c>
      <c r="AQC12" s="43" t="s">
        <v>7711</v>
      </c>
      <c r="AQD12" s="43" t="s">
        <v>7675</v>
      </c>
      <c r="AQE12" s="43" t="s">
        <v>7770</v>
      </c>
      <c r="AQF12" s="43" t="s">
        <v>7675</v>
      </c>
      <c r="AQG12" s="43" t="s">
        <v>7675</v>
      </c>
      <c r="AQH12" s="43" t="s">
        <v>7775</v>
      </c>
      <c r="AQI12" s="43" t="s">
        <v>7865</v>
      </c>
      <c r="AQJ12" s="43" t="s">
        <v>7675</v>
      </c>
      <c r="AQK12" s="43" t="s">
        <v>7697</v>
      </c>
      <c r="AQL12" s="43" t="s">
        <v>7675</v>
      </c>
      <c r="AQM12" s="43" t="s">
        <v>7697</v>
      </c>
      <c r="AQN12" s="43" t="s">
        <v>7711</v>
      </c>
      <c r="AQO12" s="43" t="s">
        <v>7699</v>
      </c>
      <c r="AQP12" s="43" t="s">
        <v>7672</v>
      </c>
      <c r="AQQ12" s="43" t="s">
        <v>7777</v>
      </c>
      <c r="AQR12" s="43" t="s">
        <v>7701</v>
      </c>
      <c r="AQS12" s="43" t="s">
        <v>7728</v>
      </c>
      <c r="AQT12" s="43" t="s">
        <v>7775</v>
      </c>
      <c r="AQU12" s="43" t="s">
        <v>7699</v>
      </c>
      <c r="AQV12" s="43" t="s">
        <v>7768</v>
      </c>
      <c r="AQW12" s="43" t="s">
        <v>7675</v>
      </c>
      <c r="AQY12" s="43">
        <v>16</v>
      </c>
      <c r="AQZ12" s="43">
        <v>16</v>
      </c>
      <c r="ARA12" s="43">
        <v>15.2</v>
      </c>
      <c r="ARB12" s="43">
        <v>16.399999999999999</v>
      </c>
      <c r="ARC12" s="43">
        <v>17.399999999999999</v>
      </c>
      <c r="ARD12" s="43">
        <v>14.4</v>
      </c>
      <c r="ARE12" s="43">
        <v>16.100000000000001</v>
      </c>
      <c r="ARF12" s="43">
        <v>15.6</v>
      </c>
      <c r="ARG12" s="43">
        <v>15.2</v>
      </c>
      <c r="ARH12" s="43">
        <v>16.3</v>
      </c>
      <c r="ARI12" s="43">
        <v>15.1</v>
      </c>
      <c r="ARJ12" s="43">
        <v>16.7</v>
      </c>
      <c r="ARK12" s="43">
        <v>16.7</v>
      </c>
      <c r="ARL12" s="43">
        <v>15</v>
      </c>
      <c r="ARM12" s="43">
        <v>15.5</v>
      </c>
      <c r="ARN12" s="43">
        <v>15.8</v>
      </c>
      <c r="ARO12" s="43">
        <v>16.5</v>
      </c>
      <c r="ARP12" s="43">
        <v>17.899999999999999</v>
      </c>
      <c r="ARQ12" s="43">
        <v>15.8</v>
      </c>
      <c r="ARR12" s="43">
        <v>16.899999999999999</v>
      </c>
      <c r="ARS12" s="43">
        <v>15</v>
      </c>
      <c r="ART12" s="43">
        <v>16.7</v>
      </c>
      <c r="ARU12" s="43">
        <v>15.9</v>
      </c>
      <c r="ARV12" s="43">
        <v>16.100000000000001</v>
      </c>
      <c r="ARW12" s="43">
        <v>16.100000000000001</v>
      </c>
      <c r="ARX12" s="43">
        <v>17.899999999999999</v>
      </c>
      <c r="ARY12" s="43">
        <v>14.4</v>
      </c>
      <c r="ARZ12" s="43">
        <v>1134</v>
      </c>
      <c r="AVE12" s="43" t="s">
        <v>7676</v>
      </c>
      <c r="AVF12" s="43">
        <v>50</v>
      </c>
      <c r="AVK12" s="43">
        <v>3.44</v>
      </c>
      <c r="AVL12" s="43">
        <v>2</v>
      </c>
      <c r="AVM12" s="43">
        <v>1</v>
      </c>
      <c r="AVO12" s="43">
        <v>50.04</v>
      </c>
      <c r="AVP12" s="43">
        <v>0</v>
      </c>
      <c r="AVQ12" s="43">
        <v>50.04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4024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2.74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1653.3</v>
      </c>
      <c r="IUJ12" s="43">
        <v>18.8</v>
      </c>
      <c r="IUK12" s="43">
        <v>-35.04</v>
      </c>
      <c r="IUL12" s="43">
        <v>4.1319999999999997</v>
      </c>
      <c r="IUN12" s="43">
        <v>0.94009090909090887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2.2400000000000002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49.18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383</v>
      </c>
      <c r="IWP12" s="43">
        <v>370</v>
      </c>
      <c r="IWQ12" s="43">
        <v>371</v>
      </c>
      <c r="IWR12" s="43">
        <v>375</v>
      </c>
      <c r="IWS12" s="43">
        <v>384</v>
      </c>
      <c r="IWT12" s="43">
        <v>377</v>
      </c>
      <c r="IWU12" s="43">
        <v>376</v>
      </c>
      <c r="IWV12" s="43">
        <v>372</v>
      </c>
      <c r="IWW12" s="43">
        <v>384</v>
      </c>
      <c r="IWX12" s="43">
        <v>387</v>
      </c>
      <c r="IWY12" s="43">
        <v>386</v>
      </c>
      <c r="IWZ12" s="43">
        <v>383</v>
      </c>
      <c r="IXA12" s="43">
        <v>381</v>
      </c>
      <c r="IXB12" s="43">
        <v>373</v>
      </c>
      <c r="IXC12" s="43">
        <v>373</v>
      </c>
      <c r="IXD12" s="43">
        <v>371</v>
      </c>
      <c r="IXE12" s="43">
        <v>371</v>
      </c>
      <c r="IXF12" s="43">
        <v>384</v>
      </c>
      <c r="IXG12" s="43">
        <v>381</v>
      </c>
      <c r="IXH12" s="43">
        <v>384</v>
      </c>
      <c r="IXI12" s="43">
        <v>380</v>
      </c>
      <c r="IXJ12" s="43">
        <v>372</v>
      </c>
      <c r="IXK12" s="43">
        <v>370</v>
      </c>
      <c r="IXL12" s="43">
        <v>380</v>
      </c>
      <c r="IXM12" s="43">
        <v>506</v>
      </c>
      <c r="IXN12" s="43">
        <v>504</v>
      </c>
      <c r="IXO12" s="43">
        <v>496</v>
      </c>
      <c r="IXP12" s="43">
        <v>493</v>
      </c>
      <c r="IXQ12" s="43">
        <v>0</v>
      </c>
      <c r="IXR12" s="43">
        <v>499</v>
      </c>
      <c r="IXS12" s="43">
        <v>505</v>
      </c>
      <c r="IXT12" s="43">
        <v>504</v>
      </c>
      <c r="IXU12" s="43">
        <v>499</v>
      </c>
      <c r="IXV12" s="43">
        <v>505</v>
      </c>
      <c r="IXW12" s="43">
        <v>502</v>
      </c>
      <c r="IXX12" s="43">
        <v>491</v>
      </c>
      <c r="IXY12" s="43">
        <v>496</v>
      </c>
      <c r="IXZ12" s="43">
        <v>496</v>
      </c>
      <c r="IYA12" s="43">
        <v>496</v>
      </c>
      <c r="IYB12" s="43">
        <v>493</v>
      </c>
      <c r="IYC12" s="43">
        <v>497</v>
      </c>
      <c r="IYD12" s="43">
        <v>503</v>
      </c>
      <c r="IYE12" s="43">
        <v>503</v>
      </c>
      <c r="IYF12" s="43">
        <v>506</v>
      </c>
      <c r="IYG12" s="43">
        <v>501</v>
      </c>
      <c r="IYH12" s="43">
        <v>505</v>
      </c>
      <c r="IYI12" s="43">
        <v>494</v>
      </c>
      <c r="IYJ12" s="43">
        <v>504</v>
      </c>
      <c r="IYL12" s="43" t="s">
        <v>7677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1911</v>
      </c>
      <c r="JAG12" s="43">
        <v>2141</v>
      </c>
      <c r="JAH12" s="43">
        <v>1768</v>
      </c>
      <c r="JAI12" s="43">
        <v>1705</v>
      </c>
      <c r="JAJ12" s="43">
        <v>1969</v>
      </c>
      <c r="JAK12" s="43">
        <v>1966</v>
      </c>
      <c r="JAL12" s="43">
        <v>2021</v>
      </c>
      <c r="JAM12" s="43">
        <v>1877</v>
      </c>
      <c r="JAN12" s="43">
        <v>1830</v>
      </c>
      <c r="JAO12" s="43">
        <v>1987</v>
      </c>
      <c r="JAP12" s="43">
        <v>1797</v>
      </c>
      <c r="JAQ12" s="43">
        <v>1747</v>
      </c>
      <c r="JAR12" s="43">
        <v>2146</v>
      </c>
      <c r="JAS12" s="43">
        <v>1840</v>
      </c>
      <c r="JAT12" s="43">
        <v>2021</v>
      </c>
      <c r="JAU12" s="43">
        <v>1845</v>
      </c>
      <c r="JAV12" s="43">
        <v>1241</v>
      </c>
      <c r="JAW12" s="43">
        <v>2068</v>
      </c>
      <c r="JAX12" s="43">
        <v>1734</v>
      </c>
      <c r="JAY12" s="43">
        <v>2004</v>
      </c>
      <c r="JAZ12" s="43">
        <v>1761</v>
      </c>
      <c r="JBA12" s="43">
        <v>2001</v>
      </c>
      <c r="JBB12" s="43">
        <v>1908</v>
      </c>
      <c r="JBC12" s="43">
        <v>1952</v>
      </c>
      <c r="JBE12" s="43">
        <v>0</v>
      </c>
      <c r="JBF12" s="43">
        <v>0</v>
      </c>
      <c r="JBR12" s="43">
        <v>70.8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79</v>
      </c>
      <c r="JBZ12" s="43">
        <v>0</v>
      </c>
      <c r="JCA12" s="43">
        <v>0</v>
      </c>
      <c r="JCB12" s="43">
        <v>0</v>
      </c>
      <c r="JCC12" s="43">
        <v>232.2</v>
      </c>
      <c r="JCD12" s="43">
        <v>0</v>
      </c>
      <c r="JCE12" s="43">
        <v>0</v>
      </c>
      <c r="JCF12" s="43">
        <v>0</v>
      </c>
      <c r="JCG12" s="43">
        <v>1080</v>
      </c>
      <c r="JCH12" s="43">
        <v>0</v>
      </c>
      <c r="JCI12" s="43">
        <v>0</v>
      </c>
      <c r="JCJ12" s="43">
        <v>0</v>
      </c>
      <c r="JCK12" s="43">
        <v>13</v>
      </c>
      <c r="JCL12" s="43">
        <v>0</v>
      </c>
      <c r="JCM12" s="43">
        <v>0</v>
      </c>
      <c r="JCN12" s="43">
        <v>0</v>
      </c>
      <c r="JCO12" s="43">
        <v>1.9</v>
      </c>
      <c r="JCS12" s="43">
        <v>28.7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99.6</v>
      </c>
      <c r="JMS12" s="43">
        <v>99.4</v>
      </c>
      <c r="JMT12" s="43">
        <v>0</v>
      </c>
      <c r="JMU12" s="43">
        <v>0</v>
      </c>
      <c r="JMV12" s="43">
        <v>21.4</v>
      </c>
      <c r="JMW12" s="43">
        <v>21.3</v>
      </c>
      <c r="JMX12" s="43">
        <v>0</v>
      </c>
      <c r="JMY12" s="43">
        <v>21.6</v>
      </c>
      <c r="JMZ12" s="43">
        <v>0</v>
      </c>
      <c r="JNA12" s="43">
        <v>0</v>
      </c>
      <c r="JNB12" s="43">
        <v>0</v>
      </c>
      <c r="JNC12" s="43">
        <v>5.12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21.4</v>
      </c>
      <c r="JNO12" s="112">
        <v>21.4</v>
      </c>
      <c r="JNP12" s="112">
        <v>21.4</v>
      </c>
      <c r="JNQ12" s="112">
        <v>21.4</v>
      </c>
      <c r="JNS12" s="112">
        <v>1500</v>
      </c>
      <c r="JNT12" s="112">
        <v>1500</v>
      </c>
      <c r="JNV12" s="112">
        <v>71.5</v>
      </c>
      <c r="JNY12" s="112">
        <v>0</v>
      </c>
      <c r="JNZ12" s="112">
        <v>0</v>
      </c>
      <c r="JOA12" s="112" t="s">
        <v>141</v>
      </c>
    </row>
    <row r="13" spans="1:7258" ht="15" customHeight="1">
      <c r="A13" s="205">
        <v>8</v>
      </c>
      <c r="B13" s="87" t="s">
        <v>7750</v>
      </c>
      <c r="C13" s="81">
        <v>33.948999999999998</v>
      </c>
      <c r="D13" s="43">
        <v>1.0890000152999999</v>
      </c>
      <c r="E13" s="43">
        <v>0</v>
      </c>
      <c r="F13" s="43" t="s">
        <v>8247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4</v>
      </c>
      <c r="S13" s="43">
        <v>0</v>
      </c>
      <c r="T13" s="43">
        <v>4.12</v>
      </c>
      <c r="U13" s="43">
        <v>0</v>
      </c>
      <c r="V13" s="43">
        <v>0</v>
      </c>
      <c r="W13" s="43">
        <v>0.95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0.05</v>
      </c>
      <c r="AI13" s="43">
        <v>0.05</v>
      </c>
      <c r="AM13" s="43" t="s">
        <v>7816</v>
      </c>
      <c r="AN13" s="43">
        <v>7217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0</v>
      </c>
      <c r="CB13" s="43">
        <v>0</v>
      </c>
      <c r="CC13" s="43">
        <v>1</v>
      </c>
      <c r="CD13" s="43">
        <v>0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0.01</v>
      </c>
      <c r="EV13" s="43">
        <v>0.02</v>
      </c>
      <c r="FA13" s="43">
        <v>9794</v>
      </c>
      <c r="FB13" s="43">
        <v>18447</v>
      </c>
      <c r="FC13" s="43">
        <v>9805</v>
      </c>
      <c r="FD13" s="43">
        <v>9891</v>
      </c>
      <c r="FE13" s="43">
        <v>9880</v>
      </c>
      <c r="FF13" s="43">
        <v>9891</v>
      </c>
      <c r="FG13" s="43">
        <v>9881</v>
      </c>
      <c r="FH13" s="43">
        <v>0</v>
      </c>
      <c r="FI13" s="43">
        <v>0</v>
      </c>
      <c r="FJ13" s="43">
        <v>19097</v>
      </c>
      <c r="FK13" s="43">
        <v>679</v>
      </c>
      <c r="FL13" s="43">
        <v>227</v>
      </c>
      <c r="FM13" s="43">
        <v>18686</v>
      </c>
      <c r="FN13" s="43">
        <v>8686</v>
      </c>
      <c r="FO13" s="43">
        <v>480863</v>
      </c>
      <c r="FP13" s="43">
        <v>580863</v>
      </c>
      <c r="FQ13" s="43">
        <v>690676</v>
      </c>
      <c r="FR13" s="43">
        <v>790676</v>
      </c>
      <c r="FS13" s="43">
        <v>19731</v>
      </c>
      <c r="FT13" s="43">
        <v>19731</v>
      </c>
      <c r="FU13" s="43">
        <v>19731</v>
      </c>
      <c r="FV13" s="43">
        <v>3368</v>
      </c>
      <c r="FW13" s="43">
        <v>1280</v>
      </c>
      <c r="FY13" s="43">
        <v>26.9</v>
      </c>
      <c r="FZ13" s="43">
        <v>0</v>
      </c>
      <c r="GA13" s="43">
        <v>70</v>
      </c>
      <c r="GB13" s="43">
        <v>28.3</v>
      </c>
      <c r="GC13" s="43">
        <v>100</v>
      </c>
      <c r="GD13" s="43">
        <v>69</v>
      </c>
      <c r="GE13" s="43">
        <v>15.7</v>
      </c>
      <c r="GF13" s="43">
        <v>0</v>
      </c>
      <c r="GG13" s="43">
        <v>40</v>
      </c>
      <c r="GH13" s="43">
        <v>-3270</v>
      </c>
      <c r="GI13" s="43">
        <v>0</v>
      </c>
      <c r="GJ13" s="43">
        <v>0.98599999999999999</v>
      </c>
      <c r="GK13" s="43">
        <v>1</v>
      </c>
      <c r="GL13" s="43">
        <v>25</v>
      </c>
      <c r="GM13" s="43">
        <v>90</v>
      </c>
      <c r="GN13" s="43">
        <v>18.899999999999999</v>
      </c>
      <c r="GO13" s="43">
        <v>0</v>
      </c>
      <c r="GP13" s="43">
        <v>50</v>
      </c>
      <c r="GQ13" s="43">
        <v>26.9</v>
      </c>
      <c r="GR13" s="43">
        <v>0</v>
      </c>
      <c r="GS13" s="43">
        <v>75</v>
      </c>
      <c r="GT13" s="43">
        <v>58.8</v>
      </c>
      <c r="GU13" s="43">
        <v>0</v>
      </c>
      <c r="GV13" s="43">
        <v>25</v>
      </c>
      <c r="GW13" s="43">
        <v>10.8</v>
      </c>
      <c r="GX13" s="43">
        <v>100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10.8</v>
      </c>
      <c r="HU13" s="43">
        <v>21.1</v>
      </c>
      <c r="HV13" s="43">
        <v>17</v>
      </c>
      <c r="HW13" s="43">
        <v>13.2</v>
      </c>
      <c r="HX13" s="43">
        <v>17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41.724022641329604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1608787288779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23.3</v>
      </c>
      <c r="SY13" s="43">
        <v>0.69999999999999929</v>
      </c>
      <c r="TA13" s="43">
        <v>9324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48</v>
      </c>
      <c r="TS13" s="43">
        <v>50</v>
      </c>
      <c r="TT13" s="43">
        <v>49</v>
      </c>
      <c r="TU13" s="43">
        <v>52</v>
      </c>
      <c r="TV13" s="43">
        <v>50</v>
      </c>
      <c r="TW13" s="43">
        <v>52</v>
      </c>
      <c r="TX13" s="43">
        <v>51</v>
      </c>
      <c r="TY13" s="43">
        <v>52</v>
      </c>
      <c r="TZ13" s="43">
        <v>50</v>
      </c>
      <c r="UA13" s="43">
        <v>50</v>
      </c>
      <c r="UB13" s="43">
        <v>53</v>
      </c>
      <c r="UC13" s="43">
        <v>53</v>
      </c>
      <c r="UD13" s="43">
        <v>55</v>
      </c>
      <c r="UE13" s="43">
        <v>51</v>
      </c>
      <c r="UF13" s="43">
        <v>51</v>
      </c>
      <c r="UG13" s="43">
        <v>48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51</v>
      </c>
      <c r="UQ13" s="43">
        <v>535</v>
      </c>
      <c r="UR13" s="43">
        <v>55</v>
      </c>
      <c r="US13" s="43">
        <v>543</v>
      </c>
      <c r="UT13" s="43">
        <v>49</v>
      </c>
      <c r="UU13" s="43">
        <v>524</v>
      </c>
      <c r="UV13" s="43">
        <v>0</v>
      </c>
      <c r="UW13" s="43">
        <v>19</v>
      </c>
      <c r="UX13" s="43">
        <v>0</v>
      </c>
      <c r="UY13" s="43">
        <v>0</v>
      </c>
      <c r="UZ13" s="43">
        <v>0</v>
      </c>
      <c r="VA13" s="43">
        <v>19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18.399999999999999</v>
      </c>
      <c r="XO13" s="43">
        <v>26.1</v>
      </c>
      <c r="XR13" s="43">
        <v>18.5</v>
      </c>
      <c r="XS13" s="43">
        <v>18.8</v>
      </c>
      <c r="XT13" s="43">
        <v>19.3</v>
      </c>
      <c r="XU13" s="43">
        <v>0</v>
      </c>
      <c r="XV13" s="43">
        <v>37.4</v>
      </c>
      <c r="XW13" s="43">
        <v>21.8</v>
      </c>
      <c r="XX13" s="43">
        <v>38.657228401146121</v>
      </c>
      <c r="XY13" s="43">
        <v>29.515356457046526</v>
      </c>
      <c r="XZ13" s="43">
        <v>1</v>
      </c>
      <c r="YA13" s="43">
        <v>1606540156493</v>
      </c>
      <c r="YB13" s="43">
        <v>17105</v>
      </c>
      <c r="YC13" s="43">
        <v>0</v>
      </c>
      <c r="YD13" s="43">
        <v>0.999</v>
      </c>
      <c r="YE13" s="43">
        <v>0</v>
      </c>
      <c r="YF13" s="43">
        <v>0</v>
      </c>
      <c r="YG13" s="43">
        <v>15534</v>
      </c>
      <c r="YH13" s="43">
        <v>8972</v>
      </c>
      <c r="YI13" s="43">
        <v>15467</v>
      </c>
      <c r="YJ13" s="43">
        <v>8957</v>
      </c>
      <c r="YK13" s="43">
        <v>15511</v>
      </c>
      <c r="YL13" s="43">
        <v>8925</v>
      </c>
      <c r="YM13" s="43">
        <v>0</v>
      </c>
      <c r="YN13" s="43">
        <v>0</v>
      </c>
      <c r="YO13" s="43">
        <v>0</v>
      </c>
      <c r="YP13" s="43">
        <v>0</v>
      </c>
      <c r="YQ13" s="43">
        <v>0</v>
      </c>
      <c r="YR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2.0299999999999998</v>
      </c>
      <c r="YZ13" s="43">
        <v>-0.1</v>
      </c>
      <c r="ZA13" s="43">
        <v>0.1</v>
      </c>
      <c r="ZB13" s="43">
        <v>-0.04</v>
      </c>
      <c r="ZD13" s="43">
        <v>0</v>
      </c>
      <c r="ZE13" s="43">
        <v>58.8</v>
      </c>
      <c r="ZF13" s="43">
        <v>18.5</v>
      </c>
      <c r="ZG13" s="43">
        <v>0</v>
      </c>
      <c r="ZH13" s="43">
        <v>0</v>
      </c>
      <c r="ZI13" s="43">
        <v>15.7</v>
      </c>
      <c r="ZJ13" s="43">
        <v>28.3</v>
      </c>
      <c r="ZK13" s="43">
        <v>3</v>
      </c>
      <c r="ZL13" s="43">
        <v>0</v>
      </c>
      <c r="ZM13" s="43">
        <v>0</v>
      </c>
      <c r="ZN13" s="43">
        <v>18</v>
      </c>
      <c r="ZO13" s="43">
        <v>18</v>
      </c>
      <c r="ZP13" s="43">
        <v>18</v>
      </c>
      <c r="ZQ13" s="43">
        <v>18</v>
      </c>
      <c r="ZR13" s="43">
        <v>18</v>
      </c>
      <c r="ZS13" s="43">
        <v>18</v>
      </c>
      <c r="ZT13" s="43">
        <v>18</v>
      </c>
      <c r="ZU13" s="43">
        <v>18</v>
      </c>
      <c r="ZV13" s="43">
        <v>18</v>
      </c>
      <c r="ZW13" s="43">
        <v>18</v>
      </c>
      <c r="ZX13" s="43">
        <v>18</v>
      </c>
      <c r="ZY13" s="43">
        <v>18</v>
      </c>
      <c r="ZZ13" s="43">
        <v>18</v>
      </c>
      <c r="AAA13" s="43">
        <v>18</v>
      </c>
      <c r="AAB13" s="43">
        <v>18</v>
      </c>
      <c r="AAC13" s="43">
        <v>18</v>
      </c>
      <c r="AAD13" s="43">
        <v>18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47.2</v>
      </c>
      <c r="AAN13" s="43">
        <v>0</v>
      </c>
      <c r="AAO13" s="43">
        <v>0</v>
      </c>
      <c r="AAP13" s="43">
        <v>0</v>
      </c>
      <c r="AAQ13" s="43">
        <v>56.8</v>
      </c>
      <c r="AAR13" s="43">
        <v>54</v>
      </c>
      <c r="AAS13" s="43">
        <v>56.2</v>
      </c>
      <c r="AAT13" s="43">
        <v>57.7</v>
      </c>
      <c r="AAU13" s="43">
        <v>59.5</v>
      </c>
      <c r="AAV13" s="43">
        <v>54.7</v>
      </c>
      <c r="AAW13" s="43">
        <v>50.7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19796.599999999999</v>
      </c>
      <c r="ACJ13" s="43">
        <v>0</v>
      </c>
      <c r="ACK13" s="43">
        <v>0</v>
      </c>
      <c r="ACL13" s="43">
        <v>0</v>
      </c>
      <c r="ACM13" s="43">
        <v>19796.599999999999</v>
      </c>
      <c r="ACN13" s="43">
        <v>19796.7</v>
      </c>
      <c r="ACO13" s="43">
        <v>19796.7</v>
      </c>
      <c r="ACP13" s="43">
        <v>19796.7</v>
      </c>
      <c r="ACQ13" s="43">
        <v>19796.7</v>
      </c>
      <c r="ACR13" s="43">
        <v>19796.7</v>
      </c>
      <c r="ACS13" s="43">
        <v>19796.599999999999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0</v>
      </c>
      <c r="AGO13" s="43">
        <v>0</v>
      </c>
      <c r="AGP13" s="43">
        <v>0</v>
      </c>
      <c r="AGQ13" s="43">
        <v>0</v>
      </c>
      <c r="AGR13" s="43">
        <v>0</v>
      </c>
      <c r="AGS13" s="43">
        <v>0</v>
      </c>
      <c r="AGT13" s="43">
        <v>0</v>
      </c>
      <c r="AGU13" s="43">
        <v>0</v>
      </c>
      <c r="AGV13" s="43">
        <v>0</v>
      </c>
      <c r="AGW13" s="43">
        <v>0</v>
      </c>
      <c r="AGX13" s="43">
        <v>0</v>
      </c>
      <c r="AGY13" s="43">
        <v>0</v>
      </c>
      <c r="AGZ13" s="43">
        <v>0</v>
      </c>
      <c r="AHA13" s="43">
        <v>0</v>
      </c>
      <c r="AHB13" s="43">
        <v>0</v>
      </c>
      <c r="AHC13" s="43">
        <v>0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0</v>
      </c>
      <c r="AHM13" s="43">
        <v>0</v>
      </c>
      <c r="AHN13" s="43">
        <v>0</v>
      </c>
      <c r="AHO13" s="43">
        <v>0</v>
      </c>
      <c r="AHP13" s="43">
        <v>0</v>
      </c>
      <c r="AHQ13" s="43">
        <v>0</v>
      </c>
      <c r="AHR13" s="43">
        <v>0</v>
      </c>
      <c r="AHS13" s="43">
        <v>0</v>
      </c>
      <c r="AHT13" s="43">
        <v>0</v>
      </c>
      <c r="AHU13" s="43">
        <v>0</v>
      </c>
      <c r="AHV13" s="43">
        <v>0</v>
      </c>
      <c r="AHW13" s="43">
        <v>0</v>
      </c>
      <c r="AHX13" s="43">
        <v>0</v>
      </c>
      <c r="AHY13" s="43">
        <v>0</v>
      </c>
      <c r="AHZ13" s="43">
        <v>0</v>
      </c>
      <c r="AIA13" s="43">
        <v>0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0</v>
      </c>
      <c r="AKN13" s="43">
        <v>0</v>
      </c>
      <c r="AKO13" s="43">
        <v>0</v>
      </c>
      <c r="AKP13" s="43">
        <v>0</v>
      </c>
      <c r="AKQ13" s="43">
        <v>0</v>
      </c>
      <c r="AKR13" s="43">
        <v>0</v>
      </c>
      <c r="AKS13" s="43">
        <v>0</v>
      </c>
      <c r="AKT13" s="43">
        <v>0</v>
      </c>
      <c r="AKU13" s="43">
        <v>0</v>
      </c>
      <c r="AKV13" s="43">
        <v>0</v>
      </c>
      <c r="AKW13" s="43">
        <v>0</v>
      </c>
      <c r="AKX13" s="43">
        <v>0</v>
      </c>
      <c r="AKY13" s="43">
        <v>0</v>
      </c>
      <c r="AKZ13" s="43">
        <v>0</v>
      </c>
      <c r="ALA13" s="43">
        <v>0</v>
      </c>
      <c r="ALB13" s="43">
        <v>0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0.64700000000000002</v>
      </c>
      <c r="ALL13" s="43">
        <v>0.3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52635.3</v>
      </c>
      <c r="APJ13" s="43">
        <v>0</v>
      </c>
      <c r="APK13" s="43">
        <v>17546.400000000001</v>
      </c>
      <c r="APL13" s="43">
        <v>0</v>
      </c>
      <c r="APM13" s="43">
        <v>0</v>
      </c>
      <c r="APN13" s="43">
        <v>0.02</v>
      </c>
      <c r="APO13" s="43">
        <v>0</v>
      </c>
      <c r="APP13" s="43">
        <v>0</v>
      </c>
      <c r="APQ13" s="43">
        <v>1.02</v>
      </c>
      <c r="APR13" s="43">
        <v>0</v>
      </c>
      <c r="APS13" s="43">
        <v>0</v>
      </c>
      <c r="APT13" s="43" t="s">
        <v>7752</v>
      </c>
      <c r="APU13" s="43" t="s">
        <v>7753</v>
      </c>
      <c r="APV13" s="43" t="s">
        <v>7699</v>
      </c>
      <c r="APW13" s="43" t="s">
        <v>7765</v>
      </c>
      <c r="APX13" s="43" t="s">
        <v>7755</v>
      </c>
      <c r="APY13" s="43" t="s">
        <v>7817</v>
      </c>
      <c r="APZ13" s="43" t="s">
        <v>7757</v>
      </c>
      <c r="AQA13" s="43" t="s">
        <v>7752</v>
      </c>
      <c r="AQB13" s="43" t="s">
        <v>7699</v>
      </c>
      <c r="AQC13" s="43" t="s">
        <v>7818</v>
      </c>
      <c r="AQD13" s="43" t="s">
        <v>7752</v>
      </c>
      <c r="AQE13" s="43" t="s">
        <v>7699</v>
      </c>
      <c r="AQF13" s="43" t="s">
        <v>7752</v>
      </c>
      <c r="AQG13" s="43" t="s">
        <v>7765</v>
      </c>
      <c r="AQH13" s="43" t="s">
        <v>7755</v>
      </c>
      <c r="AQI13" s="43" t="s">
        <v>7819</v>
      </c>
      <c r="AQJ13" s="43" t="s">
        <v>7820</v>
      </c>
      <c r="AQK13" s="43" t="s">
        <v>7818</v>
      </c>
      <c r="AQL13" s="43" t="s">
        <v>7699</v>
      </c>
      <c r="AQM13" s="43" t="s">
        <v>7699</v>
      </c>
      <c r="AQN13" s="43" t="s">
        <v>7752</v>
      </c>
      <c r="AQO13" s="43" t="s">
        <v>7699</v>
      </c>
      <c r="AQP13" s="43" t="s">
        <v>7672</v>
      </c>
      <c r="AQQ13" s="43" t="s">
        <v>7752</v>
      </c>
      <c r="AQR13" s="43" t="s">
        <v>7699</v>
      </c>
      <c r="AQS13" s="43" t="s">
        <v>7765</v>
      </c>
      <c r="AQT13" s="43" t="s">
        <v>7699</v>
      </c>
      <c r="AQU13" s="43" t="s">
        <v>7699</v>
      </c>
      <c r="AQV13" s="43" t="s">
        <v>7765</v>
      </c>
      <c r="AQW13" s="43" t="s">
        <v>7699</v>
      </c>
      <c r="AQX13" s="43" t="s">
        <v>19</v>
      </c>
      <c r="AQY13" s="43">
        <v>0</v>
      </c>
      <c r="AQZ13" s="43">
        <v>0</v>
      </c>
      <c r="ARA13" s="43">
        <v>0</v>
      </c>
      <c r="ARB13" s="43">
        <v>0</v>
      </c>
      <c r="ARC13" s="43">
        <v>0</v>
      </c>
      <c r="ARD13" s="43">
        <v>0</v>
      </c>
      <c r="ARE13" s="43">
        <v>0</v>
      </c>
      <c r="ARF13" s="43">
        <v>0</v>
      </c>
      <c r="ARG13" s="43">
        <v>0</v>
      </c>
      <c r="ARH13" s="43">
        <v>0</v>
      </c>
      <c r="ARI13" s="43">
        <v>0</v>
      </c>
      <c r="ARJ13" s="43">
        <v>0</v>
      </c>
      <c r="ARK13" s="43">
        <v>0</v>
      </c>
      <c r="ARL13" s="43">
        <v>0</v>
      </c>
      <c r="ARM13" s="43">
        <v>0</v>
      </c>
      <c r="ARN13" s="43">
        <v>0</v>
      </c>
      <c r="ARO13" s="43">
        <v>0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0</v>
      </c>
      <c r="ARY13" s="43">
        <v>0</v>
      </c>
      <c r="ARZ13" s="43">
        <v>1575</v>
      </c>
      <c r="AVE13" s="43" t="s">
        <v>7741</v>
      </c>
      <c r="AVF13" s="43">
        <v>40</v>
      </c>
      <c r="AVG13" s="43" t="s">
        <v>7742</v>
      </c>
      <c r="AVK13" s="43">
        <v>15.25</v>
      </c>
      <c r="AVL13" s="43">
        <v>2</v>
      </c>
      <c r="AVM13" s="43">
        <v>2</v>
      </c>
      <c r="AVO13" s="43">
        <v>0</v>
      </c>
      <c r="AVP13" s="43">
        <v>0</v>
      </c>
      <c r="AVQ13" s="43">
        <v>50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0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0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0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197.6</v>
      </c>
      <c r="IUJ13" s="43">
        <v>0.2</v>
      </c>
      <c r="IUK13" s="43">
        <v>-26.23</v>
      </c>
      <c r="IUL13" s="43">
        <v>4.1100000000000003</v>
      </c>
      <c r="IUN13" s="43">
        <v>0.74636363636363612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176</v>
      </c>
      <c r="IUZ13" s="43">
        <v>169</v>
      </c>
      <c r="IVA13" s="43">
        <v>100</v>
      </c>
      <c r="IVB13" s="43">
        <v>101</v>
      </c>
      <c r="IVC13" s="43">
        <v>96</v>
      </c>
      <c r="IVD13" s="43">
        <v>379</v>
      </c>
      <c r="IVE13" s="43">
        <v>377</v>
      </c>
      <c r="IVF13" s="43">
        <v>395</v>
      </c>
      <c r="IVG13" s="43">
        <v>464</v>
      </c>
      <c r="IVH13" s="43">
        <v>464</v>
      </c>
      <c r="IVI13" s="43">
        <v>481</v>
      </c>
      <c r="IVJ13" s="43">
        <v>481</v>
      </c>
      <c r="IVK13" s="43">
        <v>311</v>
      </c>
      <c r="IVL13" s="43">
        <v>-192</v>
      </c>
      <c r="IVM13" s="43">
        <v>-191</v>
      </c>
      <c r="IVN13" s="43">
        <v>-179</v>
      </c>
      <c r="IVP13" s="43">
        <v>73.2</v>
      </c>
      <c r="IYL13" s="43" t="s">
        <v>7677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1780</v>
      </c>
      <c r="JAH13" s="43">
        <v>1908</v>
      </c>
      <c r="JAI13" s="43">
        <v>1116</v>
      </c>
      <c r="JAJ13" s="43">
        <v>3151</v>
      </c>
      <c r="JAK13" s="43">
        <v>1138</v>
      </c>
      <c r="JAL13" s="43">
        <v>1138</v>
      </c>
      <c r="JAM13" s="43">
        <v>1241</v>
      </c>
      <c r="JAN13" s="43">
        <v>1248</v>
      </c>
      <c r="JAO13" s="43">
        <v>1260</v>
      </c>
      <c r="JAP13" s="43">
        <v>672</v>
      </c>
      <c r="JAQ13" s="43">
        <v>676</v>
      </c>
      <c r="JAR13" s="43">
        <v>1555</v>
      </c>
      <c r="JAS13" s="43">
        <v>3150</v>
      </c>
      <c r="JAT13" s="43">
        <v>1132</v>
      </c>
      <c r="JAU13" s="43">
        <v>549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13</v>
      </c>
      <c r="JBZ13" s="43">
        <v>0</v>
      </c>
      <c r="JCA13" s="43">
        <v>0</v>
      </c>
      <c r="JCB13" s="43">
        <v>0</v>
      </c>
      <c r="JCC13" s="43">
        <v>0</v>
      </c>
      <c r="JCD13" s="43">
        <v>0</v>
      </c>
      <c r="JCE13" s="43">
        <v>0</v>
      </c>
      <c r="JCF13" s="43">
        <v>0</v>
      </c>
      <c r="JCG13" s="43">
        <v>1007</v>
      </c>
      <c r="JCH13" s="43">
        <v>0</v>
      </c>
      <c r="JCI13" s="43">
        <v>0</v>
      </c>
      <c r="JCJ13" s="43">
        <v>0</v>
      </c>
      <c r="JCK13" s="43">
        <v>17</v>
      </c>
      <c r="JCL13" s="43">
        <v>0</v>
      </c>
      <c r="JCM13" s="43">
        <v>0</v>
      </c>
      <c r="JCN13" s="43">
        <v>0</v>
      </c>
      <c r="JCO13" s="43">
        <v>1.1000000000000001</v>
      </c>
      <c r="JCS13" s="43">
        <v>0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9270</v>
      </c>
      <c r="JDI13" s="43">
        <v>1</v>
      </c>
      <c r="JDJ13" s="43">
        <v>1267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1236</v>
      </c>
      <c r="JDW13" s="43">
        <v>1</v>
      </c>
      <c r="JDY13" s="43">
        <v>1</v>
      </c>
      <c r="JEA13" s="43">
        <v>1</v>
      </c>
      <c r="JEB13" s="43">
        <v>4021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1</v>
      </c>
      <c r="JMM13" s="43">
        <v>0</v>
      </c>
      <c r="JMN13" s="43">
        <v>0</v>
      </c>
      <c r="JMO13" s="43">
        <v>5</v>
      </c>
      <c r="JMP13" s="43">
        <v>0</v>
      </c>
      <c r="JMQ13" s="43">
        <v>0</v>
      </c>
      <c r="JMR13" s="43">
        <v>0</v>
      </c>
      <c r="JMS13" s="43">
        <v>0</v>
      </c>
      <c r="JMT13" s="43">
        <v>0</v>
      </c>
      <c r="JMU13" s="43">
        <v>0</v>
      </c>
      <c r="JMV13" s="43">
        <v>0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0.95</v>
      </c>
      <c r="JNE13" s="112">
        <v>0</v>
      </c>
      <c r="JNF13" s="112">
        <v>0</v>
      </c>
      <c r="JNG13" s="112">
        <v>0</v>
      </c>
      <c r="JNH13" s="112">
        <v>0</v>
      </c>
      <c r="JNJ13" s="112">
        <v>0</v>
      </c>
      <c r="JNK13" s="112">
        <v>0</v>
      </c>
      <c r="JNL13" s="112">
        <v>0</v>
      </c>
      <c r="JNM13" s="112">
        <v>0</v>
      </c>
      <c r="JNN13" s="112">
        <v>0</v>
      </c>
      <c r="JNO13" s="112">
        <v>0</v>
      </c>
      <c r="JNP13" s="112">
        <v>0</v>
      </c>
      <c r="JNQ13" s="112">
        <v>0</v>
      </c>
      <c r="JNS13" s="112">
        <v>1500</v>
      </c>
      <c r="JNT13" s="112">
        <v>0</v>
      </c>
      <c r="JNU13" s="112">
        <v>16.399999999999999</v>
      </c>
      <c r="JNV13" s="112">
        <v>26.9</v>
      </c>
      <c r="JNY13" s="112">
        <v>0</v>
      </c>
      <c r="JNZ13" s="112">
        <v>0</v>
      </c>
      <c r="JOA13" s="112" t="s">
        <v>11</v>
      </c>
    </row>
    <row r="14" spans="1:7258" ht="15" customHeight="1">
      <c r="A14" s="205">
        <v>9</v>
      </c>
      <c r="F14" s="43" t="s">
        <v>8248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-8</v>
      </c>
      <c r="S14" s="43">
        <v>0</v>
      </c>
      <c r="T14" s="43">
        <v>3.51</v>
      </c>
      <c r="U14" s="43">
        <v>0</v>
      </c>
      <c r="V14" s="43">
        <v>0</v>
      </c>
      <c r="W14" s="43">
        <v>0.91</v>
      </c>
      <c r="X14" s="43">
        <v>23.7</v>
      </c>
      <c r="Y14" s="43">
        <v>0</v>
      </c>
      <c r="AC14" s="43">
        <v>0</v>
      </c>
      <c r="AD14" s="43">
        <v>19.7</v>
      </c>
      <c r="AE14" s="43">
        <v>0</v>
      </c>
      <c r="AF14" s="43">
        <v>0</v>
      </c>
      <c r="AG14" s="43">
        <v>0.06</v>
      </c>
      <c r="AH14" s="43">
        <v>0</v>
      </c>
      <c r="AI14" s="43">
        <v>0.05</v>
      </c>
      <c r="AJ14" s="43">
        <v>0</v>
      </c>
      <c r="AK14" s="43">
        <v>0</v>
      </c>
      <c r="AL14" s="43">
        <v>0</v>
      </c>
      <c r="AM14" s="43" t="s">
        <v>7722</v>
      </c>
      <c r="AN14" s="43">
        <v>5278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0</v>
      </c>
      <c r="CI14" s="43">
        <v>0</v>
      </c>
      <c r="CJ14" s="43">
        <v>0</v>
      </c>
      <c r="CL14" s="43">
        <v>0</v>
      </c>
      <c r="CM14" s="43">
        <v>-925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0.01</v>
      </c>
      <c r="EV14" s="43">
        <v>0.01</v>
      </c>
      <c r="FA14" s="43">
        <v>17899335</v>
      </c>
      <c r="FB14" s="43">
        <v>0</v>
      </c>
      <c r="FC14" s="43">
        <v>285292</v>
      </c>
      <c r="FD14" s="43">
        <v>208449</v>
      </c>
      <c r="FE14" s="43">
        <v>486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297</v>
      </c>
      <c r="FL14" s="43">
        <v>4071</v>
      </c>
      <c r="FM14" s="43">
        <v>-92</v>
      </c>
      <c r="FN14" s="43">
        <v>3572</v>
      </c>
      <c r="FO14" s="43">
        <v>1572</v>
      </c>
      <c r="FP14" s="43">
        <v>3572</v>
      </c>
      <c r="FQ14" s="43">
        <v>484</v>
      </c>
      <c r="FR14" s="43">
        <v>897462</v>
      </c>
      <c r="FS14" s="43">
        <v>6428</v>
      </c>
      <c r="FT14" s="43">
        <v>6429</v>
      </c>
      <c r="FU14" s="43">
        <v>6429</v>
      </c>
      <c r="FW14" s="43">
        <v>719</v>
      </c>
      <c r="FY14" s="43">
        <v>33.1</v>
      </c>
      <c r="FZ14" s="43">
        <v>0</v>
      </c>
      <c r="GA14" s="43">
        <v>60</v>
      </c>
      <c r="GB14" s="43">
        <v>18.100000000000001</v>
      </c>
      <c r="GC14" s="43">
        <v>5</v>
      </c>
      <c r="GD14" s="43">
        <v>60</v>
      </c>
      <c r="GE14" s="43">
        <v>21.4</v>
      </c>
      <c r="GF14" s="43">
        <v>0</v>
      </c>
      <c r="GG14" s="43">
        <v>23.7</v>
      </c>
      <c r="GH14" s="43">
        <v>23.7</v>
      </c>
      <c r="GI14" s="43">
        <v>40</v>
      </c>
      <c r="GJ14" s="43">
        <v>1</v>
      </c>
      <c r="GK14" s="43">
        <v>1</v>
      </c>
      <c r="GL14" s="43">
        <v>52.3</v>
      </c>
      <c r="GM14" s="43">
        <v>120</v>
      </c>
      <c r="GN14" s="43">
        <v>35.799999999999997</v>
      </c>
      <c r="GO14" s="43">
        <v>60</v>
      </c>
      <c r="GP14" s="43">
        <v>30</v>
      </c>
      <c r="GQ14" s="43">
        <v>0.1</v>
      </c>
      <c r="GR14" s="43">
        <v>0</v>
      </c>
      <c r="GS14" s="43">
        <v>75</v>
      </c>
      <c r="GT14" s="43">
        <v>58.1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4.9000000000000004</v>
      </c>
      <c r="HA14" s="43">
        <v>0</v>
      </c>
      <c r="HB14" s="43">
        <v>40</v>
      </c>
      <c r="HC14" s="43">
        <v>8.1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200</v>
      </c>
      <c r="HU14" s="43">
        <v>24.1</v>
      </c>
      <c r="HV14" s="43">
        <v>12.7</v>
      </c>
      <c r="HW14" s="43">
        <v>20.100000000000001</v>
      </c>
      <c r="HX14" s="43">
        <v>0.1</v>
      </c>
      <c r="HY14" s="43">
        <v>4.9000000000000004</v>
      </c>
      <c r="HZ14" s="43">
        <v>0</v>
      </c>
      <c r="IA14" s="43">
        <v>8</v>
      </c>
      <c r="IB14" s="43">
        <v>8.1</v>
      </c>
      <c r="IC14" s="43">
        <v>0</v>
      </c>
      <c r="ID14" s="43">
        <v>120</v>
      </c>
      <c r="IE14" s="43">
        <v>0</v>
      </c>
      <c r="IF14" s="43">
        <v>0.7</v>
      </c>
      <c r="IG14" s="43">
        <v>0</v>
      </c>
      <c r="IH14" s="43">
        <v>1.1000000000000001</v>
      </c>
      <c r="II14" s="43">
        <v>6.82</v>
      </c>
      <c r="IJ14" s="43">
        <v>3.5</v>
      </c>
      <c r="IK14" s="43">
        <v>200</v>
      </c>
      <c r="IL14" s="43">
        <v>26.76</v>
      </c>
      <c r="IM14" s="43">
        <v>26.74</v>
      </c>
      <c r="IN14" s="43">
        <v>26.79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2.2999999999999998</v>
      </c>
      <c r="KZ14" s="43">
        <v>21.9</v>
      </c>
      <c r="LA14" s="43">
        <v>4.7</v>
      </c>
      <c r="LB14" s="43">
        <v>7.1</v>
      </c>
      <c r="LC14" s="43">
        <v>9.5</v>
      </c>
      <c r="LD14" s="43">
        <v>11.9</v>
      </c>
      <c r="LE14" s="43">
        <v>7.4</v>
      </c>
      <c r="LF14" s="43">
        <v>-6.4</v>
      </c>
      <c r="LG14" s="43">
        <v>-6.4</v>
      </c>
      <c r="LH14" s="43">
        <v>6.9</v>
      </c>
      <c r="LI14" s="43">
        <v>0</v>
      </c>
      <c r="LJ14" s="43">
        <v>0</v>
      </c>
      <c r="LK14" s="43">
        <v>2.2999999999999998</v>
      </c>
      <c r="LL14" s="43">
        <v>21.9</v>
      </c>
      <c r="LM14" s="43">
        <v>1</v>
      </c>
      <c r="LN14" s="43">
        <v>0</v>
      </c>
      <c r="LO14" s="43">
        <v>4.7</v>
      </c>
      <c r="LP14" s="43">
        <v>0</v>
      </c>
      <c r="LQ14" s="43">
        <v>7.1</v>
      </c>
      <c r="LR14" s="43">
        <v>0</v>
      </c>
      <c r="LS14" s="43">
        <v>9.5</v>
      </c>
      <c r="LT14" s="43">
        <v>0</v>
      </c>
      <c r="LU14" s="43">
        <v>11.9</v>
      </c>
      <c r="LV14" s="43">
        <v>0</v>
      </c>
      <c r="LW14" s="43">
        <v>7.4</v>
      </c>
      <c r="LX14" s="43">
        <v>1</v>
      </c>
      <c r="LY14" s="43">
        <v>-6.4</v>
      </c>
      <c r="LZ14" s="43">
        <v>1</v>
      </c>
      <c r="MA14" s="43">
        <v>-6.4</v>
      </c>
      <c r="MB14" s="43">
        <v>1</v>
      </c>
      <c r="MC14" s="43">
        <v>6.9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41.831813913485092</v>
      </c>
      <c r="OT14" s="43">
        <v>41.737162185408103</v>
      </c>
      <c r="OU14" s="43">
        <v>1</v>
      </c>
      <c r="OV14" s="43">
        <v>0</v>
      </c>
      <c r="OW14" s="43">
        <v>0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0</v>
      </c>
      <c r="PZ14" s="43">
        <v>6428</v>
      </c>
      <c r="QA14" s="43">
        <v>20</v>
      </c>
      <c r="QB14" s="43">
        <v>0</v>
      </c>
      <c r="QC14" s="43">
        <v>2453</v>
      </c>
      <c r="QD14" s="43">
        <v>0</v>
      </c>
      <c r="QE14" s="43">
        <v>0</v>
      </c>
      <c r="QF14" s="43">
        <v>2452</v>
      </c>
      <c r="QG14" s="43">
        <v>-1.3</v>
      </c>
      <c r="QH14" s="43">
        <v>20.2</v>
      </c>
      <c r="QI14" s="43">
        <v>115.8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</v>
      </c>
      <c r="QP14" s="43">
        <v>0</v>
      </c>
      <c r="QQ14" s="43">
        <v>0</v>
      </c>
      <c r="QR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Y14" s="43">
        <v>0</v>
      </c>
      <c r="QZ14" s="43">
        <v>224</v>
      </c>
      <c r="RA14" s="43">
        <v>100</v>
      </c>
      <c r="RB14" s="43">
        <v>150</v>
      </c>
      <c r="RC14" s="43">
        <v>0</v>
      </c>
      <c r="RD14" s="43">
        <v>-0.7</v>
      </c>
      <c r="RE14" s="43">
        <v>0</v>
      </c>
      <c r="RF14" s="43">
        <v>0</v>
      </c>
      <c r="RG14" s="43">
        <v>0</v>
      </c>
      <c r="RH14" s="43">
        <v>0</v>
      </c>
      <c r="RI14" s="43">
        <v>0</v>
      </c>
      <c r="RJ14" s="43">
        <v>0</v>
      </c>
      <c r="RK14" s="43">
        <v>0</v>
      </c>
      <c r="RL14" s="43">
        <v>0</v>
      </c>
      <c r="RM14" s="43">
        <v>0</v>
      </c>
      <c r="RN14" s="43">
        <v>0</v>
      </c>
      <c r="RO14" s="43">
        <v>0</v>
      </c>
      <c r="RP14" s="43">
        <v>20.7</v>
      </c>
      <c r="RQ14" s="43">
        <v>0</v>
      </c>
      <c r="RR14" s="43">
        <v>9.8000000000000007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Y14" s="43">
        <v>0</v>
      </c>
      <c r="RZ14" s="43">
        <v>0</v>
      </c>
      <c r="SA14" s="43">
        <v>0</v>
      </c>
      <c r="SB14" s="43">
        <v>0</v>
      </c>
      <c r="SC14" s="43">
        <v>0</v>
      </c>
      <c r="SD14" s="43">
        <v>105.6</v>
      </c>
      <c r="SE14" s="43">
        <v>0</v>
      </c>
      <c r="SF14" s="43">
        <v>0</v>
      </c>
      <c r="SG14" s="43">
        <v>0.3</v>
      </c>
      <c r="SH14" s="43">
        <v>0.2</v>
      </c>
      <c r="SI14" s="43">
        <v>0.01</v>
      </c>
      <c r="SJ14" s="43">
        <v>2.38</v>
      </c>
      <c r="SK14" s="43">
        <v>1.04</v>
      </c>
      <c r="SL14" s="43">
        <v>24</v>
      </c>
      <c r="SM14" s="43">
        <v>27</v>
      </c>
      <c r="SN14" s="43">
        <v>23</v>
      </c>
      <c r="SO14" s="43">
        <v>23.53</v>
      </c>
      <c r="SP14" s="43">
        <v>1608763274730</v>
      </c>
      <c r="SQ14" s="43">
        <v>0</v>
      </c>
      <c r="SR14" s="43">
        <v>46</v>
      </c>
      <c r="SS14" s="43">
        <v>1.044</v>
      </c>
      <c r="ST14" s="43">
        <v>0</v>
      </c>
      <c r="SU14" s="43">
        <v>0</v>
      </c>
      <c r="SV14" s="43">
        <v>0</v>
      </c>
      <c r="SW14" s="43">
        <v>0</v>
      </c>
      <c r="SX14" s="43">
        <v>43.41</v>
      </c>
      <c r="SY14" s="43">
        <v>0</v>
      </c>
      <c r="TA14" s="43">
        <v>694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51</v>
      </c>
      <c r="TS14" s="43">
        <v>53</v>
      </c>
      <c r="TT14" s="43">
        <v>52</v>
      </c>
      <c r="TU14" s="43">
        <v>53</v>
      </c>
      <c r="TV14" s="43">
        <v>51</v>
      </c>
      <c r="TW14" s="43">
        <v>51</v>
      </c>
      <c r="TX14" s="43">
        <v>52</v>
      </c>
      <c r="TY14" s="43">
        <v>52</v>
      </c>
      <c r="TZ14" s="43">
        <v>52</v>
      </c>
      <c r="UA14" s="43">
        <v>52</v>
      </c>
      <c r="UB14" s="43">
        <v>52</v>
      </c>
      <c r="UC14" s="43">
        <v>54</v>
      </c>
      <c r="UD14" s="43">
        <v>51</v>
      </c>
      <c r="UE14" s="43">
        <v>51</v>
      </c>
      <c r="UF14" s="43">
        <v>52</v>
      </c>
      <c r="UG14" s="43">
        <v>53</v>
      </c>
      <c r="UH14" s="43">
        <v>52</v>
      </c>
      <c r="UI14" s="43">
        <v>53</v>
      </c>
      <c r="UJ14" s="43">
        <v>52</v>
      </c>
      <c r="UK14" s="43">
        <v>51</v>
      </c>
      <c r="UL14" s="43">
        <v>0</v>
      </c>
      <c r="UM14" s="43">
        <v>0</v>
      </c>
      <c r="UN14" s="43">
        <v>0</v>
      </c>
      <c r="UO14" s="43">
        <v>0</v>
      </c>
      <c r="UP14" s="43">
        <v>52</v>
      </c>
      <c r="UQ14" s="43">
        <v>521</v>
      </c>
      <c r="UR14" s="43">
        <v>54</v>
      </c>
      <c r="US14" s="43">
        <v>528</v>
      </c>
      <c r="UT14" s="43">
        <v>50</v>
      </c>
      <c r="UU14" s="43">
        <v>518</v>
      </c>
      <c r="UV14" s="43">
        <v>0</v>
      </c>
      <c r="UW14" s="43">
        <v>24</v>
      </c>
      <c r="UX14" s="43">
        <v>24</v>
      </c>
      <c r="UY14" s="43">
        <v>0</v>
      </c>
      <c r="UZ14" s="43">
        <v>0</v>
      </c>
      <c r="VA14" s="43">
        <v>10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4265545</v>
      </c>
      <c r="XA14" s="43">
        <v>0</v>
      </c>
      <c r="XD14" s="43">
        <v>0</v>
      </c>
      <c r="XF14" s="43">
        <v>1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23.3</v>
      </c>
      <c r="XO14" s="43">
        <v>24.6</v>
      </c>
      <c r="XR14" s="43">
        <v>24</v>
      </c>
      <c r="XS14" s="43">
        <v>24.7</v>
      </c>
      <c r="XT14" s="43">
        <v>25.1</v>
      </c>
      <c r="XU14" s="43">
        <v>0</v>
      </c>
      <c r="XZ14" s="43">
        <v>7</v>
      </c>
      <c r="YA14" s="43">
        <v>1606659591673</v>
      </c>
      <c r="YC14" s="43">
        <v>0</v>
      </c>
      <c r="YD14" s="43">
        <v>0</v>
      </c>
      <c r="YE14" s="43">
        <v>0</v>
      </c>
      <c r="YF14" s="43">
        <v>0</v>
      </c>
      <c r="YG14" s="43">
        <v>10039</v>
      </c>
      <c r="YH14" s="43">
        <v>5810</v>
      </c>
      <c r="YI14" s="43">
        <v>10044</v>
      </c>
      <c r="YJ14" s="43">
        <v>5787</v>
      </c>
      <c r="YK14" s="43">
        <v>10069</v>
      </c>
      <c r="YL14" s="43">
        <v>5811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76174</v>
      </c>
      <c r="YU14" s="43">
        <v>3046</v>
      </c>
      <c r="YV14" s="43">
        <v>25</v>
      </c>
      <c r="YW14" s="43">
        <v>9.9000000000000005E-2</v>
      </c>
      <c r="YX14" s="43">
        <v>8547</v>
      </c>
      <c r="YY14" s="43">
        <v>2.12</v>
      </c>
      <c r="YZ14" s="43">
        <v>0.5</v>
      </c>
      <c r="ZA14" s="43">
        <v>0.11</v>
      </c>
      <c r="ZB14" s="43">
        <v>-0.05</v>
      </c>
      <c r="ZD14" s="43">
        <v>0</v>
      </c>
      <c r="ZE14" s="43">
        <v>58.1</v>
      </c>
      <c r="ZF14" s="43">
        <v>23.2</v>
      </c>
      <c r="ZG14" s="43">
        <v>0</v>
      </c>
      <c r="ZH14" s="43">
        <v>18.100000000000001</v>
      </c>
      <c r="ZI14" s="43">
        <v>21.4</v>
      </c>
      <c r="ZJ14" s="43">
        <v>23.2</v>
      </c>
      <c r="ZK14" s="43">
        <v>0</v>
      </c>
      <c r="ZL14" s="43">
        <v>0</v>
      </c>
      <c r="ZM14" s="43">
        <v>0</v>
      </c>
      <c r="ZN14" s="43">
        <v>16</v>
      </c>
      <c r="ZO14" s="43">
        <v>16</v>
      </c>
      <c r="ZP14" s="43">
        <v>16</v>
      </c>
      <c r="ZQ14" s="43">
        <v>16</v>
      </c>
      <c r="ZR14" s="43">
        <v>16</v>
      </c>
      <c r="ZS14" s="43">
        <v>16</v>
      </c>
      <c r="ZT14" s="43">
        <v>16</v>
      </c>
      <c r="ZU14" s="43">
        <v>16</v>
      </c>
      <c r="ZV14" s="43">
        <v>16</v>
      </c>
      <c r="ZW14" s="43">
        <v>16</v>
      </c>
      <c r="ZX14" s="43">
        <v>16</v>
      </c>
      <c r="ZY14" s="43">
        <v>16</v>
      </c>
      <c r="ZZ14" s="43">
        <v>16</v>
      </c>
      <c r="AAA14" s="43">
        <v>16</v>
      </c>
      <c r="AAB14" s="43">
        <v>16</v>
      </c>
      <c r="AAC14" s="43">
        <v>16</v>
      </c>
      <c r="AAD14" s="43">
        <v>16</v>
      </c>
      <c r="AAE14" s="43">
        <v>16</v>
      </c>
      <c r="AAF14" s="43">
        <v>16</v>
      </c>
      <c r="AAG14" s="43">
        <v>16</v>
      </c>
      <c r="AAH14" s="43">
        <v>16</v>
      </c>
      <c r="AAI14" s="43">
        <v>0</v>
      </c>
      <c r="AAJ14" s="43">
        <v>0</v>
      </c>
      <c r="AAK14" s="43">
        <v>0</v>
      </c>
      <c r="AAL14" s="43">
        <v>0</v>
      </c>
      <c r="AAM14" s="43">
        <v>65.5</v>
      </c>
      <c r="AAN14" s="43">
        <v>64.099999999999994</v>
      </c>
      <c r="AAO14" s="43">
        <v>0</v>
      </c>
      <c r="AAP14" s="43">
        <v>0</v>
      </c>
      <c r="AAQ14" s="43">
        <v>63.1</v>
      </c>
      <c r="AAR14" s="43">
        <v>65</v>
      </c>
      <c r="AAS14" s="43">
        <v>64.2</v>
      </c>
      <c r="AAT14" s="43">
        <v>64.599999999999994</v>
      </c>
      <c r="AAU14" s="43">
        <v>64.7</v>
      </c>
      <c r="AAV14" s="43">
        <v>64.7</v>
      </c>
      <c r="AAW14" s="43">
        <v>63.2</v>
      </c>
      <c r="AAX14" s="43">
        <v>62.3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6442.2</v>
      </c>
      <c r="ACJ14" s="43">
        <v>6442.3</v>
      </c>
      <c r="ACK14" s="43">
        <v>0</v>
      </c>
      <c r="ACL14" s="43">
        <v>0</v>
      </c>
      <c r="ACM14" s="43">
        <v>6442.2</v>
      </c>
      <c r="ACN14" s="43">
        <v>6442.3</v>
      </c>
      <c r="ACO14" s="43">
        <v>6442.2</v>
      </c>
      <c r="ACP14" s="43">
        <v>6442.2</v>
      </c>
      <c r="ACQ14" s="43">
        <v>6442.3</v>
      </c>
      <c r="ACR14" s="43">
        <v>6442.2</v>
      </c>
      <c r="ACS14" s="43">
        <v>6442.3</v>
      </c>
      <c r="ACT14" s="43">
        <v>6442.3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0</v>
      </c>
      <c r="AGO14" s="43">
        <v>0</v>
      </c>
      <c r="AGP14" s="43">
        <v>0</v>
      </c>
      <c r="AGQ14" s="43">
        <v>0</v>
      </c>
      <c r="AGR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Y14" s="43">
        <v>0</v>
      </c>
      <c r="AGZ14" s="43">
        <v>0</v>
      </c>
      <c r="AHA14" s="43">
        <v>0</v>
      </c>
      <c r="AHB14" s="43">
        <v>0</v>
      </c>
      <c r="AHC14" s="43">
        <v>0</v>
      </c>
      <c r="AHD14" s="43">
        <v>0</v>
      </c>
      <c r="AHE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F14" s="43">
        <v>0</v>
      </c>
      <c r="ALG14" s="43">
        <v>0</v>
      </c>
      <c r="ALH14" s="43">
        <v>0</v>
      </c>
      <c r="ALI14" s="43">
        <v>0</v>
      </c>
      <c r="ALJ14" s="43">
        <v>0</v>
      </c>
      <c r="ALK14" s="43">
        <v>0.629</v>
      </c>
      <c r="ALL14" s="43">
        <v>0.28999999999999998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19111</v>
      </c>
      <c r="APJ14" s="43">
        <v>0</v>
      </c>
      <c r="APK14" s="43">
        <v>3886.1</v>
      </c>
      <c r="APL14" s="43">
        <v>0</v>
      </c>
      <c r="APM14" s="43">
        <v>0</v>
      </c>
      <c r="APN14" s="43">
        <v>0.02</v>
      </c>
      <c r="APO14" s="43">
        <v>0.02</v>
      </c>
      <c r="APP14" s="43">
        <v>0</v>
      </c>
      <c r="APQ14" s="43">
        <v>1.04</v>
      </c>
      <c r="APR14" s="43">
        <v>1.04</v>
      </c>
      <c r="APS14" s="43">
        <v>0</v>
      </c>
      <c r="APT14" s="43" t="s">
        <v>7675</v>
      </c>
      <c r="APU14" s="43" t="s">
        <v>7729</v>
      </c>
      <c r="APV14" s="43" t="s">
        <v>7675</v>
      </c>
      <c r="APW14" s="43" t="s">
        <v>7693</v>
      </c>
      <c r="APX14" s="43" t="s">
        <v>7692</v>
      </c>
      <c r="APY14" s="43" t="s">
        <v>7730</v>
      </c>
      <c r="APZ14" s="43" t="s">
        <v>7731</v>
      </c>
      <c r="AQA14" s="43" t="s">
        <v>7691</v>
      </c>
      <c r="AQB14" s="43" t="s">
        <v>7675</v>
      </c>
      <c r="AQC14" s="43" t="s">
        <v>7732</v>
      </c>
      <c r="AQD14" s="43" t="s">
        <v>7675</v>
      </c>
      <c r="AQE14" s="43" t="s">
        <v>7675</v>
      </c>
      <c r="AQF14" s="43" t="s">
        <v>7733</v>
      </c>
      <c r="AQG14" s="43" t="s">
        <v>7692</v>
      </c>
      <c r="AQH14" s="43" t="s">
        <v>7694</v>
      </c>
      <c r="AQI14" s="43" t="s">
        <v>7734</v>
      </c>
      <c r="AQJ14" s="43" t="s">
        <v>7735</v>
      </c>
      <c r="AQK14" s="43" t="s">
        <v>7697</v>
      </c>
      <c r="AQL14" s="43" t="s">
        <v>7675</v>
      </c>
      <c r="AQM14" s="43" t="s">
        <v>7697</v>
      </c>
      <c r="AQN14" s="43" t="s">
        <v>7736</v>
      </c>
      <c r="AQO14" s="43" t="s">
        <v>7672</v>
      </c>
      <c r="AQP14" s="43" t="s">
        <v>7672</v>
      </c>
      <c r="AQQ14" s="43" t="s">
        <v>7713</v>
      </c>
      <c r="AQR14" s="43" t="s">
        <v>7737</v>
      </c>
      <c r="AQS14" s="43" t="s">
        <v>7738</v>
      </c>
      <c r="AQT14" s="43" t="s">
        <v>7726</v>
      </c>
      <c r="AQU14" s="43" t="s">
        <v>7699</v>
      </c>
      <c r="AQV14" s="43" t="s">
        <v>7702</v>
      </c>
      <c r="AQW14" s="43" t="s">
        <v>7703</v>
      </c>
      <c r="AQX14" s="43" t="s">
        <v>20</v>
      </c>
      <c r="AQY14" s="43">
        <v>0</v>
      </c>
      <c r="AQZ14" s="43">
        <v>0</v>
      </c>
      <c r="ARA14" s="43">
        <v>0</v>
      </c>
      <c r="ARB14" s="43">
        <v>0</v>
      </c>
      <c r="ARC14" s="43">
        <v>0</v>
      </c>
      <c r="ARD14" s="43">
        <v>0</v>
      </c>
      <c r="ARE14" s="43">
        <v>0</v>
      </c>
      <c r="ARF14" s="43">
        <v>0</v>
      </c>
      <c r="ARG14" s="43">
        <v>0</v>
      </c>
      <c r="ARH14" s="43">
        <v>0</v>
      </c>
      <c r="ARI14" s="43">
        <v>0</v>
      </c>
      <c r="ARJ14" s="43">
        <v>0</v>
      </c>
      <c r="ARK14" s="43">
        <v>0</v>
      </c>
      <c r="ARL14" s="43">
        <v>0</v>
      </c>
      <c r="ARM14" s="43">
        <v>0</v>
      </c>
      <c r="ARN14" s="43">
        <v>0</v>
      </c>
      <c r="ARO14" s="43">
        <v>0</v>
      </c>
      <c r="ARP14" s="43">
        <v>0</v>
      </c>
      <c r="ARQ14" s="43">
        <v>0</v>
      </c>
      <c r="ARR14" s="43">
        <v>0</v>
      </c>
      <c r="ARS14" s="43">
        <v>0</v>
      </c>
      <c r="ART14" s="43">
        <v>0</v>
      </c>
      <c r="ARU14" s="43">
        <v>0</v>
      </c>
      <c r="ARV14" s="43">
        <v>0</v>
      </c>
      <c r="ARW14" s="43">
        <v>0</v>
      </c>
      <c r="ARX14" s="43">
        <v>0</v>
      </c>
      <c r="ARY14" s="43">
        <v>0</v>
      </c>
      <c r="ARZ14" s="43">
        <v>1025</v>
      </c>
      <c r="ATE14" s="43">
        <v>-1</v>
      </c>
      <c r="ATF14" s="43">
        <v>3</v>
      </c>
      <c r="ATG14" s="43">
        <v>1</v>
      </c>
      <c r="ATH14" s="43" t="s">
        <v>7704</v>
      </c>
      <c r="ATI14" s="43">
        <v>1E-4</v>
      </c>
      <c r="ATJ14" s="43">
        <v>1607949584000</v>
      </c>
      <c r="ATK14" s="43">
        <v>1</v>
      </c>
      <c r="ATL14" s="43">
        <v>1</v>
      </c>
      <c r="ATM14" s="43">
        <v>0.17</v>
      </c>
      <c r="ATN14" s="43">
        <v>1</v>
      </c>
      <c r="ATO14" s="43" t="s">
        <v>7704</v>
      </c>
      <c r="ATP14" s="43">
        <v>3233</v>
      </c>
      <c r="ATQ14" s="43">
        <v>1</v>
      </c>
      <c r="ATR14" s="43">
        <v>1607472000000</v>
      </c>
      <c r="ATS14" s="43" t="s">
        <v>7704</v>
      </c>
      <c r="ATT14" s="43" t="s">
        <v>7704</v>
      </c>
      <c r="ATU14" s="43" t="s">
        <v>7704</v>
      </c>
      <c r="ATV14" s="43">
        <v>0.04</v>
      </c>
      <c r="ATW14" s="43">
        <v>5.91</v>
      </c>
      <c r="ATX14" s="43">
        <v>14</v>
      </c>
      <c r="ATY14" s="43" t="s">
        <v>7704</v>
      </c>
      <c r="ATZ14" s="43">
        <v>2</v>
      </c>
      <c r="AUA14" s="43">
        <v>1E-3</v>
      </c>
      <c r="AUB14" s="43">
        <v>1</v>
      </c>
      <c r="AUC14" s="43">
        <v>1</v>
      </c>
      <c r="AUD14" s="43">
        <v>1</v>
      </c>
      <c r="AUE14" s="43">
        <v>1</v>
      </c>
      <c r="AUF14" s="43">
        <v>0</v>
      </c>
      <c r="AUG14" s="43">
        <v>0</v>
      </c>
      <c r="AUH14" s="43">
        <v>1705</v>
      </c>
      <c r="AUI14" s="43">
        <v>13</v>
      </c>
      <c r="AUJ14" s="43">
        <v>3.3599999999999998E-2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4</v>
      </c>
      <c r="AUP14" s="43">
        <v>2.68</v>
      </c>
      <c r="AUQ14" s="43">
        <v>3.2</v>
      </c>
      <c r="AUR14" s="43">
        <v>1015633</v>
      </c>
      <c r="AUS14" s="43">
        <v>1</v>
      </c>
      <c r="AUT14" s="43">
        <v>1</v>
      </c>
      <c r="AUU14" s="43">
        <v>6224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4.07E-2</v>
      </c>
      <c r="AVE14" s="43" t="s">
        <v>7741</v>
      </c>
      <c r="AVF14" s="43">
        <v>40</v>
      </c>
      <c r="AVJ14" s="43">
        <v>3997</v>
      </c>
      <c r="AVK14" s="43">
        <v>8.81</v>
      </c>
      <c r="AVL14" s="43">
        <v>2</v>
      </c>
      <c r="AVM14" s="43">
        <v>2</v>
      </c>
      <c r="AVO14" s="43">
        <v>0</v>
      </c>
      <c r="AVP14" s="43">
        <v>0</v>
      </c>
      <c r="AVQ14" s="43">
        <v>50.01</v>
      </c>
      <c r="AVR14" s="43">
        <v>50</v>
      </c>
      <c r="AVS14" s="43">
        <v>100</v>
      </c>
      <c r="AVT14" s="43">
        <v>100</v>
      </c>
      <c r="AVU14" s="43">
        <v>100</v>
      </c>
      <c r="AVV14" s="43">
        <v>100</v>
      </c>
      <c r="AVW14" s="43">
        <v>100</v>
      </c>
      <c r="AVY14" s="43">
        <v>0</v>
      </c>
      <c r="AWA14" s="43">
        <v>100</v>
      </c>
      <c r="AWB14" s="43">
        <v>100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100</v>
      </c>
      <c r="AWL14" s="43">
        <v>100</v>
      </c>
      <c r="AWM14" s="43">
        <v>100</v>
      </c>
      <c r="AWN14" s="43">
        <v>0</v>
      </c>
      <c r="AWO14" s="43">
        <v>0</v>
      </c>
      <c r="AWP14" s="43">
        <v>100</v>
      </c>
      <c r="AWQ14" s="43">
        <v>0</v>
      </c>
      <c r="AWR14" s="43">
        <v>0</v>
      </c>
      <c r="AWS14" s="43">
        <v>100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5</v>
      </c>
      <c r="DOO14" s="43">
        <v>0</v>
      </c>
      <c r="DOP14" s="43">
        <v>0</v>
      </c>
      <c r="DOQ14" s="43">
        <v>0</v>
      </c>
      <c r="DOR14" s="43">
        <v>0</v>
      </c>
      <c r="DOS14" s="43">
        <v>1</v>
      </c>
      <c r="DOT14" s="43">
        <v>5</v>
      </c>
      <c r="DOU14" s="43">
        <v>40</v>
      </c>
      <c r="DOV14" s="43">
        <v>20</v>
      </c>
      <c r="DOW14" s="43">
        <v>50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55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320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7.5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3358</v>
      </c>
      <c r="FUW14" s="43">
        <v>1676</v>
      </c>
      <c r="FUX14" s="43">
        <v>4321</v>
      </c>
      <c r="FUY14" s="43">
        <v>2200</v>
      </c>
      <c r="FUZ14" s="43">
        <v>1500</v>
      </c>
      <c r="FVA14" s="43">
        <v>1501</v>
      </c>
      <c r="FVC14" s="43">
        <v>49.8</v>
      </c>
      <c r="FVD14" s="43">
        <v>50.1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0.01</v>
      </c>
      <c r="GHY14" s="43">
        <v>100</v>
      </c>
      <c r="GHZ14" s="43">
        <v>100</v>
      </c>
      <c r="GIA14" s="43">
        <v>0</v>
      </c>
      <c r="GIB14" s="43">
        <v>1</v>
      </c>
      <c r="GIC14" s="43">
        <v>2.5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72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20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0.03</v>
      </c>
      <c r="GLJ14" s="43">
        <v>0.02</v>
      </c>
      <c r="GLK14" s="43">
        <v>100</v>
      </c>
      <c r="GLL14" s="43">
        <v>80</v>
      </c>
      <c r="GLM14" s="43">
        <v>0</v>
      </c>
      <c r="GLN14" s="43">
        <v>1</v>
      </c>
      <c r="GLO14" s="43">
        <v>6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120</v>
      </c>
      <c r="GLX14" s="43">
        <v>120</v>
      </c>
      <c r="GLY14" s="43">
        <v>60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Q14" s="43">
        <v>3356</v>
      </c>
      <c r="ITR14" s="43">
        <v>0</v>
      </c>
      <c r="ITS14" s="43">
        <v>100</v>
      </c>
      <c r="ITT14" s="43">
        <v>100</v>
      </c>
      <c r="ITU14" s="43">
        <v>0</v>
      </c>
      <c r="ITV14" s="43">
        <v>100</v>
      </c>
      <c r="ITW14" s="43">
        <v>3356</v>
      </c>
      <c r="ITX14" s="43">
        <v>0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-18.399999999999999</v>
      </c>
      <c r="IUL14" s="43">
        <v>4.0590000000000002</v>
      </c>
      <c r="IUM14" s="43">
        <v>0.1</v>
      </c>
      <c r="IUN14" s="43">
        <v>0.98909090909090902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300</v>
      </c>
      <c r="IVP14" s="43">
        <v>71.67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361</v>
      </c>
      <c r="IWP14" s="43">
        <v>363</v>
      </c>
      <c r="IWQ14" s="43">
        <v>365</v>
      </c>
      <c r="IWR14" s="43">
        <v>364</v>
      </c>
      <c r="IWS14" s="43">
        <v>365</v>
      </c>
      <c r="IWT14" s="43">
        <v>361</v>
      </c>
      <c r="IWU14" s="43">
        <v>360</v>
      </c>
      <c r="IWV14" s="43">
        <v>363</v>
      </c>
      <c r="IWW14" s="43">
        <v>360</v>
      </c>
      <c r="IWX14" s="43">
        <v>362</v>
      </c>
      <c r="IWY14" s="43">
        <v>367</v>
      </c>
      <c r="IWZ14" s="43">
        <v>360</v>
      </c>
      <c r="IXA14" s="43">
        <v>364</v>
      </c>
      <c r="IXB14" s="43">
        <v>0</v>
      </c>
      <c r="IXC14" s="43">
        <v>0</v>
      </c>
      <c r="IXD14" s="43">
        <v>0</v>
      </c>
      <c r="IXE14" s="43">
        <v>0</v>
      </c>
      <c r="IXF14" s="43">
        <v>363</v>
      </c>
      <c r="IXG14" s="43">
        <v>362</v>
      </c>
      <c r="IXH14" s="43">
        <v>361</v>
      </c>
      <c r="IXI14" s="43">
        <v>360</v>
      </c>
      <c r="IXJ14" s="43">
        <v>362</v>
      </c>
      <c r="IXK14" s="43">
        <v>362</v>
      </c>
      <c r="IXL14" s="43">
        <v>359</v>
      </c>
      <c r="IXM14" s="43">
        <v>518</v>
      </c>
      <c r="IXN14" s="43">
        <v>515</v>
      </c>
      <c r="IXO14" s="43">
        <v>519</v>
      </c>
      <c r="IXP14" s="43">
        <v>520</v>
      </c>
      <c r="IXQ14" s="43">
        <v>520</v>
      </c>
      <c r="IXR14" s="43">
        <v>519</v>
      </c>
      <c r="IXS14" s="43">
        <v>518</v>
      </c>
      <c r="IXT14" s="43">
        <v>516</v>
      </c>
      <c r="IXU14" s="43">
        <v>517</v>
      </c>
      <c r="IXV14" s="43">
        <v>521</v>
      </c>
      <c r="IXW14" s="43">
        <v>522</v>
      </c>
      <c r="IXX14" s="43">
        <v>516</v>
      </c>
      <c r="IXY14" s="43">
        <v>521</v>
      </c>
      <c r="IXZ14" s="43">
        <v>0</v>
      </c>
      <c r="IYA14" s="43">
        <v>0</v>
      </c>
      <c r="IYB14" s="43">
        <v>0</v>
      </c>
      <c r="IYC14" s="43">
        <v>0</v>
      </c>
      <c r="IYD14" s="43">
        <v>515</v>
      </c>
      <c r="IYE14" s="43">
        <v>516</v>
      </c>
      <c r="IYF14" s="43">
        <v>516</v>
      </c>
      <c r="IYG14" s="43">
        <v>515</v>
      </c>
      <c r="IYH14" s="43">
        <v>517</v>
      </c>
      <c r="IYI14" s="43">
        <v>515</v>
      </c>
      <c r="IYJ14" s="43">
        <v>516</v>
      </c>
      <c r="IYK14" s="43">
        <v>6790</v>
      </c>
      <c r="IYL14" s="43" t="s">
        <v>7677</v>
      </c>
      <c r="IYM14" s="43">
        <v>30</v>
      </c>
      <c r="IYN14" s="43">
        <v>47</v>
      </c>
      <c r="IYO14" s="43">
        <v>47</v>
      </c>
      <c r="IYP14" s="43">
        <v>46</v>
      </c>
      <c r="IYQ14" s="43">
        <v>48</v>
      </c>
      <c r="IYR14" s="43">
        <v>47</v>
      </c>
      <c r="IYS14" s="43">
        <v>47</v>
      </c>
      <c r="IYT14" s="43">
        <v>47</v>
      </c>
      <c r="IYU14" s="43">
        <v>47</v>
      </c>
      <c r="IYV14" s="43">
        <v>47</v>
      </c>
      <c r="IYW14" s="43">
        <v>47</v>
      </c>
      <c r="IYX14" s="43">
        <v>49</v>
      </c>
      <c r="IYY14" s="43">
        <v>46</v>
      </c>
      <c r="IYZ14" s="43">
        <v>49</v>
      </c>
      <c r="IZA14" s="43">
        <v>47</v>
      </c>
      <c r="IZB14" s="43">
        <v>46</v>
      </c>
      <c r="IZC14" s="43">
        <v>46</v>
      </c>
      <c r="IZD14" s="43">
        <v>47</v>
      </c>
      <c r="IZE14" s="43">
        <v>47</v>
      </c>
      <c r="IZF14" s="43">
        <v>47</v>
      </c>
      <c r="IZG14" s="43">
        <v>47</v>
      </c>
      <c r="IZH14" s="43">
        <v>19.286938695261959</v>
      </c>
      <c r="IZI14" s="43">
        <v>20.680486948005807</v>
      </c>
      <c r="IZJ14" s="43">
        <v>19.173667743728004</v>
      </c>
      <c r="IZK14" s="43">
        <v>20.967242741889216</v>
      </c>
      <c r="IZL14" s="43">
        <v>21.094324755399587</v>
      </c>
      <c r="IZM14" s="43">
        <v>20.269681428570991</v>
      </c>
      <c r="IZN14" s="43">
        <v>20.387605432418255</v>
      </c>
      <c r="IZO14" s="43">
        <v>20.397596616853779</v>
      </c>
      <c r="IZP14" s="43">
        <v>20.751123589653574</v>
      </c>
      <c r="IZQ14" s="43">
        <v>21.847033214285027</v>
      </c>
      <c r="IZR14" s="43">
        <v>17.346472421982611</v>
      </c>
      <c r="IZS14" s="43">
        <v>17.339813708668508</v>
      </c>
      <c r="IZT14" s="43">
        <v>23.212123122795447</v>
      </c>
      <c r="IZU14" s="43">
        <v>18.698268236485994</v>
      </c>
      <c r="IZV14" s="43">
        <v>17.556515338756718</v>
      </c>
      <c r="IZW14" s="43">
        <v>19.119972818049462</v>
      </c>
      <c r="IZX14" s="43">
        <v>22.415465225524589</v>
      </c>
      <c r="IZY14" s="43">
        <v>17.025085436403273</v>
      </c>
      <c r="IZZ14" s="43">
        <v>19.708177627915113</v>
      </c>
      <c r="JAA14" s="43">
        <v>20.131873583095942</v>
      </c>
      <c r="JAF14" s="43">
        <v>1454</v>
      </c>
      <c r="JAG14" s="43">
        <v>1217</v>
      </c>
      <c r="JAH14" s="43">
        <v>1879</v>
      </c>
      <c r="JAI14" s="43">
        <v>1391</v>
      </c>
      <c r="JAJ14" s="43">
        <v>1788</v>
      </c>
      <c r="JAK14" s="43">
        <v>1482</v>
      </c>
      <c r="JAL14" s="43">
        <v>1894</v>
      </c>
      <c r="JAM14" s="43">
        <v>1143</v>
      </c>
      <c r="JAN14" s="43">
        <v>1402</v>
      </c>
      <c r="JAO14" s="43">
        <v>1388</v>
      </c>
      <c r="JAP14" s="43">
        <v>1780</v>
      </c>
      <c r="JAQ14" s="43">
        <v>1123</v>
      </c>
      <c r="JAR14" s="43">
        <v>1890</v>
      </c>
      <c r="JAS14" s="43">
        <v>1210</v>
      </c>
      <c r="JAT14" s="43">
        <v>1635</v>
      </c>
      <c r="JAU14" s="43">
        <v>1046</v>
      </c>
      <c r="JAV14" s="43">
        <v>1643</v>
      </c>
      <c r="JAW14" s="43">
        <v>1532</v>
      </c>
      <c r="JAX14" s="43">
        <v>1533</v>
      </c>
      <c r="JAY14" s="43">
        <v>3151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0</v>
      </c>
      <c r="JBZ14" s="43">
        <v>0</v>
      </c>
      <c r="JCA14" s="43">
        <v>0</v>
      </c>
      <c r="JCB14" s="43">
        <v>0</v>
      </c>
      <c r="JCC14" s="43">
        <v>0</v>
      </c>
      <c r="JCD14" s="43">
        <v>0</v>
      </c>
      <c r="JCE14" s="43">
        <v>0</v>
      </c>
      <c r="JCF14" s="43">
        <v>0</v>
      </c>
      <c r="JCG14" s="43">
        <v>925</v>
      </c>
      <c r="JCH14" s="43">
        <v>0</v>
      </c>
      <c r="JCI14" s="43">
        <v>0</v>
      </c>
      <c r="JCJ14" s="43">
        <v>0</v>
      </c>
      <c r="JCK14" s="43">
        <v>25.1</v>
      </c>
      <c r="JCL14" s="43">
        <v>0</v>
      </c>
      <c r="JCM14" s="43">
        <v>0</v>
      </c>
      <c r="JCN14" s="43">
        <v>0</v>
      </c>
      <c r="JCO14" s="43">
        <v>1.3069999999999999</v>
      </c>
      <c r="JCS14" s="43">
        <v>0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7.73</v>
      </c>
      <c r="JFB14" s="43">
        <v>0</v>
      </c>
      <c r="JFC14" s="43">
        <v>7.62</v>
      </c>
      <c r="JFD14" s="43">
        <v>0</v>
      </c>
      <c r="JFE14" s="43">
        <v>7.78</v>
      </c>
      <c r="JFF14" s="43">
        <v>0</v>
      </c>
      <c r="JFG14" s="43">
        <v>7.76</v>
      </c>
      <c r="JFH14" s="43">
        <v>0</v>
      </c>
      <c r="JFI14" s="43">
        <v>7.85</v>
      </c>
      <c r="JFJ14" s="43">
        <v>0</v>
      </c>
      <c r="JFK14" s="43">
        <v>7.78</v>
      </c>
      <c r="JFL14" s="43">
        <v>0</v>
      </c>
      <c r="JFM14" s="43">
        <v>7.67</v>
      </c>
      <c r="JFN14" s="43">
        <v>0</v>
      </c>
      <c r="JFO14" s="43">
        <v>7.89</v>
      </c>
      <c r="JFP14" s="43">
        <v>0</v>
      </c>
      <c r="JFQ14" s="43">
        <v>7.75</v>
      </c>
      <c r="JFR14" s="43">
        <v>0</v>
      </c>
      <c r="JFS14" s="43">
        <v>7.74</v>
      </c>
      <c r="JFT14" s="43">
        <v>0</v>
      </c>
      <c r="JFU14" s="43">
        <v>7.51</v>
      </c>
      <c r="JFV14" s="43">
        <v>0</v>
      </c>
      <c r="JFW14" s="43">
        <v>7.53</v>
      </c>
      <c r="JFX14" s="43">
        <v>0</v>
      </c>
      <c r="JFY14" s="43">
        <v>7.77</v>
      </c>
      <c r="JFZ14" s="43">
        <v>0</v>
      </c>
      <c r="JGA14" s="43">
        <v>7.54</v>
      </c>
      <c r="JGB14" s="43">
        <v>0</v>
      </c>
      <c r="JGC14" s="43">
        <v>7.6</v>
      </c>
      <c r="JGD14" s="43">
        <v>0</v>
      </c>
      <c r="JGE14" s="43">
        <v>7.61</v>
      </c>
      <c r="JGF14" s="43">
        <v>0</v>
      </c>
      <c r="JGG14" s="43">
        <v>7.66</v>
      </c>
      <c r="JGH14" s="43">
        <v>0</v>
      </c>
      <c r="JGI14" s="43">
        <v>7.68</v>
      </c>
      <c r="JGJ14" s="43">
        <v>0</v>
      </c>
      <c r="JGK14" s="43">
        <v>7.67</v>
      </c>
      <c r="JGL14" s="43">
        <v>0</v>
      </c>
      <c r="JGM14" s="43">
        <v>7.62</v>
      </c>
      <c r="JGV14" s="43">
        <v>0</v>
      </c>
      <c r="JGW14" s="43">
        <v>-0.17</v>
      </c>
      <c r="JGX14" s="43">
        <v>0</v>
      </c>
      <c r="JGY14" s="43">
        <v>-0.25</v>
      </c>
      <c r="JGZ14" s="43">
        <v>0</v>
      </c>
      <c r="JHA14" s="43">
        <v>-0.15</v>
      </c>
      <c r="JHB14" s="43">
        <v>0</v>
      </c>
      <c r="JHC14" s="43">
        <v>0.05</v>
      </c>
      <c r="JHD14" s="43">
        <v>0</v>
      </c>
      <c r="JHE14" s="43">
        <v>-0.19</v>
      </c>
      <c r="JHF14" s="43">
        <v>0</v>
      </c>
      <c r="JHG14" s="43">
        <v>-0.16</v>
      </c>
      <c r="JHH14" s="43">
        <v>0</v>
      </c>
      <c r="JHI14" s="43">
        <v>-0.17</v>
      </c>
      <c r="JHJ14" s="43">
        <v>0</v>
      </c>
      <c r="JHK14" s="43">
        <v>-0.24</v>
      </c>
      <c r="JHL14" s="43">
        <v>0</v>
      </c>
      <c r="JHM14" s="43">
        <v>-0.32</v>
      </c>
      <c r="JHN14" s="43">
        <v>0</v>
      </c>
      <c r="JHO14" s="43">
        <v>-0.26</v>
      </c>
      <c r="JHP14" s="43">
        <v>0</v>
      </c>
      <c r="JHQ14" s="43">
        <v>-0.18</v>
      </c>
      <c r="JHR14" s="43">
        <v>0</v>
      </c>
      <c r="JHS14" s="43">
        <v>-0.34</v>
      </c>
      <c r="JHT14" s="43">
        <v>0</v>
      </c>
      <c r="JHU14" s="43">
        <v>-0.24</v>
      </c>
      <c r="JHV14" s="43">
        <v>0</v>
      </c>
      <c r="JHW14" s="43">
        <v>-0.05</v>
      </c>
      <c r="JHX14" s="43">
        <v>0</v>
      </c>
      <c r="JHY14" s="43">
        <v>-0.1</v>
      </c>
      <c r="JHZ14" s="43">
        <v>0</v>
      </c>
      <c r="JIA14" s="43">
        <v>-0.34</v>
      </c>
      <c r="JIB14" s="43">
        <v>0</v>
      </c>
      <c r="JIC14" s="43">
        <v>-0.17</v>
      </c>
      <c r="JID14" s="43">
        <v>0</v>
      </c>
      <c r="JIE14" s="43">
        <v>-0.4</v>
      </c>
      <c r="JIF14" s="43">
        <v>0</v>
      </c>
      <c r="JIG14" s="43">
        <v>-0.22</v>
      </c>
      <c r="JIH14" s="43">
        <v>0</v>
      </c>
      <c r="JII14" s="43">
        <v>-0.28999999999999998</v>
      </c>
      <c r="JIR14" s="43">
        <v>0</v>
      </c>
      <c r="JIS14" s="43">
        <v>7.76</v>
      </c>
      <c r="JIT14" s="43">
        <v>0</v>
      </c>
      <c r="JIU14" s="43">
        <v>7.8</v>
      </c>
      <c r="JIV14" s="43">
        <v>0</v>
      </c>
      <c r="JIW14" s="43">
        <v>7.74</v>
      </c>
      <c r="JIX14" s="43">
        <v>0</v>
      </c>
      <c r="JIY14" s="43">
        <v>8.07</v>
      </c>
      <c r="JIZ14" s="43">
        <v>0</v>
      </c>
      <c r="JJA14" s="43">
        <v>7.82</v>
      </c>
      <c r="JJB14" s="43">
        <v>0</v>
      </c>
      <c r="JJC14" s="43">
        <v>7.85</v>
      </c>
      <c r="JJD14" s="43">
        <v>0</v>
      </c>
      <c r="JJE14" s="43">
        <v>7.63</v>
      </c>
      <c r="JJF14" s="43">
        <v>0</v>
      </c>
      <c r="JJG14" s="43">
        <v>7.78</v>
      </c>
      <c r="JJH14" s="43">
        <v>0</v>
      </c>
      <c r="JJI14" s="43">
        <v>7.76</v>
      </c>
      <c r="JJJ14" s="43">
        <v>0</v>
      </c>
      <c r="JJK14" s="43">
        <v>7.58</v>
      </c>
      <c r="JJL14" s="43">
        <v>0</v>
      </c>
      <c r="JJM14" s="43">
        <v>7.87</v>
      </c>
      <c r="JJN14" s="43">
        <v>0</v>
      </c>
      <c r="JJO14" s="43">
        <v>7.65</v>
      </c>
      <c r="JJP14" s="43">
        <v>0</v>
      </c>
      <c r="JJQ14" s="43">
        <v>7.87</v>
      </c>
      <c r="JJR14" s="43">
        <v>0</v>
      </c>
      <c r="JJS14" s="43">
        <v>7.75</v>
      </c>
      <c r="JJT14" s="43">
        <v>0</v>
      </c>
      <c r="JJU14" s="43">
        <v>7.8</v>
      </c>
      <c r="JJV14" s="43">
        <v>0</v>
      </c>
      <c r="JJW14" s="43">
        <v>7.58</v>
      </c>
      <c r="JJX14" s="43">
        <v>0</v>
      </c>
      <c r="JJY14" s="43">
        <v>7.54</v>
      </c>
      <c r="JJZ14" s="43">
        <v>0</v>
      </c>
      <c r="JKA14" s="43">
        <v>7.7</v>
      </c>
      <c r="JKB14" s="43">
        <v>0</v>
      </c>
      <c r="JKC14" s="43">
        <v>7.78</v>
      </c>
      <c r="JKD14" s="43">
        <v>0</v>
      </c>
      <c r="JKE14" s="43">
        <v>7.59</v>
      </c>
      <c r="JKN14" s="43">
        <v>0</v>
      </c>
      <c r="JKO14" s="43">
        <v>-0.43</v>
      </c>
      <c r="JKP14" s="43">
        <v>0</v>
      </c>
      <c r="JKQ14" s="43">
        <v>-0.23</v>
      </c>
      <c r="JKR14" s="43">
        <v>0</v>
      </c>
      <c r="JKS14" s="43">
        <v>-0.42</v>
      </c>
      <c r="JKT14" s="43">
        <v>0</v>
      </c>
      <c r="JKU14" s="43">
        <v>-0.19</v>
      </c>
      <c r="JKV14" s="43">
        <v>0</v>
      </c>
      <c r="JKW14" s="43">
        <v>-0.26</v>
      </c>
      <c r="JKX14" s="43">
        <v>0</v>
      </c>
      <c r="JKY14" s="43">
        <v>-0.18</v>
      </c>
      <c r="JKZ14" s="43">
        <v>0</v>
      </c>
      <c r="JLA14" s="43">
        <v>-0.28000000000000003</v>
      </c>
      <c r="JLB14" s="43">
        <v>0</v>
      </c>
      <c r="JLC14" s="43">
        <v>-0.3</v>
      </c>
      <c r="JLD14" s="43">
        <v>0</v>
      </c>
      <c r="JLE14" s="43">
        <v>-0.27</v>
      </c>
      <c r="JLF14" s="43">
        <v>0</v>
      </c>
      <c r="JLG14" s="43">
        <v>-0.27</v>
      </c>
      <c r="JLH14" s="43">
        <v>0</v>
      </c>
      <c r="JLI14" s="43">
        <v>-0.19</v>
      </c>
      <c r="JLJ14" s="43">
        <v>0</v>
      </c>
      <c r="JLK14" s="43">
        <v>-0.08</v>
      </c>
      <c r="JLL14" s="43">
        <v>0</v>
      </c>
      <c r="JLM14" s="43">
        <v>-0.2</v>
      </c>
      <c r="JLN14" s="43">
        <v>0</v>
      </c>
      <c r="JLO14" s="43">
        <v>-0.17</v>
      </c>
      <c r="JLP14" s="43">
        <v>0</v>
      </c>
      <c r="JLQ14" s="43">
        <v>-0.37</v>
      </c>
      <c r="JLR14" s="43">
        <v>0</v>
      </c>
      <c r="JLS14" s="43">
        <v>-0.25</v>
      </c>
      <c r="JLT14" s="43">
        <v>0</v>
      </c>
      <c r="JLU14" s="43">
        <v>-0.19</v>
      </c>
      <c r="JLV14" s="43">
        <v>0</v>
      </c>
      <c r="JLW14" s="43">
        <v>-0.35</v>
      </c>
      <c r="JLX14" s="43">
        <v>0</v>
      </c>
      <c r="JLY14" s="43">
        <v>-0.26</v>
      </c>
      <c r="JLZ14" s="43">
        <v>0</v>
      </c>
      <c r="JMA14" s="43">
        <v>-0.28000000000000003</v>
      </c>
      <c r="JMK14" s="43">
        <v>0</v>
      </c>
      <c r="JML14" s="43">
        <v>1</v>
      </c>
      <c r="JMM14" s="43">
        <v>0</v>
      </c>
      <c r="JMN14" s="43">
        <v>0</v>
      </c>
      <c r="JMO14" s="43">
        <v>5</v>
      </c>
      <c r="JMP14" s="43">
        <v>0</v>
      </c>
      <c r="JMQ14" s="43">
        <v>0</v>
      </c>
      <c r="JMR14" s="43">
        <v>0</v>
      </c>
      <c r="JMS14" s="43">
        <v>0</v>
      </c>
      <c r="JMT14" s="43">
        <v>0</v>
      </c>
      <c r="JMU14" s="43">
        <v>0</v>
      </c>
      <c r="JMV14" s="43">
        <v>0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0.92</v>
      </c>
      <c r="JNE14" s="112">
        <v>0</v>
      </c>
      <c r="JNF14" s="112">
        <v>0</v>
      </c>
      <c r="JNG14" s="112">
        <v>0</v>
      </c>
      <c r="JNH14" s="112">
        <v>0</v>
      </c>
      <c r="JNJ14" s="112">
        <v>0</v>
      </c>
      <c r="JNK14" s="112">
        <v>0</v>
      </c>
      <c r="JNL14" s="112">
        <v>0</v>
      </c>
      <c r="JNM14" s="112">
        <v>0</v>
      </c>
      <c r="JNN14" s="112">
        <v>0</v>
      </c>
      <c r="JNO14" s="112">
        <v>0</v>
      </c>
      <c r="JNP14" s="112">
        <v>0</v>
      </c>
      <c r="JNQ14" s="112">
        <v>0</v>
      </c>
      <c r="JNS14" s="112">
        <v>1500</v>
      </c>
      <c r="JNT14" s="112">
        <v>0</v>
      </c>
      <c r="JNV14" s="112">
        <v>33.1</v>
      </c>
      <c r="JNY14" s="112">
        <v>0</v>
      </c>
      <c r="JNZ14" s="112">
        <v>0</v>
      </c>
      <c r="JOA14" s="112" t="s">
        <v>9</v>
      </c>
    </row>
    <row r="15" spans="1:7258" ht="15" customHeight="1">
      <c r="A15" s="205">
        <v>10</v>
      </c>
      <c r="F15" s="43" t="s">
        <v>8273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5.83</v>
      </c>
      <c r="U15" s="43">
        <v>0</v>
      </c>
      <c r="V15" s="43">
        <v>0</v>
      </c>
      <c r="W15" s="43">
        <v>0.92</v>
      </c>
      <c r="X15" s="43">
        <v>25.5</v>
      </c>
      <c r="Y15" s="43">
        <v>0</v>
      </c>
      <c r="AC15" s="43">
        <v>0</v>
      </c>
      <c r="AD15" s="43">
        <v>21.8</v>
      </c>
      <c r="AE15" s="43">
        <v>0</v>
      </c>
      <c r="AF15" s="43">
        <v>0</v>
      </c>
      <c r="AG15" s="43">
        <v>0.03</v>
      </c>
      <c r="AH15" s="43">
        <v>0</v>
      </c>
      <c r="AI15" s="43">
        <v>0.04</v>
      </c>
      <c r="AJ15" s="43">
        <v>0</v>
      </c>
      <c r="AK15" s="43">
        <v>0</v>
      </c>
      <c r="AL15" s="43">
        <v>0</v>
      </c>
      <c r="AM15" s="43" t="s">
        <v>7722</v>
      </c>
      <c r="AN15" s="43">
        <v>727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-933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0.01</v>
      </c>
      <c r="EV15" s="43">
        <v>0.01</v>
      </c>
      <c r="FA15" s="43">
        <v>18084212</v>
      </c>
      <c r="FB15" s="43">
        <v>0</v>
      </c>
      <c r="FC15" s="43">
        <v>291534</v>
      </c>
      <c r="FD15" s="43">
        <v>213231</v>
      </c>
      <c r="FE15" s="43">
        <v>507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265</v>
      </c>
      <c r="FL15" s="43">
        <v>4070</v>
      </c>
      <c r="FM15" s="43">
        <v>1592</v>
      </c>
      <c r="FN15" s="43">
        <v>3573</v>
      </c>
      <c r="FO15" s="43">
        <v>1573</v>
      </c>
      <c r="FP15" s="43">
        <v>3583</v>
      </c>
      <c r="FQ15" s="43">
        <v>543</v>
      </c>
      <c r="FR15" s="43">
        <v>1592</v>
      </c>
      <c r="FS15" s="43">
        <v>6427</v>
      </c>
      <c r="FT15" s="43">
        <v>6431</v>
      </c>
      <c r="FU15" s="43">
        <v>6431</v>
      </c>
      <c r="FW15" s="43">
        <v>734</v>
      </c>
      <c r="FY15" s="43">
        <v>33.4</v>
      </c>
      <c r="FZ15" s="43">
        <v>0</v>
      </c>
      <c r="GA15" s="43">
        <v>60</v>
      </c>
      <c r="GB15" s="43">
        <v>17</v>
      </c>
      <c r="GC15" s="43">
        <v>5</v>
      </c>
      <c r="GD15" s="43">
        <v>60</v>
      </c>
      <c r="GE15" s="43">
        <v>20.5</v>
      </c>
      <c r="GF15" s="43">
        <v>0</v>
      </c>
      <c r="GG15" s="43">
        <v>25.5</v>
      </c>
      <c r="GH15" s="43">
        <v>25.5</v>
      </c>
      <c r="GI15" s="43">
        <v>40</v>
      </c>
      <c r="GJ15" s="43">
        <v>1</v>
      </c>
      <c r="GK15" s="43">
        <v>1</v>
      </c>
      <c r="GL15" s="43">
        <v>52.4</v>
      </c>
      <c r="GM15" s="43">
        <v>105</v>
      </c>
      <c r="GN15" s="43">
        <v>31</v>
      </c>
      <c r="GO15" s="43">
        <v>35</v>
      </c>
      <c r="GP15" s="43">
        <v>30</v>
      </c>
      <c r="GQ15" s="43">
        <v>0</v>
      </c>
      <c r="GR15" s="43">
        <v>0</v>
      </c>
      <c r="GS15" s="43">
        <v>75</v>
      </c>
      <c r="GT15" s="43">
        <v>58.5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4.3</v>
      </c>
      <c r="HA15" s="43">
        <v>10</v>
      </c>
      <c r="HB15" s="43">
        <v>40</v>
      </c>
      <c r="HC15" s="43">
        <v>7.9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24</v>
      </c>
      <c r="HU15" s="43">
        <v>22.3</v>
      </c>
      <c r="HV15" s="43">
        <v>13.4</v>
      </c>
      <c r="HW15" s="43">
        <v>20</v>
      </c>
      <c r="HX15" s="43">
        <v>0</v>
      </c>
      <c r="HY15" s="43">
        <v>4.3</v>
      </c>
      <c r="HZ15" s="43">
        <v>0</v>
      </c>
      <c r="IA15" s="43">
        <v>7.9</v>
      </c>
      <c r="IB15" s="43">
        <v>7.9</v>
      </c>
      <c r="IC15" s="43">
        <v>0</v>
      </c>
      <c r="ID15" s="43">
        <v>120</v>
      </c>
      <c r="IE15" s="43">
        <v>0</v>
      </c>
      <c r="IF15" s="43">
        <v>0</v>
      </c>
      <c r="IG15" s="43">
        <v>0</v>
      </c>
      <c r="IH15" s="43">
        <v>0.6</v>
      </c>
      <c r="II15" s="43">
        <v>6.8</v>
      </c>
      <c r="IJ15" s="43">
        <v>3.5</v>
      </c>
      <c r="IK15" s="43">
        <v>192.5</v>
      </c>
      <c r="IL15" s="43">
        <v>26.78</v>
      </c>
      <c r="IM15" s="43">
        <v>26.77</v>
      </c>
      <c r="IN15" s="43">
        <v>26.77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8.1999999999999993</v>
      </c>
      <c r="KZ15" s="43">
        <v>59.8</v>
      </c>
      <c r="LA15" s="43">
        <v>16.5</v>
      </c>
      <c r="LB15" s="43">
        <v>24.7</v>
      </c>
      <c r="LC15" s="43">
        <v>33</v>
      </c>
      <c r="LD15" s="43">
        <v>41.3</v>
      </c>
      <c r="LE15" s="43">
        <v>44.4</v>
      </c>
      <c r="LF15" s="43">
        <v>47.5</v>
      </c>
      <c r="LG15" s="43">
        <v>47.8</v>
      </c>
      <c r="LH15" s="43">
        <v>54</v>
      </c>
      <c r="LI15" s="43">
        <v>0</v>
      </c>
      <c r="LJ15" s="43">
        <v>0</v>
      </c>
      <c r="LK15" s="43">
        <v>8.1999999999999993</v>
      </c>
      <c r="LL15" s="43">
        <v>59.8</v>
      </c>
      <c r="LM15" s="43">
        <v>1</v>
      </c>
      <c r="LN15" s="43">
        <v>0</v>
      </c>
      <c r="LO15" s="43">
        <v>16.5</v>
      </c>
      <c r="LP15" s="43">
        <v>0</v>
      </c>
      <c r="LQ15" s="43">
        <v>24.7</v>
      </c>
      <c r="LR15" s="43">
        <v>0</v>
      </c>
      <c r="LS15" s="43">
        <v>33</v>
      </c>
      <c r="LT15" s="43">
        <v>0</v>
      </c>
      <c r="LU15" s="43">
        <v>41.3</v>
      </c>
      <c r="LV15" s="43">
        <v>0</v>
      </c>
      <c r="LW15" s="43">
        <v>44.4</v>
      </c>
      <c r="LX15" s="43">
        <v>1</v>
      </c>
      <c r="LY15" s="43">
        <v>47.5</v>
      </c>
      <c r="LZ15" s="43">
        <v>1</v>
      </c>
      <c r="MA15" s="43">
        <v>47.8</v>
      </c>
      <c r="MB15" s="43">
        <v>1</v>
      </c>
      <c r="MC15" s="43">
        <v>54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41.626732321959658</v>
      </c>
      <c r="OT15" s="43">
        <v>41.531065781430165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6348</v>
      </c>
      <c r="QA15" s="43">
        <v>20</v>
      </c>
      <c r="QB15" s="43">
        <v>0</v>
      </c>
      <c r="QC15" s="43">
        <v>2418</v>
      </c>
      <c r="QD15" s="43">
        <v>0</v>
      </c>
      <c r="QE15" s="43">
        <v>0</v>
      </c>
      <c r="QF15" s="43">
        <v>2418</v>
      </c>
      <c r="QG15" s="43">
        <v>1.7</v>
      </c>
      <c r="QH15" s="43">
        <v>20.3</v>
      </c>
      <c r="QI15" s="43">
        <v>117.6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0.2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-1.7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109.4</v>
      </c>
      <c r="SE15" s="43">
        <v>0</v>
      </c>
      <c r="SF15" s="43">
        <v>0</v>
      </c>
      <c r="SG15" s="43">
        <v>0</v>
      </c>
      <c r="SH15" s="43">
        <v>-0.3</v>
      </c>
      <c r="SI15" s="43">
        <v>0</v>
      </c>
      <c r="SJ15" s="43">
        <v>2.38</v>
      </c>
      <c r="SK15" s="43">
        <v>-0.19</v>
      </c>
      <c r="SL15" s="43">
        <v>22</v>
      </c>
      <c r="SM15" s="43">
        <v>24</v>
      </c>
      <c r="SN15" s="43">
        <v>21</v>
      </c>
      <c r="SO15" s="43">
        <v>27.73</v>
      </c>
      <c r="SP15" s="43">
        <v>1608664694863</v>
      </c>
      <c r="SQ15" s="43">
        <v>0</v>
      </c>
      <c r="SR15" s="43">
        <v>46</v>
      </c>
      <c r="SS15" s="43">
        <v>1.0329999999999999</v>
      </c>
      <c r="ST15" s="43">
        <v>0</v>
      </c>
      <c r="SU15" s="43">
        <v>0</v>
      </c>
      <c r="SV15" s="43">
        <v>0</v>
      </c>
      <c r="SW15" s="43">
        <v>0</v>
      </c>
      <c r="SX15" s="43">
        <v>46.77</v>
      </c>
      <c r="SY15" s="43">
        <v>0</v>
      </c>
      <c r="TA15" s="43">
        <v>731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52</v>
      </c>
      <c r="TS15" s="43">
        <v>52</v>
      </c>
      <c r="TT15" s="43">
        <v>54</v>
      </c>
      <c r="TU15" s="43">
        <v>54</v>
      </c>
      <c r="TV15" s="43">
        <v>53</v>
      </c>
      <c r="TW15" s="43">
        <v>53</v>
      </c>
      <c r="TX15" s="43">
        <v>54</v>
      </c>
      <c r="TY15" s="43">
        <v>54</v>
      </c>
      <c r="TZ15" s="43">
        <v>55</v>
      </c>
      <c r="UA15" s="43">
        <v>54</v>
      </c>
      <c r="UB15" s="43">
        <v>53</v>
      </c>
      <c r="UC15" s="43">
        <v>52</v>
      </c>
      <c r="UD15" s="43">
        <v>55</v>
      </c>
      <c r="UE15" s="43">
        <v>54</v>
      </c>
      <c r="UF15" s="43">
        <v>54</v>
      </c>
      <c r="UG15" s="43">
        <v>54</v>
      </c>
      <c r="UH15" s="43">
        <v>54</v>
      </c>
      <c r="UI15" s="43">
        <v>54</v>
      </c>
      <c r="UJ15" s="43">
        <v>54</v>
      </c>
      <c r="UK15" s="43">
        <v>52</v>
      </c>
      <c r="UL15" s="43">
        <v>0</v>
      </c>
      <c r="UM15" s="43">
        <v>0</v>
      </c>
      <c r="UN15" s="43">
        <v>0</v>
      </c>
      <c r="UO15" s="43">
        <v>0</v>
      </c>
      <c r="UP15" s="43">
        <v>53</v>
      </c>
      <c r="UQ15" s="43">
        <v>543</v>
      </c>
      <c r="UR15" s="43">
        <v>55</v>
      </c>
      <c r="US15" s="43">
        <v>549</v>
      </c>
      <c r="UT15" s="43">
        <v>51</v>
      </c>
      <c r="UU15" s="43">
        <v>537</v>
      </c>
      <c r="UV15" s="43">
        <v>0</v>
      </c>
      <c r="UW15" s="43">
        <v>26</v>
      </c>
      <c r="UX15" s="43">
        <v>22</v>
      </c>
      <c r="UY15" s="43">
        <v>0</v>
      </c>
      <c r="UZ15" s="43">
        <v>0</v>
      </c>
      <c r="VA15" s="43">
        <v>12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4276154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24.4</v>
      </c>
      <c r="XO15" s="43">
        <v>25.9</v>
      </c>
      <c r="XR15" s="43">
        <v>25.1</v>
      </c>
      <c r="XS15" s="43">
        <v>25.6</v>
      </c>
      <c r="XT15" s="43">
        <v>26.3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</v>
      </c>
      <c r="YE15" s="43">
        <v>0</v>
      </c>
      <c r="YF15" s="43">
        <v>0</v>
      </c>
      <c r="YG15" s="43">
        <v>10044</v>
      </c>
      <c r="YH15" s="43">
        <v>5812</v>
      </c>
      <c r="YI15" s="43">
        <v>10049</v>
      </c>
      <c r="YJ15" s="43">
        <v>5791</v>
      </c>
      <c r="YK15" s="43">
        <v>10073</v>
      </c>
      <c r="YL15" s="43">
        <v>5813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44499</v>
      </c>
      <c r="YU15" s="43">
        <v>2966</v>
      </c>
      <c r="YV15" s="43">
        <v>15</v>
      </c>
      <c r="YW15" s="43">
        <v>0.17100000000000001</v>
      </c>
      <c r="YX15" s="43">
        <v>8580</v>
      </c>
      <c r="YY15" s="43">
        <v>1.96</v>
      </c>
      <c r="YZ15" s="43">
        <v>0.4</v>
      </c>
      <c r="ZA15" s="43">
        <v>0.06</v>
      </c>
      <c r="ZB15" s="43">
        <v>-0.01</v>
      </c>
      <c r="ZD15" s="43">
        <v>0</v>
      </c>
      <c r="ZE15" s="43">
        <v>58.5</v>
      </c>
      <c r="ZF15" s="43">
        <v>25</v>
      </c>
      <c r="ZG15" s="43">
        <v>0</v>
      </c>
      <c r="ZH15" s="43">
        <v>17</v>
      </c>
      <c r="ZI15" s="43">
        <v>20.5</v>
      </c>
      <c r="ZJ15" s="43">
        <v>29.5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62.2</v>
      </c>
      <c r="AAN15" s="43">
        <v>57.6</v>
      </c>
      <c r="AAO15" s="43">
        <v>0</v>
      </c>
      <c r="AAP15" s="43">
        <v>0</v>
      </c>
      <c r="AAQ15" s="43">
        <v>65.2</v>
      </c>
      <c r="AAR15" s="43">
        <v>64.099999999999994</v>
      </c>
      <c r="AAS15" s="43">
        <v>64.099999999999994</v>
      </c>
      <c r="AAT15" s="43">
        <v>62.2</v>
      </c>
      <c r="AAU15" s="43">
        <v>64.5</v>
      </c>
      <c r="AAV15" s="43">
        <v>64.5</v>
      </c>
      <c r="AAW15" s="43">
        <v>65.099999999999994</v>
      </c>
      <c r="AAX15" s="43">
        <v>63.2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6480.4</v>
      </c>
      <c r="ACJ15" s="43">
        <v>6480.3</v>
      </c>
      <c r="ACK15" s="43">
        <v>0</v>
      </c>
      <c r="ACL15" s="43">
        <v>0</v>
      </c>
      <c r="ACM15" s="43">
        <v>6480.4</v>
      </c>
      <c r="ACN15" s="43">
        <v>6480.4</v>
      </c>
      <c r="ACO15" s="43">
        <v>6480.4</v>
      </c>
      <c r="ACP15" s="43">
        <v>6480.4</v>
      </c>
      <c r="ACQ15" s="43">
        <v>6480.3</v>
      </c>
      <c r="ACR15" s="43">
        <v>6480.3</v>
      </c>
      <c r="ACS15" s="43">
        <v>6480.3</v>
      </c>
      <c r="ACT15" s="43">
        <v>6480.3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0.63700000000000001</v>
      </c>
      <c r="ALL15" s="43">
        <v>0.28000000000000003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18860.599999999999</v>
      </c>
      <c r="APJ15" s="43">
        <v>0</v>
      </c>
      <c r="APK15" s="43">
        <v>3839.6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7675</v>
      </c>
      <c r="APU15" s="43" t="s">
        <v>7714</v>
      </c>
      <c r="APV15" s="43" t="s">
        <v>7715</v>
      </c>
      <c r="APW15" s="43" t="s">
        <v>7715</v>
      </c>
      <c r="APX15" s="43" t="s">
        <v>7715</v>
      </c>
      <c r="APY15" s="43" t="s">
        <v>7739</v>
      </c>
      <c r="APZ15" s="43" t="s">
        <v>7715</v>
      </c>
      <c r="AQA15" s="43" t="s">
        <v>7717</v>
      </c>
      <c r="AQB15" s="43" t="s">
        <v>7715</v>
      </c>
      <c r="AQC15" s="43" t="s">
        <v>7717</v>
      </c>
      <c r="AQD15" s="43" t="s">
        <v>7715</v>
      </c>
      <c r="AQE15" s="43" t="s">
        <v>7715</v>
      </c>
      <c r="AQF15" s="43" t="s">
        <v>7715</v>
      </c>
      <c r="AQG15" s="43" t="s">
        <v>7715</v>
      </c>
      <c r="AQH15" s="43" t="s">
        <v>7718</v>
      </c>
      <c r="AQI15" s="43" t="s">
        <v>7716</v>
      </c>
      <c r="AQJ15" s="43" t="s">
        <v>7715</v>
      </c>
      <c r="AQK15" s="43" t="s">
        <v>7719</v>
      </c>
      <c r="AQL15" s="43" t="s">
        <v>7715</v>
      </c>
      <c r="AQM15" s="43" t="s">
        <v>7719</v>
      </c>
      <c r="AQN15" s="43" t="s">
        <v>7717</v>
      </c>
      <c r="AQO15" s="43" t="s">
        <v>7715</v>
      </c>
      <c r="AQP15" s="43" t="s">
        <v>7715</v>
      </c>
      <c r="AQQ15" s="43" t="s">
        <v>7720</v>
      </c>
      <c r="AQR15" s="43" t="s">
        <v>7715</v>
      </c>
      <c r="AQS15" s="43" t="s">
        <v>7740</v>
      </c>
      <c r="AQT15" s="43" t="s">
        <v>7715</v>
      </c>
      <c r="AQU15" s="43" t="s">
        <v>7715</v>
      </c>
      <c r="AQV15" s="43" t="s">
        <v>7721</v>
      </c>
      <c r="AQW15" s="43" t="s">
        <v>7715</v>
      </c>
      <c r="AQX15" s="43" t="s">
        <v>24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-1</v>
      </c>
      <c r="ATE15" s="43">
        <v>-1</v>
      </c>
      <c r="ATF15" s="43">
        <v>3</v>
      </c>
      <c r="ATG15" s="43">
        <v>1</v>
      </c>
      <c r="ATH15" s="43" t="s">
        <v>7704</v>
      </c>
      <c r="ATI15" s="43">
        <v>1E-4</v>
      </c>
      <c r="ATJ15" s="43">
        <v>1607949956000</v>
      </c>
      <c r="ATK15" s="43">
        <v>1</v>
      </c>
      <c r="ATL15" s="43">
        <v>1</v>
      </c>
      <c r="ATM15" s="43">
        <v>0.16370000000000001</v>
      </c>
      <c r="ATN15" s="43">
        <v>1</v>
      </c>
      <c r="ATO15" s="43" t="s">
        <v>7704</v>
      </c>
      <c r="ATP15" s="43">
        <v>3190</v>
      </c>
      <c r="ATQ15" s="43">
        <v>1</v>
      </c>
      <c r="ATR15" s="43">
        <v>1607472000000</v>
      </c>
      <c r="ATS15" s="43" t="s">
        <v>7704</v>
      </c>
      <c r="ATT15" s="43" t="s">
        <v>7704</v>
      </c>
      <c r="ATU15" s="43" t="s">
        <v>7704</v>
      </c>
      <c r="ATV15" s="43">
        <v>0.03</v>
      </c>
      <c r="ATW15" s="43">
        <v>5.72</v>
      </c>
      <c r="ATX15" s="43">
        <v>15</v>
      </c>
      <c r="ATZ15" s="43">
        <v>2</v>
      </c>
      <c r="AUA15" s="43">
        <v>6.9999999999999999E-4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1894</v>
      </c>
      <c r="AUI15" s="43">
        <v>13</v>
      </c>
      <c r="AUJ15" s="43">
        <v>3.2300000000000002E-2</v>
      </c>
      <c r="AUK15" s="43">
        <v>1</v>
      </c>
      <c r="AUL15" s="43">
        <v>1607943600000</v>
      </c>
      <c r="AUM15" s="43">
        <v>2</v>
      </c>
      <c r="AUN15" s="43">
        <v>1</v>
      </c>
      <c r="AUO15" s="43">
        <v>2</v>
      </c>
      <c r="AUP15" s="43">
        <v>3.03</v>
      </c>
      <c r="AUQ15" s="43">
        <v>3</v>
      </c>
      <c r="AUR15" s="43">
        <v>1015635</v>
      </c>
      <c r="AUS15" s="43">
        <v>1</v>
      </c>
      <c r="AUT15" s="43">
        <v>1</v>
      </c>
      <c r="AUU15" s="43">
        <v>6192</v>
      </c>
      <c r="AUV15" s="43">
        <v>1</v>
      </c>
      <c r="AUW15" s="43">
        <v>15.2</v>
      </c>
      <c r="AUX15" s="43">
        <v>145</v>
      </c>
      <c r="AUY15" s="43">
        <v>0.05</v>
      </c>
      <c r="AUZ15" s="43">
        <v>3.8600000000000002E-2</v>
      </c>
      <c r="AVE15" s="43" t="s">
        <v>8059</v>
      </c>
      <c r="AVF15" s="43">
        <v>60</v>
      </c>
      <c r="AVH15" s="43">
        <v>0</v>
      </c>
      <c r="AVI15" s="43">
        <v>0</v>
      </c>
      <c r="AVJ15" s="43">
        <v>4026</v>
      </c>
      <c r="AVK15" s="43">
        <v>8.58</v>
      </c>
      <c r="AVL15" s="43">
        <v>2</v>
      </c>
      <c r="AVM15" s="43">
        <v>2</v>
      </c>
      <c r="AVO15" s="43">
        <v>0</v>
      </c>
      <c r="AVP15" s="43">
        <v>0</v>
      </c>
      <c r="AVQ15" s="43">
        <v>50.01</v>
      </c>
      <c r="AVR15" s="43">
        <v>50.01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-10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375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3296</v>
      </c>
      <c r="FUW15" s="43">
        <v>1676</v>
      </c>
      <c r="FUX15" s="43">
        <v>4062</v>
      </c>
      <c r="FUY15" s="43">
        <v>2107</v>
      </c>
      <c r="FUZ15" s="43">
        <v>1500</v>
      </c>
      <c r="FVA15" s="43">
        <v>1500</v>
      </c>
      <c r="FVC15" s="43">
        <v>50</v>
      </c>
      <c r="FVD15" s="43">
        <v>49.7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4915</v>
      </c>
      <c r="FWB15" s="43">
        <v>2158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4915</v>
      </c>
      <c r="FXE15" s="43">
        <v>2158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4915</v>
      </c>
      <c r="FYH15" s="43">
        <v>2158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0.02</v>
      </c>
      <c r="GHY15" s="43">
        <v>100</v>
      </c>
      <c r="GHZ15" s="43">
        <v>50</v>
      </c>
      <c r="GIA15" s="43">
        <v>0</v>
      </c>
      <c r="GIB15" s="43">
        <v>1</v>
      </c>
      <c r="GIC15" s="43">
        <v>2.2999999999999998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28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0.05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105</v>
      </c>
      <c r="GLX15" s="43">
        <v>105</v>
      </c>
      <c r="GLY15" s="43">
        <v>35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60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-14.749999999999996</v>
      </c>
      <c r="IUL15" s="43">
        <v>4.0429999999999993</v>
      </c>
      <c r="IUM15" s="43">
        <v>9.2499999999999999E-2</v>
      </c>
      <c r="IUN15" s="43">
        <v>1.2294545454545454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73.290000000000006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366</v>
      </c>
      <c r="IWP15" s="43">
        <v>364</v>
      </c>
      <c r="IWQ15" s="43">
        <v>362</v>
      </c>
      <c r="IWR15" s="43">
        <v>378</v>
      </c>
      <c r="IWS15" s="43">
        <v>371</v>
      </c>
      <c r="IWT15" s="43">
        <v>367</v>
      </c>
      <c r="IWU15" s="43">
        <v>366</v>
      </c>
      <c r="IWV15" s="43">
        <v>376</v>
      </c>
      <c r="IWW15" s="43">
        <v>366</v>
      </c>
      <c r="IWX15" s="43">
        <v>375</v>
      </c>
      <c r="IWY15" s="43">
        <v>368</v>
      </c>
      <c r="IWZ15" s="43">
        <v>366</v>
      </c>
      <c r="IXA15" s="43">
        <v>374</v>
      </c>
      <c r="IXB15" s="43">
        <v>0</v>
      </c>
      <c r="IXC15" s="43">
        <v>0</v>
      </c>
      <c r="IXD15" s="43">
        <v>0</v>
      </c>
      <c r="IXE15" s="43">
        <v>0</v>
      </c>
      <c r="IXF15" s="43">
        <v>365</v>
      </c>
      <c r="IXG15" s="43">
        <v>370</v>
      </c>
      <c r="IXH15" s="43">
        <v>366</v>
      </c>
      <c r="IXI15" s="43">
        <v>368</v>
      </c>
      <c r="IXJ15" s="43">
        <v>366</v>
      </c>
      <c r="IXK15" s="43">
        <v>369</v>
      </c>
      <c r="IXL15" s="43">
        <v>363</v>
      </c>
      <c r="IXM15" s="43">
        <v>518</v>
      </c>
      <c r="IXN15" s="43">
        <v>517</v>
      </c>
      <c r="IXO15" s="43">
        <v>517</v>
      </c>
      <c r="IXP15" s="43">
        <v>518</v>
      </c>
      <c r="IXQ15" s="43">
        <v>516</v>
      </c>
      <c r="IXR15" s="43">
        <v>519</v>
      </c>
      <c r="IXS15" s="43">
        <v>520</v>
      </c>
      <c r="IXT15" s="43">
        <v>524</v>
      </c>
      <c r="IXU15" s="43">
        <v>521</v>
      </c>
      <c r="IXV15" s="43">
        <v>522</v>
      </c>
      <c r="IXW15" s="43">
        <v>521</v>
      </c>
      <c r="IXX15" s="43">
        <v>517</v>
      </c>
      <c r="IXY15" s="43">
        <v>520</v>
      </c>
      <c r="IXZ15" s="43">
        <v>0</v>
      </c>
      <c r="IYA15" s="43">
        <v>0</v>
      </c>
      <c r="IYB15" s="43">
        <v>0</v>
      </c>
      <c r="IYC15" s="43">
        <v>0</v>
      </c>
      <c r="IYD15" s="43">
        <v>517</v>
      </c>
      <c r="IYE15" s="43">
        <v>522</v>
      </c>
      <c r="IYF15" s="43">
        <v>517</v>
      </c>
      <c r="IYG15" s="43">
        <v>517</v>
      </c>
      <c r="IYH15" s="43">
        <v>517</v>
      </c>
      <c r="IYI15" s="43">
        <v>517</v>
      </c>
      <c r="IYJ15" s="43">
        <v>516</v>
      </c>
      <c r="IYK15" s="43">
        <v>7637</v>
      </c>
      <c r="IYL15" s="43" t="s">
        <v>7677</v>
      </c>
      <c r="IYM15" s="43">
        <v>30</v>
      </c>
      <c r="IYN15" s="43">
        <v>48</v>
      </c>
      <c r="IYO15" s="43">
        <v>47</v>
      </c>
      <c r="IYP15" s="43">
        <v>48</v>
      </c>
      <c r="IYQ15" s="43">
        <v>47</v>
      </c>
      <c r="IYR15" s="43">
        <v>48</v>
      </c>
      <c r="IYS15" s="43">
        <v>47</v>
      </c>
      <c r="IYT15" s="43">
        <v>48</v>
      </c>
      <c r="IYU15" s="43">
        <v>48</v>
      </c>
      <c r="IYV15" s="43">
        <v>49</v>
      </c>
      <c r="IYW15" s="43">
        <v>46</v>
      </c>
      <c r="IYX15" s="43">
        <v>47</v>
      </c>
      <c r="IYY15" s="43">
        <v>47</v>
      </c>
      <c r="IYZ15" s="43">
        <v>47</v>
      </c>
      <c r="IZA15" s="43">
        <v>47</v>
      </c>
      <c r="IZB15" s="43">
        <v>47</v>
      </c>
      <c r="IZC15" s="43">
        <v>47</v>
      </c>
      <c r="IZD15" s="43">
        <v>47</v>
      </c>
      <c r="IZE15" s="43">
        <v>48</v>
      </c>
      <c r="IZF15" s="43">
        <v>45</v>
      </c>
      <c r="IZG15" s="43">
        <v>46</v>
      </c>
      <c r="IZH15" s="43">
        <v>20.075208965254404</v>
      </c>
      <c r="IZI15" s="43">
        <v>19.58250376605212</v>
      </c>
      <c r="IZJ15" s="43">
        <v>20.895369758732059</v>
      </c>
      <c r="IZK15" s="43">
        <v>19.043121739153683</v>
      </c>
      <c r="IZL15" s="43">
        <v>19.63932540952495</v>
      </c>
      <c r="IZM15" s="43">
        <v>21.157391471471335</v>
      </c>
      <c r="IZN15" s="43">
        <v>21.841820483075661</v>
      </c>
      <c r="IZO15" s="43">
        <v>20.451247843021779</v>
      </c>
      <c r="IZP15" s="43">
        <v>19.785208811265647</v>
      </c>
      <c r="IZQ15" s="43">
        <v>21.443688029359528</v>
      </c>
      <c r="IZR15" s="43">
        <v>19.638636365826514</v>
      </c>
      <c r="IZS15" s="43">
        <v>20.14070287106324</v>
      </c>
      <c r="IZT15" s="43">
        <v>23.88091993726119</v>
      </c>
      <c r="IZU15" s="43">
        <v>19.609974814008623</v>
      </c>
      <c r="IZV15" s="43">
        <v>21.549336967637078</v>
      </c>
      <c r="IZW15" s="43">
        <v>20.311335331612415</v>
      </c>
      <c r="IZX15" s="43">
        <v>20.155336013353967</v>
      </c>
      <c r="IZY15" s="43">
        <v>19.468034669544767</v>
      </c>
      <c r="IZZ15" s="43">
        <v>18.763637936826072</v>
      </c>
      <c r="JAA15" s="43">
        <v>19.32990888955559</v>
      </c>
      <c r="JAF15" s="43">
        <v>1627</v>
      </c>
      <c r="JAG15" s="43">
        <v>2187</v>
      </c>
      <c r="JAH15" s="43">
        <v>3294</v>
      </c>
      <c r="JAI15" s="43">
        <v>1251</v>
      </c>
      <c r="JAJ15" s="43">
        <v>1369</v>
      </c>
      <c r="JAK15" s="43">
        <v>1261</v>
      </c>
      <c r="JAL15" s="43">
        <v>1372</v>
      </c>
      <c r="JAM15" s="43">
        <v>1701</v>
      </c>
      <c r="JAN15" s="43">
        <v>1383</v>
      </c>
      <c r="JAO15" s="43">
        <v>2562</v>
      </c>
      <c r="JAP15" s="43">
        <v>1712</v>
      </c>
      <c r="JAQ15" s="43">
        <v>1643</v>
      </c>
      <c r="JAR15" s="43">
        <v>2112</v>
      </c>
      <c r="JAS15" s="43">
        <v>1112</v>
      </c>
      <c r="JAT15" s="43">
        <v>1171</v>
      </c>
      <c r="JAU15" s="43">
        <v>1615</v>
      </c>
      <c r="JAV15" s="43">
        <v>1754</v>
      </c>
      <c r="JAW15" s="43">
        <v>1912</v>
      </c>
      <c r="JAX15" s="43">
        <v>2061</v>
      </c>
      <c r="JAY15" s="43">
        <v>2521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1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923</v>
      </c>
      <c r="JCH15" s="43">
        <v>0</v>
      </c>
      <c r="JCI15" s="43">
        <v>0</v>
      </c>
      <c r="JCJ15" s="43">
        <v>0</v>
      </c>
      <c r="JCK15" s="43">
        <v>26.5</v>
      </c>
      <c r="JCL15" s="43">
        <v>0</v>
      </c>
      <c r="JCM15" s="43">
        <v>0</v>
      </c>
      <c r="JCN15" s="43">
        <v>0</v>
      </c>
      <c r="JCO15" s="43">
        <v>1.3069999999999999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7.76</v>
      </c>
      <c r="JFB15" s="43">
        <v>0</v>
      </c>
      <c r="JFC15" s="43">
        <v>7.8</v>
      </c>
      <c r="JFD15" s="43">
        <v>0</v>
      </c>
      <c r="JFE15" s="43">
        <v>7.67</v>
      </c>
      <c r="JFF15" s="43">
        <v>0</v>
      </c>
      <c r="JFG15" s="43">
        <v>7.71</v>
      </c>
      <c r="JFH15" s="43">
        <v>0</v>
      </c>
      <c r="JFI15" s="43">
        <v>7.99</v>
      </c>
      <c r="JFJ15" s="43">
        <v>0</v>
      </c>
      <c r="JFK15" s="43">
        <v>7.74</v>
      </c>
      <c r="JFL15" s="43">
        <v>0</v>
      </c>
      <c r="JFM15" s="43">
        <v>7.88</v>
      </c>
      <c r="JFN15" s="43">
        <v>0</v>
      </c>
      <c r="JFO15" s="43">
        <v>8.0399999999999991</v>
      </c>
      <c r="JFP15" s="43">
        <v>0</v>
      </c>
      <c r="JFQ15" s="43">
        <v>7.78</v>
      </c>
      <c r="JFR15" s="43">
        <v>0</v>
      </c>
      <c r="JFS15" s="43">
        <v>7.7</v>
      </c>
      <c r="JFT15" s="43">
        <v>0</v>
      </c>
      <c r="JFU15" s="43">
        <v>7.73</v>
      </c>
      <c r="JFV15" s="43">
        <v>0</v>
      </c>
      <c r="JFW15" s="43">
        <v>7.82</v>
      </c>
      <c r="JFX15" s="43">
        <v>0</v>
      </c>
      <c r="JFY15" s="43">
        <v>7.64</v>
      </c>
      <c r="JFZ15" s="43">
        <v>0</v>
      </c>
      <c r="JGA15" s="43">
        <v>7.58</v>
      </c>
      <c r="JGB15" s="43">
        <v>0</v>
      </c>
      <c r="JGC15" s="43">
        <v>7.64</v>
      </c>
      <c r="JGD15" s="43">
        <v>0</v>
      </c>
      <c r="JGE15" s="43">
        <v>7.7</v>
      </c>
      <c r="JGF15" s="43">
        <v>0</v>
      </c>
      <c r="JGG15" s="43">
        <v>7.63</v>
      </c>
      <c r="JGH15" s="43">
        <v>0</v>
      </c>
      <c r="JGI15" s="43">
        <v>7.66</v>
      </c>
      <c r="JGJ15" s="43">
        <v>0</v>
      </c>
      <c r="JGK15" s="43">
        <v>7.54</v>
      </c>
      <c r="JGL15" s="43">
        <v>0</v>
      </c>
      <c r="JGM15" s="43">
        <v>7.57</v>
      </c>
      <c r="JGV15" s="43">
        <v>0</v>
      </c>
      <c r="JGW15" s="43">
        <v>-0.12</v>
      </c>
      <c r="JGX15" s="43">
        <v>0</v>
      </c>
      <c r="JGY15" s="43">
        <v>-0.38</v>
      </c>
      <c r="JGZ15" s="43">
        <v>0</v>
      </c>
      <c r="JHA15" s="43">
        <v>-0.04</v>
      </c>
      <c r="JHB15" s="43">
        <v>0</v>
      </c>
      <c r="JHC15" s="43">
        <v>-0.13</v>
      </c>
      <c r="JHD15" s="43">
        <v>0</v>
      </c>
      <c r="JHE15" s="43">
        <v>-0.26</v>
      </c>
      <c r="JHF15" s="43">
        <v>0</v>
      </c>
      <c r="JHG15" s="43">
        <v>0.11</v>
      </c>
      <c r="JHH15" s="43">
        <v>0</v>
      </c>
      <c r="JHI15" s="43">
        <v>-0.3</v>
      </c>
      <c r="JHJ15" s="43">
        <v>0</v>
      </c>
      <c r="JHK15" s="43">
        <v>-0.09</v>
      </c>
      <c r="JHL15" s="43">
        <v>0</v>
      </c>
      <c r="JHM15" s="43">
        <v>-0.04</v>
      </c>
      <c r="JHN15" s="43">
        <v>0</v>
      </c>
      <c r="JHO15" s="43">
        <v>0.28000000000000003</v>
      </c>
      <c r="JHP15" s="43">
        <v>0</v>
      </c>
      <c r="JHQ15" s="43">
        <v>-0.06</v>
      </c>
      <c r="JHR15" s="43">
        <v>0</v>
      </c>
      <c r="JHS15" s="43">
        <v>-0.23</v>
      </c>
      <c r="JHT15" s="43">
        <v>0</v>
      </c>
      <c r="JHU15" s="43">
        <v>-0.16</v>
      </c>
      <c r="JHV15" s="43">
        <v>0</v>
      </c>
      <c r="JHW15" s="43">
        <v>-0.15</v>
      </c>
      <c r="JHX15" s="43">
        <v>0</v>
      </c>
      <c r="JHY15" s="43">
        <v>-0.46</v>
      </c>
      <c r="JHZ15" s="43">
        <v>0</v>
      </c>
      <c r="JIA15" s="43">
        <v>-0.19</v>
      </c>
      <c r="JIB15" s="43">
        <v>0</v>
      </c>
      <c r="JIC15" s="43">
        <v>-0.12</v>
      </c>
      <c r="JID15" s="43">
        <v>0</v>
      </c>
      <c r="JIE15" s="43">
        <v>-0.27</v>
      </c>
      <c r="JIF15" s="43">
        <v>0</v>
      </c>
      <c r="JIG15" s="43">
        <v>0.18</v>
      </c>
      <c r="JIH15" s="43">
        <v>0</v>
      </c>
      <c r="JII15" s="43">
        <v>-0.2</v>
      </c>
      <c r="JIR15" s="43">
        <v>0</v>
      </c>
      <c r="JIS15" s="43">
        <v>7.86</v>
      </c>
      <c r="JIT15" s="43">
        <v>0</v>
      </c>
      <c r="JIU15" s="43">
        <v>8.07</v>
      </c>
      <c r="JIV15" s="43">
        <v>0</v>
      </c>
      <c r="JIW15" s="43">
        <v>7.97</v>
      </c>
      <c r="JIX15" s="43">
        <v>0</v>
      </c>
      <c r="JIY15" s="43">
        <v>7.9</v>
      </c>
      <c r="JIZ15" s="43">
        <v>0</v>
      </c>
      <c r="JJA15" s="43">
        <v>7.6</v>
      </c>
      <c r="JJB15" s="43">
        <v>0</v>
      </c>
      <c r="JJC15" s="43">
        <v>7.97</v>
      </c>
      <c r="JJD15" s="43">
        <v>0</v>
      </c>
      <c r="JJE15" s="43">
        <v>7.97</v>
      </c>
      <c r="JJF15" s="43">
        <v>0</v>
      </c>
      <c r="JJG15" s="43">
        <v>7.82</v>
      </c>
      <c r="JJH15" s="43">
        <v>0</v>
      </c>
      <c r="JJI15" s="43">
        <v>8.0399999999999991</v>
      </c>
      <c r="JJJ15" s="43">
        <v>0</v>
      </c>
      <c r="JJK15" s="43">
        <v>7.94</v>
      </c>
      <c r="JJL15" s="43">
        <v>0</v>
      </c>
      <c r="JJM15" s="43">
        <v>7.71</v>
      </c>
      <c r="JJN15" s="43">
        <v>0</v>
      </c>
      <c r="JJO15" s="43">
        <v>7.67</v>
      </c>
      <c r="JJP15" s="43">
        <v>0</v>
      </c>
      <c r="JJQ15" s="43">
        <v>7.58</v>
      </c>
      <c r="JJR15" s="43">
        <v>0</v>
      </c>
      <c r="JJS15" s="43">
        <v>7.81</v>
      </c>
      <c r="JJT15" s="43">
        <v>0</v>
      </c>
      <c r="JJU15" s="43">
        <v>7.88</v>
      </c>
      <c r="JJV15" s="43">
        <v>0</v>
      </c>
      <c r="JJW15" s="43">
        <v>7.69</v>
      </c>
      <c r="JJX15" s="43">
        <v>0</v>
      </c>
      <c r="JJY15" s="43">
        <v>7.63</v>
      </c>
      <c r="JJZ15" s="43">
        <v>0</v>
      </c>
      <c r="JKA15" s="43">
        <v>7.74</v>
      </c>
      <c r="JKB15" s="43">
        <v>0</v>
      </c>
      <c r="JKC15" s="43">
        <v>7.53</v>
      </c>
      <c r="JKD15" s="43">
        <v>0</v>
      </c>
      <c r="JKE15" s="43">
        <v>7.81</v>
      </c>
      <c r="JKN15" s="43">
        <v>0</v>
      </c>
      <c r="JKO15" s="43">
        <v>-0.11</v>
      </c>
      <c r="JKP15" s="43">
        <v>0</v>
      </c>
      <c r="JKQ15" s="43">
        <v>-0.04</v>
      </c>
      <c r="JKR15" s="43">
        <v>0</v>
      </c>
      <c r="JKS15" s="43">
        <v>-0.24</v>
      </c>
      <c r="JKT15" s="43">
        <v>0</v>
      </c>
      <c r="JKU15" s="43">
        <v>-0.1</v>
      </c>
      <c r="JKV15" s="43">
        <v>0</v>
      </c>
      <c r="JKW15" s="43">
        <v>-0.08</v>
      </c>
      <c r="JKX15" s="43">
        <v>0</v>
      </c>
      <c r="JKY15" s="43">
        <v>-0.15</v>
      </c>
      <c r="JKZ15" s="43">
        <v>0</v>
      </c>
      <c r="JLA15" s="43">
        <v>-0.41</v>
      </c>
      <c r="JLB15" s="43">
        <v>0</v>
      </c>
      <c r="JLC15" s="43">
        <v>-0.03</v>
      </c>
      <c r="JLD15" s="43">
        <v>0</v>
      </c>
      <c r="JLE15" s="43">
        <v>-0.14000000000000001</v>
      </c>
      <c r="JLF15" s="43">
        <v>0</v>
      </c>
      <c r="JLG15" s="43">
        <v>-0.33</v>
      </c>
      <c r="JLH15" s="43">
        <v>0</v>
      </c>
      <c r="JLI15" s="43">
        <v>-0.17</v>
      </c>
      <c r="JLJ15" s="43">
        <v>0</v>
      </c>
      <c r="JLK15" s="43">
        <v>-0.25</v>
      </c>
      <c r="JLL15" s="43">
        <v>0</v>
      </c>
      <c r="JLM15" s="43">
        <v>-0.28999999999999998</v>
      </c>
      <c r="JLN15" s="43">
        <v>0</v>
      </c>
      <c r="JLO15" s="43">
        <v>-0.15</v>
      </c>
      <c r="JLP15" s="43">
        <v>0</v>
      </c>
      <c r="JLQ15" s="43">
        <v>-0.19</v>
      </c>
      <c r="JLR15" s="43">
        <v>0</v>
      </c>
      <c r="JLS15" s="43">
        <v>-0.11</v>
      </c>
      <c r="JLT15" s="43">
        <v>0</v>
      </c>
      <c r="JLU15" s="43">
        <v>-0.21</v>
      </c>
      <c r="JLV15" s="43">
        <v>0</v>
      </c>
      <c r="JLW15" s="43">
        <v>-0.25</v>
      </c>
      <c r="JLX15" s="43">
        <v>0</v>
      </c>
      <c r="JLY15" s="43">
        <v>-0.27</v>
      </c>
      <c r="JLZ15" s="43">
        <v>0</v>
      </c>
      <c r="JMA15" s="43">
        <v>-0.18</v>
      </c>
      <c r="JMK15" s="43">
        <v>0</v>
      </c>
      <c r="JML15" s="43">
        <v>0</v>
      </c>
      <c r="JMM15" s="43">
        <v>0</v>
      </c>
      <c r="JMN15" s="43">
        <v>0</v>
      </c>
      <c r="JMO15" s="43">
        <v>19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0.92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33.4</v>
      </c>
      <c r="JNY15" s="112">
        <v>0</v>
      </c>
      <c r="JNZ15" s="112">
        <v>0</v>
      </c>
      <c r="JOA15" s="112" t="s">
        <v>9</v>
      </c>
    </row>
    <row r="16" spans="1:7258" ht="15" customHeight="1">
      <c r="A16" s="205">
        <v>11</v>
      </c>
      <c r="F16" s="43" t="s">
        <v>8262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6</v>
      </c>
      <c r="S16" s="43">
        <v>0</v>
      </c>
      <c r="T16" s="43">
        <v>3.51</v>
      </c>
      <c r="U16" s="43">
        <v>0</v>
      </c>
      <c r="V16" s="43">
        <v>0</v>
      </c>
      <c r="W16" s="43">
        <v>0.92</v>
      </c>
      <c r="X16" s="43">
        <v>22.7</v>
      </c>
      <c r="Y16" s="43">
        <v>0</v>
      </c>
      <c r="AC16" s="43">
        <v>0</v>
      </c>
      <c r="AD16" s="43">
        <v>21.2</v>
      </c>
      <c r="AE16" s="43">
        <v>0</v>
      </c>
      <c r="AF16" s="43">
        <v>0</v>
      </c>
      <c r="AG16" s="43">
        <v>0.01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 t="s">
        <v>7722</v>
      </c>
      <c r="AN16" s="43">
        <v>502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0</v>
      </c>
      <c r="CI16" s="43">
        <v>0</v>
      </c>
      <c r="CJ16" s="43">
        <v>0</v>
      </c>
      <c r="CL16" s="43">
        <v>0</v>
      </c>
      <c r="CM16" s="43">
        <v>-922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0.01</v>
      </c>
      <c r="EV16" s="43">
        <v>0.01</v>
      </c>
      <c r="FA16" s="43">
        <v>18381160</v>
      </c>
      <c r="FB16" s="43">
        <v>0</v>
      </c>
      <c r="FC16" s="43">
        <v>306809</v>
      </c>
      <c r="FD16" s="43">
        <v>216149</v>
      </c>
      <c r="FE16" s="43">
        <v>1472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295</v>
      </c>
      <c r="FL16" s="43">
        <v>4070</v>
      </c>
      <c r="FM16" s="43">
        <v>-310</v>
      </c>
      <c r="FN16" s="43">
        <v>3573</v>
      </c>
      <c r="FO16" s="43">
        <v>-427</v>
      </c>
      <c r="FP16" s="43">
        <v>3573</v>
      </c>
      <c r="FQ16" s="43">
        <v>475</v>
      </c>
      <c r="FR16" s="43">
        <v>-399</v>
      </c>
      <c r="FS16" s="43">
        <v>6427</v>
      </c>
      <c r="FT16" s="43">
        <v>6427</v>
      </c>
      <c r="FU16" s="43">
        <v>6427</v>
      </c>
      <c r="FW16" s="43">
        <v>913</v>
      </c>
      <c r="FY16" s="43">
        <v>26.3</v>
      </c>
      <c r="FZ16" s="43">
        <v>0</v>
      </c>
      <c r="GA16" s="43">
        <v>60</v>
      </c>
      <c r="GB16" s="43">
        <v>16.8</v>
      </c>
      <c r="GC16" s="43">
        <v>5</v>
      </c>
      <c r="GD16" s="43">
        <v>60</v>
      </c>
      <c r="GE16" s="43">
        <v>20.8</v>
      </c>
      <c r="GF16" s="43">
        <v>0</v>
      </c>
      <c r="GG16" s="43">
        <v>22.7</v>
      </c>
      <c r="GH16" s="43">
        <v>22.7</v>
      </c>
      <c r="GI16" s="43">
        <v>40</v>
      </c>
      <c r="GJ16" s="43">
        <v>1</v>
      </c>
      <c r="GK16" s="43">
        <v>1</v>
      </c>
      <c r="GL16" s="43">
        <v>52.6</v>
      </c>
      <c r="GM16" s="43">
        <v>100</v>
      </c>
      <c r="GN16" s="43">
        <v>32.9</v>
      </c>
      <c r="GO16" s="43">
        <v>60</v>
      </c>
      <c r="GP16" s="43">
        <v>30</v>
      </c>
      <c r="GQ16" s="43">
        <v>2.2999999999999998</v>
      </c>
      <c r="GR16" s="43">
        <v>0</v>
      </c>
      <c r="GS16" s="43">
        <v>75</v>
      </c>
      <c r="GT16" s="43">
        <v>58.5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4.5</v>
      </c>
      <c r="HA16" s="43">
        <v>0</v>
      </c>
      <c r="HB16" s="43">
        <v>50</v>
      </c>
      <c r="HC16" s="43">
        <v>7.4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24</v>
      </c>
      <c r="HU16" s="43">
        <v>24.8</v>
      </c>
      <c r="HV16" s="43">
        <v>13.2</v>
      </c>
      <c r="HW16" s="43">
        <v>20</v>
      </c>
      <c r="HX16" s="43">
        <v>2.2999999999999998</v>
      </c>
      <c r="HY16" s="43">
        <v>4.5</v>
      </c>
      <c r="HZ16" s="43">
        <v>0</v>
      </c>
      <c r="IA16" s="43">
        <v>7.4</v>
      </c>
      <c r="IB16" s="43">
        <v>7.4</v>
      </c>
      <c r="IC16" s="43">
        <v>0</v>
      </c>
      <c r="ID16" s="43">
        <v>120</v>
      </c>
      <c r="IE16" s="43">
        <v>0</v>
      </c>
      <c r="IF16" s="43">
        <v>0</v>
      </c>
      <c r="IG16" s="43">
        <v>1.2</v>
      </c>
      <c r="IH16" s="43">
        <v>0.6</v>
      </c>
      <c r="II16" s="43">
        <v>6.8</v>
      </c>
      <c r="IJ16" s="43">
        <v>3.5</v>
      </c>
      <c r="IK16" s="43">
        <v>180.8</v>
      </c>
      <c r="IL16" s="43">
        <v>26.77</v>
      </c>
      <c r="IM16" s="43">
        <v>26.77</v>
      </c>
      <c r="IN16" s="43">
        <v>26.81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0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1.5</v>
      </c>
      <c r="KZ16" s="43">
        <v>19.2</v>
      </c>
      <c r="LA16" s="43">
        <v>3</v>
      </c>
      <c r="LB16" s="43">
        <v>4.5</v>
      </c>
      <c r="LC16" s="43">
        <v>6</v>
      </c>
      <c r="LD16" s="43">
        <v>7.6</v>
      </c>
      <c r="LE16" s="43">
        <v>3.1</v>
      </c>
      <c r="LF16" s="43">
        <v>-3.8</v>
      </c>
      <c r="LG16" s="43">
        <v>-3.8</v>
      </c>
      <c r="LH16" s="43">
        <v>6.1</v>
      </c>
      <c r="LI16" s="43">
        <v>0</v>
      </c>
      <c r="LJ16" s="43">
        <v>0</v>
      </c>
      <c r="LK16" s="43">
        <v>1.5</v>
      </c>
      <c r="LL16" s="43">
        <v>19.2</v>
      </c>
      <c r="LM16" s="43">
        <v>1</v>
      </c>
      <c r="LN16" s="43">
        <v>0</v>
      </c>
      <c r="LO16" s="43">
        <v>3</v>
      </c>
      <c r="LP16" s="43">
        <v>0</v>
      </c>
      <c r="LQ16" s="43">
        <v>4.5</v>
      </c>
      <c r="LR16" s="43">
        <v>0</v>
      </c>
      <c r="LS16" s="43">
        <v>6</v>
      </c>
      <c r="LT16" s="43">
        <v>0</v>
      </c>
      <c r="LU16" s="43">
        <v>7.6</v>
      </c>
      <c r="LV16" s="43">
        <v>0</v>
      </c>
      <c r="LW16" s="43">
        <v>3.1</v>
      </c>
      <c r="LX16" s="43">
        <v>1</v>
      </c>
      <c r="LY16" s="43">
        <v>-3.8</v>
      </c>
      <c r="LZ16" s="43">
        <v>1</v>
      </c>
      <c r="MA16" s="43">
        <v>-3.8</v>
      </c>
      <c r="MB16" s="43">
        <v>1</v>
      </c>
      <c r="MC16" s="43">
        <v>6.1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41.590092710842377</v>
      </c>
      <c r="OT16" s="43">
        <v>41.543924205445251</v>
      </c>
      <c r="OU16" s="43">
        <v>1</v>
      </c>
      <c r="OV16" s="43">
        <v>0</v>
      </c>
      <c r="OW16" s="43">
        <v>0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0</v>
      </c>
      <c r="PZ16" s="43">
        <v>6412</v>
      </c>
      <c r="QA16" s="43">
        <v>20</v>
      </c>
      <c r="QB16" s="43">
        <v>0</v>
      </c>
      <c r="QC16" s="43">
        <v>2353</v>
      </c>
      <c r="QD16" s="43">
        <v>0</v>
      </c>
      <c r="QE16" s="43">
        <v>0</v>
      </c>
      <c r="QF16" s="43">
        <v>2353</v>
      </c>
      <c r="QG16" s="43">
        <v>-1.2</v>
      </c>
      <c r="QH16" s="43">
        <v>20.3</v>
      </c>
      <c r="QI16" s="43">
        <v>114.2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0</v>
      </c>
      <c r="QP16" s="43">
        <v>0</v>
      </c>
      <c r="QQ16" s="43">
        <v>0</v>
      </c>
      <c r="QR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0</v>
      </c>
      <c r="QX16" s="43">
        <v>0</v>
      </c>
      <c r="QY16" s="43">
        <v>0</v>
      </c>
      <c r="QZ16" s="43">
        <v>224</v>
      </c>
      <c r="RA16" s="43">
        <v>100</v>
      </c>
      <c r="RB16" s="43">
        <v>150</v>
      </c>
      <c r="RC16" s="43">
        <v>0</v>
      </c>
      <c r="RD16" s="43">
        <v>-1.6</v>
      </c>
      <c r="RE16" s="43">
        <v>0</v>
      </c>
      <c r="RF16" s="43">
        <v>0</v>
      </c>
      <c r="RG16" s="43">
        <v>0</v>
      </c>
      <c r="RH16" s="43">
        <v>0</v>
      </c>
      <c r="RI16" s="43">
        <v>0</v>
      </c>
      <c r="RJ16" s="43">
        <v>0</v>
      </c>
      <c r="RK16" s="43">
        <v>0</v>
      </c>
      <c r="RL16" s="43">
        <v>0</v>
      </c>
      <c r="RM16" s="43">
        <v>0</v>
      </c>
      <c r="RN16" s="43">
        <v>0</v>
      </c>
      <c r="RO16" s="43">
        <v>0</v>
      </c>
      <c r="RP16" s="43">
        <v>20.5</v>
      </c>
      <c r="RQ16" s="43">
        <v>0</v>
      </c>
      <c r="RR16" s="43">
        <v>20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Y16" s="43">
        <v>0</v>
      </c>
      <c r="RZ16" s="43">
        <v>0</v>
      </c>
      <c r="SA16" s="43">
        <v>0</v>
      </c>
      <c r="SB16" s="43">
        <v>0</v>
      </c>
      <c r="SC16" s="43">
        <v>0</v>
      </c>
      <c r="SD16" s="43">
        <v>122.8</v>
      </c>
      <c r="SE16" s="43">
        <v>0</v>
      </c>
      <c r="SF16" s="43">
        <v>0</v>
      </c>
      <c r="SG16" s="43">
        <v>0.3</v>
      </c>
      <c r="SH16" s="43">
        <v>0.3</v>
      </c>
      <c r="SI16" s="43">
        <v>0</v>
      </c>
      <c r="SJ16" s="43">
        <v>2.3199999999999998</v>
      </c>
      <c r="SK16" s="43">
        <v>0.84</v>
      </c>
      <c r="SL16" s="43">
        <v>21</v>
      </c>
      <c r="SM16" s="43">
        <v>24</v>
      </c>
      <c r="SN16" s="43">
        <v>20</v>
      </c>
      <c r="SO16" s="43">
        <v>26.38</v>
      </c>
      <c r="SP16" s="43">
        <v>1608714078903</v>
      </c>
      <c r="SQ16" s="43">
        <v>0</v>
      </c>
      <c r="SR16" s="43">
        <v>47</v>
      </c>
      <c r="SS16" s="43">
        <v>1</v>
      </c>
      <c r="ST16" s="43">
        <v>0</v>
      </c>
      <c r="SU16" s="43">
        <v>0</v>
      </c>
      <c r="SV16" s="43">
        <v>0</v>
      </c>
      <c r="SW16" s="43">
        <v>0</v>
      </c>
      <c r="SX16" s="43">
        <v>42.12</v>
      </c>
      <c r="SY16" s="43">
        <v>0</v>
      </c>
      <c r="TA16" s="43">
        <v>699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53</v>
      </c>
      <c r="TS16" s="43">
        <v>54</v>
      </c>
      <c r="TT16" s="43">
        <v>54</v>
      </c>
      <c r="TU16" s="43">
        <v>55</v>
      </c>
      <c r="TV16" s="43">
        <v>53</v>
      </c>
      <c r="TW16" s="43">
        <v>53</v>
      </c>
      <c r="TX16" s="43">
        <v>54</v>
      </c>
      <c r="TY16" s="43">
        <v>54</v>
      </c>
      <c r="TZ16" s="43">
        <v>55</v>
      </c>
      <c r="UA16" s="43">
        <v>54</v>
      </c>
      <c r="UB16" s="43">
        <v>52</v>
      </c>
      <c r="UC16" s="43">
        <v>53</v>
      </c>
      <c r="UD16" s="43">
        <v>53</v>
      </c>
      <c r="UE16" s="43">
        <v>54</v>
      </c>
      <c r="UF16" s="43">
        <v>54</v>
      </c>
      <c r="UG16" s="43">
        <v>53</v>
      </c>
      <c r="UH16" s="43">
        <v>54</v>
      </c>
      <c r="UI16" s="43">
        <v>54</v>
      </c>
      <c r="UJ16" s="43">
        <v>53</v>
      </c>
      <c r="UK16" s="43">
        <v>53</v>
      </c>
      <c r="UL16" s="43">
        <v>0</v>
      </c>
      <c r="UM16" s="43">
        <v>0</v>
      </c>
      <c r="UN16" s="43">
        <v>0</v>
      </c>
      <c r="UO16" s="43">
        <v>0</v>
      </c>
      <c r="UP16" s="43">
        <v>53</v>
      </c>
      <c r="UQ16" s="43">
        <v>543</v>
      </c>
      <c r="UR16" s="43">
        <v>55</v>
      </c>
      <c r="US16" s="43">
        <v>549</v>
      </c>
      <c r="UT16" s="43">
        <v>52</v>
      </c>
      <c r="UU16" s="43">
        <v>538</v>
      </c>
      <c r="UV16" s="43">
        <v>0</v>
      </c>
      <c r="UW16" s="43">
        <v>25</v>
      </c>
      <c r="UX16" s="43">
        <v>24</v>
      </c>
      <c r="UY16" s="43">
        <v>0</v>
      </c>
      <c r="UZ16" s="43">
        <v>0</v>
      </c>
      <c r="VA16" s="43">
        <v>11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4332920</v>
      </c>
      <c r="XA16" s="43">
        <v>0</v>
      </c>
      <c r="XD16" s="43">
        <v>0</v>
      </c>
      <c r="XF16" s="43">
        <v>1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23.2</v>
      </c>
      <c r="XO16" s="43">
        <v>24.9</v>
      </c>
      <c r="XR16" s="43">
        <v>23.5</v>
      </c>
      <c r="XS16" s="43">
        <v>24.3</v>
      </c>
      <c r="XT16" s="43">
        <v>24.9</v>
      </c>
      <c r="XU16" s="43">
        <v>0</v>
      </c>
      <c r="XZ16" s="43">
        <v>6</v>
      </c>
      <c r="YA16" s="43">
        <v>1606661689513</v>
      </c>
      <c r="YC16" s="43">
        <v>0</v>
      </c>
      <c r="YD16" s="43">
        <v>0</v>
      </c>
      <c r="YE16" s="43">
        <v>0</v>
      </c>
      <c r="YF16" s="43">
        <v>0</v>
      </c>
      <c r="YG16" s="43">
        <v>10049</v>
      </c>
      <c r="YH16" s="43">
        <v>5815</v>
      </c>
      <c r="YI16" s="43">
        <v>10051</v>
      </c>
      <c r="YJ16" s="43">
        <v>5794</v>
      </c>
      <c r="YK16" s="43">
        <v>10081</v>
      </c>
      <c r="YL16" s="43">
        <v>5816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26331</v>
      </c>
      <c r="YU16" s="43">
        <v>2925</v>
      </c>
      <c r="YV16" s="43">
        <v>9</v>
      </c>
      <c r="YW16" s="43">
        <v>0.161</v>
      </c>
      <c r="YX16" s="43">
        <v>4785</v>
      </c>
      <c r="YY16" s="43">
        <v>2.0299999999999998</v>
      </c>
      <c r="YZ16" s="43">
        <v>0.4</v>
      </c>
      <c r="ZA16" s="43">
        <v>0.1</v>
      </c>
      <c r="ZB16" s="43">
        <v>-0.1</v>
      </c>
      <c r="ZD16" s="43">
        <v>0</v>
      </c>
      <c r="ZE16" s="43">
        <v>58.5</v>
      </c>
      <c r="ZF16" s="43">
        <v>23.1</v>
      </c>
      <c r="ZG16" s="43">
        <v>0</v>
      </c>
      <c r="ZH16" s="43">
        <v>16.8</v>
      </c>
      <c r="ZI16" s="43">
        <v>20.8</v>
      </c>
      <c r="ZJ16" s="43">
        <v>21.9</v>
      </c>
      <c r="ZK16" s="43">
        <v>0</v>
      </c>
      <c r="ZL16" s="43">
        <v>0</v>
      </c>
      <c r="ZM16" s="43">
        <v>0</v>
      </c>
      <c r="ZN16" s="43">
        <v>16</v>
      </c>
      <c r="ZO16" s="43">
        <v>16</v>
      </c>
      <c r="ZP16" s="43">
        <v>16</v>
      </c>
      <c r="ZQ16" s="43">
        <v>16</v>
      </c>
      <c r="ZR16" s="43">
        <v>16</v>
      </c>
      <c r="ZS16" s="43">
        <v>16</v>
      </c>
      <c r="ZT16" s="43">
        <v>16</v>
      </c>
      <c r="ZU16" s="43">
        <v>16</v>
      </c>
      <c r="ZV16" s="43">
        <v>16</v>
      </c>
      <c r="ZW16" s="43">
        <v>16</v>
      </c>
      <c r="ZX16" s="43">
        <v>16</v>
      </c>
      <c r="ZY16" s="43">
        <v>16</v>
      </c>
      <c r="ZZ16" s="43">
        <v>16</v>
      </c>
      <c r="AAA16" s="43">
        <v>16</v>
      </c>
      <c r="AAB16" s="43">
        <v>16</v>
      </c>
      <c r="AAC16" s="43">
        <v>16</v>
      </c>
      <c r="AAD16" s="43">
        <v>16</v>
      </c>
      <c r="AAE16" s="43">
        <v>16</v>
      </c>
      <c r="AAF16" s="43">
        <v>16</v>
      </c>
      <c r="AAG16" s="43">
        <v>16</v>
      </c>
      <c r="AAH16" s="43">
        <v>16</v>
      </c>
      <c r="AAI16" s="43">
        <v>0</v>
      </c>
      <c r="AAJ16" s="43">
        <v>0</v>
      </c>
      <c r="AAK16" s="43">
        <v>0</v>
      </c>
      <c r="AAL16" s="43">
        <v>0</v>
      </c>
      <c r="AAM16" s="43">
        <v>63.2</v>
      </c>
      <c r="AAN16" s="43">
        <v>62.7</v>
      </c>
      <c r="AAO16" s="43">
        <v>0</v>
      </c>
      <c r="AAP16" s="43">
        <v>0</v>
      </c>
      <c r="AAQ16" s="43">
        <v>65.8</v>
      </c>
      <c r="AAR16" s="43">
        <v>62.8</v>
      </c>
      <c r="AAS16" s="43">
        <v>62.2</v>
      </c>
      <c r="AAT16" s="43">
        <v>60.1</v>
      </c>
      <c r="AAU16" s="43">
        <v>64.2</v>
      </c>
      <c r="AAV16" s="43">
        <v>61.7</v>
      </c>
      <c r="AAW16" s="43">
        <v>62.2</v>
      </c>
      <c r="AAX16" s="43">
        <v>58.5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6475.7</v>
      </c>
      <c r="ACJ16" s="43">
        <v>6475.8</v>
      </c>
      <c r="ACK16" s="43">
        <v>0</v>
      </c>
      <c r="ACL16" s="43">
        <v>0</v>
      </c>
      <c r="ACM16" s="43">
        <v>6475.7</v>
      </c>
      <c r="ACN16" s="43">
        <v>6475.8</v>
      </c>
      <c r="ACO16" s="43">
        <v>6475.7</v>
      </c>
      <c r="ACP16" s="43">
        <v>6475.7</v>
      </c>
      <c r="ACQ16" s="43">
        <v>6475.8</v>
      </c>
      <c r="ACR16" s="43">
        <v>6475.8</v>
      </c>
      <c r="ACS16" s="43">
        <v>6475.8</v>
      </c>
      <c r="ACT16" s="43">
        <v>6475.8</v>
      </c>
      <c r="ACU16" s="43">
        <v>2018</v>
      </c>
      <c r="ACV16" s="43">
        <v>2018</v>
      </c>
      <c r="ACW16" s="43">
        <v>10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9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9</v>
      </c>
      <c r="ADU16" s="43">
        <v>3</v>
      </c>
      <c r="ADV16" s="43">
        <v>2018</v>
      </c>
      <c r="ADW16" s="43">
        <v>9</v>
      </c>
      <c r="ADX16" s="43">
        <v>3</v>
      </c>
      <c r="ADY16" s="43">
        <v>2018</v>
      </c>
      <c r="ADZ16" s="43">
        <v>11</v>
      </c>
      <c r="AEA16" s="43">
        <v>3</v>
      </c>
      <c r="AEB16" s="43">
        <v>2018</v>
      </c>
      <c r="AEC16" s="43">
        <v>9</v>
      </c>
      <c r="AED16" s="43">
        <v>3</v>
      </c>
      <c r="AEE16" s="43">
        <v>39702</v>
      </c>
      <c r="AEF16" s="43">
        <v>39641</v>
      </c>
      <c r="AEG16" s="43">
        <v>0</v>
      </c>
      <c r="AEH16" s="43">
        <v>0</v>
      </c>
      <c r="AEI16" s="43">
        <v>39703</v>
      </c>
      <c r="AEJ16" s="43">
        <v>39594</v>
      </c>
      <c r="AEK16" s="43">
        <v>39709</v>
      </c>
      <c r="AEL16" s="43">
        <v>39697</v>
      </c>
      <c r="AEM16" s="43">
        <v>39592</v>
      </c>
      <c r="AEN16" s="43">
        <v>39595</v>
      </c>
      <c r="AEO16" s="43">
        <v>39696</v>
      </c>
      <c r="AEP16" s="43">
        <v>39596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41</v>
      </c>
      <c r="AGL16" s="43">
        <v>0</v>
      </c>
      <c r="AGM16" s="43">
        <v>0</v>
      </c>
      <c r="AGN16" s="43">
        <v>0</v>
      </c>
      <c r="AGO16" s="43">
        <v>0</v>
      </c>
      <c r="AGP16" s="43">
        <v>0</v>
      </c>
      <c r="AGQ16" s="43">
        <v>0</v>
      </c>
      <c r="AGR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Y16" s="43">
        <v>0</v>
      </c>
      <c r="AGZ16" s="43">
        <v>0</v>
      </c>
      <c r="AHA16" s="43">
        <v>0</v>
      </c>
      <c r="AHB16" s="43">
        <v>0</v>
      </c>
      <c r="AHC16" s="43">
        <v>0</v>
      </c>
      <c r="AHD16" s="43">
        <v>0</v>
      </c>
      <c r="AHE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F16" s="43">
        <v>0</v>
      </c>
      <c r="ALG16" s="43">
        <v>0</v>
      </c>
      <c r="ALH16" s="43">
        <v>0</v>
      </c>
      <c r="ALI16" s="43">
        <v>0</v>
      </c>
      <c r="ALJ16" s="43">
        <v>0</v>
      </c>
      <c r="ALK16" s="43">
        <v>0.629</v>
      </c>
      <c r="ALL16" s="43">
        <v>0.28000000000000003</v>
      </c>
      <c r="ALM16" s="43">
        <v>0</v>
      </c>
      <c r="ALN16" s="43">
        <v>0</v>
      </c>
      <c r="ALO16" s="43">
        <v>0</v>
      </c>
      <c r="ALP16" s="43">
        <v>0</v>
      </c>
      <c r="ALQ16" s="43">
        <v>7.79</v>
      </c>
      <c r="ALR16" s="43">
        <v>7.74</v>
      </c>
      <c r="ALS16" s="43">
        <v>7.75</v>
      </c>
      <c r="ALT16" s="43">
        <v>7.79</v>
      </c>
      <c r="ALU16" s="43">
        <v>7.78</v>
      </c>
      <c r="ALV16" s="43">
        <v>7.75</v>
      </c>
      <c r="ALW16" s="43">
        <v>7.68</v>
      </c>
      <c r="ALX16" s="43">
        <v>7.91</v>
      </c>
      <c r="ALY16" s="43">
        <v>7.69</v>
      </c>
      <c r="ALZ16" s="43">
        <v>7.5</v>
      </c>
      <c r="AMA16" s="43">
        <v>7.69</v>
      </c>
      <c r="AMB16" s="43">
        <v>7.56</v>
      </c>
      <c r="AMC16" s="43">
        <v>8.0500000000000007</v>
      </c>
      <c r="AMD16" s="43">
        <v>7.58</v>
      </c>
      <c r="AME16" s="43">
        <v>7.92</v>
      </c>
      <c r="AMF16" s="43">
        <v>7.62</v>
      </c>
      <c r="AMG16" s="43">
        <v>7.72</v>
      </c>
      <c r="AMH16" s="43">
        <v>8.0299999999999994</v>
      </c>
      <c r="AMI16" s="43">
        <v>7.65</v>
      </c>
      <c r="AMJ16" s="43">
        <v>7.96</v>
      </c>
      <c r="AMO16" s="43">
        <v>-0.14000000000000001</v>
      </c>
      <c r="AMP16" s="43">
        <v>-0.21</v>
      </c>
      <c r="AMQ16" s="43">
        <v>-0.12</v>
      </c>
      <c r="AMR16" s="43">
        <v>0.12</v>
      </c>
      <c r="AMS16" s="43">
        <v>-0.21</v>
      </c>
      <c r="AMT16" s="43">
        <v>-0.26</v>
      </c>
      <c r="AMU16" s="43">
        <v>-0.46</v>
      </c>
      <c r="AMV16" s="43">
        <v>-0.4</v>
      </c>
      <c r="AMW16" s="43">
        <v>-0.12</v>
      </c>
      <c r="AMX16" s="43">
        <v>-0.17</v>
      </c>
      <c r="AMY16" s="43">
        <v>0.14000000000000001</v>
      </c>
      <c r="AMZ16" s="43">
        <v>-0.35</v>
      </c>
      <c r="ANA16" s="43">
        <v>0.09</v>
      </c>
      <c r="ANB16" s="43">
        <v>-0.23</v>
      </c>
      <c r="ANC16" s="43">
        <v>0.14000000000000001</v>
      </c>
      <c r="AND16" s="43">
        <v>-0.21</v>
      </c>
      <c r="ANE16" s="43">
        <v>-0.35</v>
      </c>
      <c r="ANF16" s="43">
        <v>0.02</v>
      </c>
      <c r="ANG16" s="43">
        <v>0.02</v>
      </c>
      <c r="ANH16" s="43">
        <v>-0.05</v>
      </c>
      <c r="ANM16" s="43">
        <v>7.63</v>
      </c>
      <c r="ANN16" s="43">
        <v>7.78</v>
      </c>
      <c r="ANO16" s="43">
        <v>7.6</v>
      </c>
      <c r="ANP16" s="43">
        <v>7.85</v>
      </c>
      <c r="ANQ16" s="43">
        <v>7.83</v>
      </c>
      <c r="ANR16" s="43">
        <v>8.02</v>
      </c>
      <c r="ANS16" s="43">
        <v>7.7</v>
      </c>
      <c r="ANT16" s="43">
        <v>7.58</v>
      </c>
      <c r="ANU16" s="43">
        <v>7.94</v>
      </c>
      <c r="ANV16" s="43">
        <v>7.86</v>
      </c>
      <c r="ANW16" s="43">
        <v>7.85</v>
      </c>
      <c r="ANX16" s="43">
        <v>7.71</v>
      </c>
      <c r="ANY16" s="43">
        <v>8.08</v>
      </c>
      <c r="ANZ16" s="43">
        <v>7.77</v>
      </c>
      <c r="AOA16" s="43">
        <v>7.87</v>
      </c>
      <c r="AOB16" s="43">
        <v>7.78</v>
      </c>
      <c r="AOC16" s="43">
        <v>7.94</v>
      </c>
      <c r="AOD16" s="43">
        <v>7.61</v>
      </c>
      <c r="AOE16" s="43">
        <v>7.88</v>
      </c>
      <c r="AOF16" s="43">
        <v>7.67</v>
      </c>
      <c r="AOK16" s="43">
        <v>-0.23</v>
      </c>
      <c r="AOL16" s="43">
        <v>-0.34</v>
      </c>
      <c r="AOM16" s="43">
        <v>-0.15</v>
      </c>
      <c r="AON16" s="43">
        <v>0.12</v>
      </c>
      <c r="AOO16" s="43">
        <v>-0.27</v>
      </c>
      <c r="AOP16" s="43">
        <v>0.24</v>
      </c>
      <c r="AOQ16" s="43">
        <v>-0.4</v>
      </c>
      <c r="AOR16" s="43">
        <v>-0.33</v>
      </c>
      <c r="AOS16" s="43">
        <v>-0.15</v>
      </c>
      <c r="AOT16" s="43">
        <v>-0.16</v>
      </c>
      <c r="AOU16" s="43">
        <v>-0.33</v>
      </c>
      <c r="AOV16" s="43">
        <v>-0.31</v>
      </c>
      <c r="AOW16" s="43">
        <v>-0.03</v>
      </c>
      <c r="AOX16" s="43">
        <v>-0.28000000000000003</v>
      </c>
      <c r="AOY16" s="43">
        <v>-0.48</v>
      </c>
      <c r="AOZ16" s="43">
        <v>-0.46</v>
      </c>
      <c r="APA16" s="43">
        <v>-0.08</v>
      </c>
      <c r="APB16" s="43">
        <v>-0.28999999999999998</v>
      </c>
      <c r="APC16" s="43">
        <v>-0.32</v>
      </c>
      <c r="APD16" s="43">
        <v>-0.37</v>
      </c>
      <c r="API16" s="43">
        <v>19076.7</v>
      </c>
      <c r="APJ16" s="43">
        <v>0</v>
      </c>
      <c r="APK16" s="43">
        <v>3955.8</v>
      </c>
      <c r="APL16" s="43">
        <v>0</v>
      </c>
      <c r="APM16" s="43">
        <v>0</v>
      </c>
      <c r="APN16" s="43">
        <v>0.02</v>
      </c>
      <c r="APO16" s="43">
        <v>0.02</v>
      </c>
      <c r="APP16" s="43">
        <v>0</v>
      </c>
      <c r="APQ16" s="43">
        <v>1.04</v>
      </c>
      <c r="APR16" s="43">
        <v>1.04</v>
      </c>
      <c r="APS16" s="43">
        <v>0</v>
      </c>
      <c r="APT16" s="43" t="s">
        <v>7675</v>
      </c>
      <c r="APU16" s="43" t="s">
        <v>7729</v>
      </c>
      <c r="APV16" s="43" t="s">
        <v>7675</v>
      </c>
      <c r="APW16" s="43" t="s">
        <v>7693</v>
      </c>
      <c r="APX16" s="43" t="s">
        <v>7692</v>
      </c>
      <c r="APY16" s="43" t="s">
        <v>7730</v>
      </c>
      <c r="APZ16" s="43" t="s">
        <v>7731</v>
      </c>
      <c r="AQA16" s="43" t="s">
        <v>7691</v>
      </c>
      <c r="AQB16" s="43" t="s">
        <v>7675</v>
      </c>
      <c r="AQC16" s="43" t="s">
        <v>7732</v>
      </c>
      <c r="AQD16" s="43" t="s">
        <v>7675</v>
      </c>
      <c r="AQE16" s="43" t="s">
        <v>7675</v>
      </c>
      <c r="AQF16" s="43" t="s">
        <v>7733</v>
      </c>
      <c r="AQG16" s="43" t="s">
        <v>7692</v>
      </c>
      <c r="AQH16" s="43" t="s">
        <v>7694</v>
      </c>
      <c r="AQI16" s="43" t="s">
        <v>7734</v>
      </c>
      <c r="AQJ16" s="43" t="s">
        <v>7735</v>
      </c>
      <c r="AQK16" s="43" t="s">
        <v>7697</v>
      </c>
      <c r="AQL16" s="43" t="s">
        <v>7675</v>
      </c>
      <c r="AQM16" s="43" t="s">
        <v>7697</v>
      </c>
      <c r="AQN16" s="43" t="s">
        <v>7736</v>
      </c>
      <c r="AQO16" s="43" t="s">
        <v>7672</v>
      </c>
      <c r="AQP16" s="43" t="s">
        <v>7672</v>
      </c>
      <c r="AQQ16" s="43" t="s">
        <v>7713</v>
      </c>
      <c r="AQR16" s="43" t="s">
        <v>7737</v>
      </c>
      <c r="AQS16" s="43" t="s">
        <v>7738</v>
      </c>
      <c r="AQT16" s="43" t="s">
        <v>7726</v>
      </c>
      <c r="AQU16" s="43" t="s">
        <v>7699</v>
      </c>
      <c r="AQV16" s="43" t="s">
        <v>7702</v>
      </c>
      <c r="AQW16" s="43" t="s">
        <v>7703</v>
      </c>
      <c r="AQX16" s="43" t="s">
        <v>19</v>
      </c>
      <c r="AQY16" s="43">
        <v>0</v>
      </c>
      <c r="AQZ16" s="43">
        <v>0</v>
      </c>
      <c r="ARA16" s="43">
        <v>0</v>
      </c>
      <c r="ARB16" s="43">
        <v>0</v>
      </c>
      <c r="ARC16" s="43">
        <v>0</v>
      </c>
      <c r="ARD16" s="43">
        <v>0</v>
      </c>
      <c r="ARE16" s="43">
        <v>0</v>
      </c>
      <c r="ARF16" s="43">
        <v>0</v>
      </c>
      <c r="ARG16" s="43">
        <v>0</v>
      </c>
      <c r="ARH16" s="43">
        <v>0</v>
      </c>
      <c r="ARI16" s="43">
        <v>0</v>
      </c>
      <c r="ARJ16" s="43">
        <v>0</v>
      </c>
      <c r="ARK16" s="43">
        <v>0</v>
      </c>
      <c r="ARL16" s="43">
        <v>0</v>
      </c>
      <c r="ARM16" s="43">
        <v>0</v>
      </c>
      <c r="ARN16" s="43">
        <v>0</v>
      </c>
      <c r="ARO16" s="43">
        <v>0</v>
      </c>
      <c r="ARP16" s="43">
        <v>0</v>
      </c>
      <c r="ARQ16" s="43">
        <v>0</v>
      </c>
      <c r="ARR16" s="43">
        <v>0</v>
      </c>
      <c r="ARS16" s="43">
        <v>0</v>
      </c>
      <c r="ART16" s="43">
        <v>0</v>
      </c>
      <c r="ARU16" s="43">
        <v>0</v>
      </c>
      <c r="ARV16" s="43">
        <v>0</v>
      </c>
      <c r="ARW16" s="43">
        <v>0</v>
      </c>
      <c r="ARX16" s="43">
        <v>0</v>
      </c>
      <c r="ARY16" s="43">
        <v>0</v>
      </c>
      <c r="ARZ16" s="43">
        <v>722</v>
      </c>
      <c r="ATE16" s="43">
        <v>-1</v>
      </c>
      <c r="ATF16" s="43">
        <v>3</v>
      </c>
      <c r="ATG16" s="43">
        <v>1</v>
      </c>
      <c r="ATH16" s="43" t="s">
        <v>7704</v>
      </c>
      <c r="ATI16" s="43">
        <v>1E-4</v>
      </c>
      <c r="ATJ16" s="43">
        <v>1607949461000</v>
      </c>
      <c r="ATK16" s="43">
        <v>1</v>
      </c>
      <c r="ATL16" s="43">
        <v>1</v>
      </c>
      <c r="ATM16" s="43">
        <v>0.1724</v>
      </c>
      <c r="ATN16" s="43">
        <v>1</v>
      </c>
      <c r="ATO16" s="43" t="s">
        <v>7704</v>
      </c>
      <c r="ATP16" s="43">
        <v>3222</v>
      </c>
      <c r="ATQ16" s="43">
        <v>1</v>
      </c>
      <c r="ATR16" s="43">
        <v>1607472000000</v>
      </c>
      <c r="ATS16" s="43" t="s">
        <v>7704</v>
      </c>
      <c r="ATT16" s="43" t="s">
        <v>7704</v>
      </c>
      <c r="ATU16" s="43" t="s">
        <v>7704</v>
      </c>
      <c r="ATV16" s="43">
        <v>0.06</v>
      </c>
      <c r="ATW16" s="43">
        <v>5.54</v>
      </c>
      <c r="ATX16" s="43">
        <v>17</v>
      </c>
      <c r="ATZ16" s="43">
        <v>2</v>
      </c>
      <c r="AUA16" s="43">
        <v>8.0000000000000004E-4</v>
      </c>
      <c r="AUB16" s="43">
        <v>1</v>
      </c>
      <c r="AUC16" s="43">
        <v>1</v>
      </c>
      <c r="AUD16" s="43">
        <v>1</v>
      </c>
      <c r="AUE16" s="43">
        <v>2</v>
      </c>
      <c r="AUG16" s="43">
        <v>0</v>
      </c>
      <c r="AUH16" s="43">
        <v>2105</v>
      </c>
      <c r="AUI16" s="43">
        <v>15</v>
      </c>
      <c r="AUJ16" s="43">
        <v>3.3599999999999998E-2</v>
      </c>
      <c r="AUK16" s="43">
        <v>1</v>
      </c>
      <c r="AUL16" s="43">
        <v>1607943600000</v>
      </c>
      <c r="AUM16" s="43">
        <v>2</v>
      </c>
      <c r="AUN16" s="43">
        <v>1</v>
      </c>
      <c r="AUO16" s="43">
        <v>4</v>
      </c>
      <c r="AUP16" s="43">
        <v>3.02</v>
      </c>
      <c r="AUQ16" s="43">
        <v>2.9</v>
      </c>
      <c r="AUR16" s="43">
        <v>1015634</v>
      </c>
      <c r="AUS16" s="43">
        <v>1</v>
      </c>
      <c r="AUT16" s="43">
        <v>1</v>
      </c>
      <c r="AUU16" s="43">
        <v>6221</v>
      </c>
      <c r="AUV16" s="43">
        <v>1</v>
      </c>
      <c r="AUW16" s="43">
        <v>15.4</v>
      </c>
      <c r="AUX16" s="43">
        <v>149</v>
      </c>
      <c r="AUY16" s="43">
        <v>0.05</v>
      </c>
      <c r="AUZ16" s="43">
        <v>4.0899999999999999E-2</v>
      </c>
      <c r="AVE16" s="43" t="s">
        <v>7741</v>
      </c>
      <c r="AVF16" s="43">
        <v>40</v>
      </c>
      <c r="AVK16" s="43">
        <v>6.92</v>
      </c>
      <c r="AVL16" s="43">
        <v>2</v>
      </c>
      <c r="AVM16" s="43">
        <v>2</v>
      </c>
      <c r="AVO16" s="43">
        <v>0</v>
      </c>
      <c r="AVP16" s="43">
        <v>0</v>
      </c>
      <c r="AVQ16" s="43">
        <v>50.02</v>
      </c>
      <c r="AVR16" s="43">
        <v>50.02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20</v>
      </c>
      <c r="AYQ16" s="43">
        <v>15</v>
      </c>
      <c r="AYR16" s="43">
        <v>80</v>
      </c>
      <c r="AYS16" s="43">
        <v>1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0</v>
      </c>
      <c r="BBI16" s="43">
        <v>0</v>
      </c>
      <c r="BBK16" s="43">
        <v>-600</v>
      </c>
      <c r="BBL16" s="43">
        <v>-600</v>
      </c>
      <c r="BBM16" s="43">
        <v>6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2.5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5</v>
      </c>
      <c r="BCX16" s="43">
        <v>5</v>
      </c>
      <c r="BCY16" s="43">
        <v>60</v>
      </c>
      <c r="BCZ16" s="43">
        <v>28</v>
      </c>
      <c r="BDA16" s="43">
        <v>40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40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4</v>
      </c>
      <c r="BFL16" s="43">
        <v>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1</v>
      </c>
      <c r="BZV16" s="43">
        <v>0</v>
      </c>
      <c r="BZW16" s="43">
        <v>0</v>
      </c>
      <c r="BZX16" s="43">
        <v>2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6</v>
      </c>
      <c r="CAE16" s="43">
        <v>0</v>
      </c>
      <c r="CAF16" s="43">
        <v>1</v>
      </c>
      <c r="CAG16" s="43">
        <v>0</v>
      </c>
      <c r="CAH16" s="43">
        <v>0</v>
      </c>
      <c r="CAI16" s="43">
        <v>2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400</v>
      </c>
      <c r="CAP16" s="43">
        <v>0</v>
      </c>
      <c r="CAQ16" s="43">
        <v>1</v>
      </c>
      <c r="CAR16" s="43">
        <v>0</v>
      </c>
      <c r="CAS16" s="43">
        <v>0</v>
      </c>
      <c r="CAT16" s="43">
        <v>3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30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1</v>
      </c>
      <c r="CBJ16" s="43">
        <v>0</v>
      </c>
      <c r="CBK16" s="43">
        <v>0</v>
      </c>
      <c r="CBL16" s="43">
        <v>3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30</v>
      </c>
      <c r="CBS16" s="43">
        <v>0</v>
      </c>
      <c r="CBT16" s="43">
        <v>1</v>
      </c>
      <c r="CBU16" s="43">
        <v>0</v>
      </c>
      <c r="CBV16" s="43">
        <v>0</v>
      </c>
      <c r="CBW16" s="43">
        <v>3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30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5</v>
      </c>
      <c r="CFQ16" s="43">
        <v>0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25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1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1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1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241</v>
      </c>
      <c r="DLG16" s="43">
        <v>200</v>
      </c>
      <c r="DLH16" s="43">
        <v>1</v>
      </c>
      <c r="DLI16" s="43">
        <v>99.36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40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60</v>
      </c>
      <c r="DMN16" s="43">
        <v>1</v>
      </c>
      <c r="DMO16" s="43">
        <v>0</v>
      </c>
      <c r="DMP16" s="43">
        <v>241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0.8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40</v>
      </c>
      <c r="DNE16" s="43">
        <v>40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5</v>
      </c>
      <c r="DOU16" s="43">
        <v>40</v>
      </c>
      <c r="DOV16" s="43">
        <v>20</v>
      </c>
      <c r="DOW16" s="43">
        <v>40</v>
      </c>
      <c r="DOX16" s="43">
        <v>505</v>
      </c>
      <c r="DOY16" s="43">
        <v>505</v>
      </c>
      <c r="DOZ16" s="43">
        <v>300</v>
      </c>
      <c r="DPA16" s="43">
        <v>30</v>
      </c>
      <c r="DPB16" s="43">
        <v>120</v>
      </c>
      <c r="DPC16" s="43">
        <v>0</v>
      </c>
      <c r="DPE16" s="43">
        <v>0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0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0</v>
      </c>
      <c r="DRF16" s="43">
        <v>0</v>
      </c>
      <c r="DRG16" s="43">
        <v>0</v>
      </c>
      <c r="DRH16" s="43">
        <v>0</v>
      </c>
      <c r="DRJ16" s="43">
        <v>0</v>
      </c>
      <c r="DRN16" s="43">
        <v>12.5</v>
      </c>
      <c r="DRP16" s="43">
        <v>620</v>
      </c>
      <c r="DRU16" s="43">
        <v>11</v>
      </c>
      <c r="DRV16" s="43">
        <v>0</v>
      </c>
      <c r="DRW16" s="43">
        <v>300</v>
      </c>
      <c r="DRY16" s="43">
        <v>1</v>
      </c>
      <c r="DRZ16" s="43">
        <v>1</v>
      </c>
      <c r="DSA16" s="43">
        <v>1</v>
      </c>
      <c r="DSK16" s="43">
        <v>0</v>
      </c>
      <c r="DSL16" s="43">
        <v>0.2</v>
      </c>
      <c r="DSM16" s="43">
        <v>0.1</v>
      </c>
      <c r="DSN16" s="43">
        <v>0.01</v>
      </c>
      <c r="DSO16" s="43">
        <v>3.3</v>
      </c>
      <c r="DSP16" s="43">
        <v>80</v>
      </c>
      <c r="DSQ16" s="43">
        <v>0</v>
      </c>
      <c r="DSR16" s="43">
        <v>1</v>
      </c>
      <c r="DSS16" s="43">
        <v>7</v>
      </c>
      <c r="DST16" s="43">
        <v>100</v>
      </c>
      <c r="DSU16" s="43">
        <v>0</v>
      </c>
      <c r="DSV16" s="43">
        <v>1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90</v>
      </c>
      <c r="DTD16" s="43">
        <v>40</v>
      </c>
      <c r="DTE16" s="43">
        <v>0</v>
      </c>
      <c r="DTF16" s="43">
        <v>100</v>
      </c>
      <c r="DTG16" s="43">
        <v>10</v>
      </c>
      <c r="DTH16" s="43">
        <v>0</v>
      </c>
      <c r="DTI16" s="43">
        <v>0</v>
      </c>
      <c r="DTJ16" s="43">
        <v>-5</v>
      </c>
      <c r="DTK16" s="43">
        <v>15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45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0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0</v>
      </c>
      <c r="DVR16" s="43">
        <v>0</v>
      </c>
      <c r="DVS16" s="43">
        <v>0</v>
      </c>
      <c r="DVT16" s="43">
        <v>1</v>
      </c>
      <c r="DVU16" s="43">
        <v>65</v>
      </c>
      <c r="DVV16" s="43">
        <v>4</v>
      </c>
      <c r="DVW16" s="43">
        <v>0</v>
      </c>
      <c r="DVX16" s="43">
        <v>0</v>
      </c>
      <c r="DVY16" s="43">
        <v>0</v>
      </c>
      <c r="DVZ16" s="43">
        <v>-4.5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350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</v>
      </c>
      <c r="DYF16" s="43">
        <v>0</v>
      </c>
      <c r="DYG16" s="43">
        <v>0</v>
      </c>
      <c r="DYH16" s="43">
        <v>0</v>
      </c>
      <c r="DYI16" s="43">
        <v>1200</v>
      </c>
      <c r="DYJ16" s="43">
        <v>1400</v>
      </c>
      <c r="DYK16" s="43">
        <v>0</v>
      </c>
      <c r="DYL16" s="43">
        <v>0.5</v>
      </c>
      <c r="DYM16" s="43">
        <v>390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1</v>
      </c>
      <c r="DZH16" s="43">
        <v>1</v>
      </c>
      <c r="DZI16" s="43">
        <v>1</v>
      </c>
      <c r="DZJ16" s="43">
        <v>1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1</v>
      </c>
      <c r="EAQ16" s="43">
        <v>25</v>
      </c>
      <c r="EAR16" s="43">
        <v>3</v>
      </c>
      <c r="EAS16" s="43">
        <v>100</v>
      </c>
      <c r="EAT16" s="43">
        <v>0</v>
      </c>
      <c r="EAU16" s="43">
        <v>8</v>
      </c>
      <c r="EAV16" s="43">
        <v>0</v>
      </c>
      <c r="EAW16" s="43">
        <v>0.5</v>
      </c>
      <c r="EAX16" s="43">
        <v>1</v>
      </c>
      <c r="EAY16" s="43">
        <v>4</v>
      </c>
      <c r="EAZ16" s="43">
        <v>50</v>
      </c>
      <c r="EBA16" s="43">
        <v>0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3356</v>
      </c>
      <c r="EBY16" s="43">
        <v>1678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1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IF16" s="43">
        <v>0</v>
      </c>
      <c r="EIG16" s="43">
        <v>0</v>
      </c>
      <c r="EIH16" s="43">
        <v>0</v>
      </c>
      <c r="EII16" s="43">
        <v>0</v>
      </c>
      <c r="EIN16" s="43">
        <v>0</v>
      </c>
      <c r="EIO16" s="43">
        <v>0</v>
      </c>
      <c r="EIP16" s="43">
        <v>1200</v>
      </c>
      <c r="EIQ16" s="43">
        <v>1000</v>
      </c>
      <c r="EIU16" s="43">
        <v>1000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50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5</v>
      </c>
      <c r="EKA16" s="43">
        <v>150</v>
      </c>
      <c r="EKB16" s="43">
        <v>5</v>
      </c>
      <c r="EKC16" s="43">
        <v>1000</v>
      </c>
      <c r="EKD16" s="43">
        <v>225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0.05</v>
      </c>
      <c r="ELM16" s="43">
        <v>0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20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-0.92</v>
      </c>
      <c r="ETG16" s="43">
        <v>1</v>
      </c>
      <c r="ETH16" s="43">
        <v>7</v>
      </c>
      <c r="ETI16" s="43">
        <v>0.95</v>
      </c>
      <c r="ETJ16" s="43">
        <v>-0.95</v>
      </c>
      <c r="ETK16" s="43">
        <v>20</v>
      </c>
      <c r="ETL16" s="43">
        <v>80</v>
      </c>
      <c r="ETM16" s="43">
        <v>4169</v>
      </c>
      <c r="ETN16" s="43">
        <v>88</v>
      </c>
      <c r="ETO16" s="43">
        <v>90</v>
      </c>
      <c r="ETP16" s="43">
        <v>2.0499999999999998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43.4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1.05</v>
      </c>
      <c r="EXB16" s="43">
        <v>1</v>
      </c>
      <c r="EXC16" s="43">
        <v>1</v>
      </c>
      <c r="EXD16" s="43">
        <v>1</v>
      </c>
      <c r="EXE16" s="43">
        <v>180</v>
      </c>
      <c r="EXF16" s="43">
        <v>0.3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3356</v>
      </c>
      <c r="EXS16" s="43">
        <v>0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0</v>
      </c>
      <c r="EYF16" s="43">
        <v>3356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0.9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10000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2720</v>
      </c>
      <c r="FAG16" s="43">
        <v>-2720</v>
      </c>
      <c r="FAH16" s="43">
        <v>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1.4</v>
      </c>
      <c r="FAZ16" s="43">
        <v>1.7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97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35</v>
      </c>
      <c r="FBU16" s="43">
        <v>20</v>
      </c>
      <c r="FBY16" s="43">
        <v>3</v>
      </c>
      <c r="FBZ16" s="43">
        <v>33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0.5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120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120</v>
      </c>
      <c r="FEV16" s="43">
        <v>120</v>
      </c>
      <c r="FEW16" s="43">
        <v>2</v>
      </c>
      <c r="FEX16" s="43">
        <v>2</v>
      </c>
      <c r="FEY16" s="43">
        <v>0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138</v>
      </c>
      <c r="FFL16" s="43">
        <v>138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-50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10</v>
      </c>
      <c r="FKP16" s="43">
        <v>0</v>
      </c>
      <c r="FKQ16" s="43">
        <v>1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16</v>
      </c>
      <c r="FMH16" s="43">
        <v>18</v>
      </c>
      <c r="FMI16" s="43">
        <v>18</v>
      </c>
      <c r="FMJ16" s="43">
        <v>18</v>
      </c>
      <c r="FMP16" s="43">
        <v>15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462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700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5</v>
      </c>
      <c r="FQW16" s="43">
        <v>5</v>
      </c>
      <c r="FQX16" s="43">
        <v>5</v>
      </c>
      <c r="FQY16" s="43">
        <v>5</v>
      </c>
      <c r="FQZ16" s="43">
        <v>-5</v>
      </c>
      <c r="FRA16" s="43">
        <v>-5</v>
      </c>
      <c r="FRB16" s="43">
        <v>-5</v>
      </c>
      <c r="FRC16" s="43">
        <v>-5</v>
      </c>
      <c r="FRD16" s="43">
        <v>12</v>
      </c>
      <c r="FRE16" s="43">
        <v>12</v>
      </c>
      <c r="FRF16" s="43">
        <v>12</v>
      </c>
      <c r="FRG16" s="43">
        <v>12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320</v>
      </c>
      <c r="FTT16" s="43">
        <v>0</v>
      </c>
      <c r="FTU16" s="43">
        <v>-24</v>
      </c>
      <c r="FTV16" s="43">
        <v>-13</v>
      </c>
      <c r="FTW16" s="43">
        <v>3356</v>
      </c>
      <c r="FTX16" s="43">
        <v>1668</v>
      </c>
      <c r="FTY16" s="43">
        <v>10</v>
      </c>
      <c r="FTZ16" s="43">
        <v>3335</v>
      </c>
      <c r="FUA16" s="43">
        <v>1668</v>
      </c>
      <c r="FUB16" s="43">
        <v>40</v>
      </c>
      <c r="FUC16" s="43">
        <v>0</v>
      </c>
      <c r="FUD16" s="43">
        <v>0</v>
      </c>
      <c r="FUK16" s="43">
        <v>0</v>
      </c>
      <c r="FUL16" s="43">
        <v>0.19531000000000001</v>
      </c>
      <c r="FUN16" s="43">
        <v>3.8999999999999998E-3</v>
      </c>
      <c r="FUO16" s="43">
        <v>2.5</v>
      </c>
      <c r="FUP16" s="43">
        <v>1.1000000000000001</v>
      </c>
      <c r="FUV16" s="43">
        <v>3358</v>
      </c>
      <c r="FUW16" s="43">
        <v>1678</v>
      </c>
      <c r="FUX16" s="43">
        <v>4222</v>
      </c>
      <c r="FUY16" s="43">
        <v>2182</v>
      </c>
      <c r="FUZ16" s="43">
        <v>1499</v>
      </c>
      <c r="FVA16" s="43">
        <v>1500</v>
      </c>
      <c r="FVC16" s="43">
        <v>49.1</v>
      </c>
      <c r="FVD16" s="43">
        <v>50.2</v>
      </c>
      <c r="FVF16" s="43">
        <v>500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4916</v>
      </c>
      <c r="FWB16" s="43">
        <v>2159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4916</v>
      </c>
      <c r="FXE16" s="43">
        <v>2159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4916</v>
      </c>
      <c r="FYH16" s="43">
        <v>2159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6</v>
      </c>
      <c r="FYY16" s="43">
        <v>0</v>
      </c>
      <c r="FYZ16" s="43">
        <v>1</v>
      </c>
      <c r="FZA16" s="43">
        <v>6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0</v>
      </c>
      <c r="FZU16" s="43">
        <v>0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6</v>
      </c>
      <c r="GAB16" s="43">
        <v>0</v>
      </c>
      <c r="GAC16" s="43">
        <v>0.5</v>
      </c>
      <c r="GAD16" s="43">
        <v>0</v>
      </c>
      <c r="GAE16" s="43">
        <v>0</v>
      </c>
      <c r="GAF16" s="43">
        <v>120000</v>
      </c>
      <c r="GAG16" s="43">
        <v>0</v>
      </c>
      <c r="GAH16" s="43">
        <v>120000</v>
      </c>
      <c r="GAI16" s="43">
        <v>0</v>
      </c>
      <c r="GAK16" s="43">
        <v>4</v>
      </c>
      <c r="GAL16" s="43">
        <v>0</v>
      </c>
      <c r="GAM16" s="43">
        <v>0</v>
      </c>
      <c r="GAN16" s="43">
        <v>0</v>
      </c>
      <c r="GAR16" s="43">
        <v>75</v>
      </c>
      <c r="GAT16" s="43">
        <v>40</v>
      </c>
      <c r="GBI16" s="43">
        <v>50</v>
      </c>
      <c r="GBJ16" s="43">
        <v>50</v>
      </c>
      <c r="GBK16" s="43">
        <v>50</v>
      </c>
      <c r="GBL16" s="43">
        <v>50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58</v>
      </c>
      <c r="GCG16" s="43">
        <v>40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300</v>
      </c>
      <c r="GDL16" s="43">
        <v>100</v>
      </c>
      <c r="GDM16" s="43">
        <v>99.36</v>
      </c>
      <c r="GDN16" s="43">
        <v>100</v>
      </c>
      <c r="GDW16" s="43">
        <v>-925</v>
      </c>
      <c r="GDX16" s="43">
        <v>3700</v>
      </c>
      <c r="GDZ16" s="43">
        <v>0.2</v>
      </c>
      <c r="GEA16" s="43">
        <v>80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300</v>
      </c>
      <c r="GFN16" s="43">
        <v>100</v>
      </c>
      <c r="GFO16" s="43">
        <v>100</v>
      </c>
      <c r="GGA16" s="43">
        <v>0.2</v>
      </c>
      <c r="GGB16" s="43">
        <v>80</v>
      </c>
      <c r="GGC16" s="43">
        <v>200</v>
      </c>
      <c r="GHU16" s="43">
        <v>0</v>
      </c>
      <c r="GHV16" s="43">
        <v>0.1</v>
      </c>
      <c r="GHW16" s="43">
        <v>0.03</v>
      </c>
      <c r="GHX16" s="43">
        <v>0.02</v>
      </c>
      <c r="GHY16" s="43">
        <v>100</v>
      </c>
      <c r="GHZ16" s="43">
        <v>50</v>
      </c>
      <c r="GIA16" s="43">
        <v>0</v>
      </c>
      <c r="GIB16" s="43">
        <v>1</v>
      </c>
      <c r="GIC16" s="43">
        <v>2.2999999999999998</v>
      </c>
      <c r="GID16" s="43">
        <v>1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75</v>
      </c>
      <c r="GIN16" s="43">
        <v>60</v>
      </c>
      <c r="GIO16" s="43">
        <v>68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0.1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6</v>
      </c>
      <c r="GJB16" s="43">
        <v>1</v>
      </c>
      <c r="GJC16" s="43">
        <v>100</v>
      </c>
      <c r="GJD16" s="43">
        <v>0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80</v>
      </c>
      <c r="GJL16" s="43">
        <v>60</v>
      </c>
      <c r="GJM16" s="43">
        <v>71</v>
      </c>
      <c r="GJN16" s="43">
        <v>0</v>
      </c>
      <c r="GJO16" s="43">
        <v>100</v>
      </c>
      <c r="GJP16" s="43">
        <v>5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80</v>
      </c>
      <c r="GJW16" s="43">
        <v>0</v>
      </c>
      <c r="GJX16" s="43">
        <v>1</v>
      </c>
      <c r="GJY16" s="43">
        <v>4.2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40</v>
      </c>
      <c r="GKJ16" s="43">
        <v>100</v>
      </c>
      <c r="GKK16" s="43">
        <v>40</v>
      </c>
      <c r="GKL16" s="43">
        <v>0.15</v>
      </c>
      <c r="GKM16" s="43">
        <v>3.0000000000000001E-3</v>
      </c>
      <c r="GKN16" s="43">
        <v>1</v>
      </c>
      <c r="GKO16" s="43">
        <v>1</v>
      </c>
      <c r="GKP16" s="43">
        <v>10</v>
      </c>
      <c r="GKQ16" s="43">
        <v>0.4</v>
      </c>
      <c r="GKR16" s="43">
        <v>0</v>
      </c>
      <c r="GKS16" s="43">
        <v>1</v>
      </c>
      <c r="GKT16" s="43">
        <v>3.5</v>
      </c>
      <c r="GKU16" s="43">
        <v>0.01</v>
      </c>
      <c r="GKV16" s="43">
        <v>0.01</v>
      </c>
      <c r="GKW16" s="43">
        <v>0.1</v>
      </c>
      <c r="GKX16" s="43">
        <v>0.1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25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50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60</v>
      </c>
      <c r="GLZ16" s="43">
        <v>100</v>
      </c>
      <c r="GMA16" s="43">
        <v>35</v>
      </c>
      <c r="GMB16" s="43">
        <v>0</v>
      </c>
      <c r="GMC16" s="43">
        <v>0.3</v>
      </c>
      <c r="GMD16" s="43">
        <v>0.01</v>
      </c>
      <c r="GME16" s="43">
        <v>0.01</v>
      </c>
      <c r="GMF16" s="43">
        <v>100</v>
      </c>
      <c r="GMG16" s="43">
        <v>50</v>
      </c>
      <c r="GMH16" s="43">
        <v>0</v>
      </c>
      <c r="GMI16" s="43">
        <v>1</v>
      </c>
      <c r="GMJ16" s="43">
        <v>7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47</v>
      </c>
      <c r="GMR16" s="43">
        <v>30</v>
      </c>
      <c r="GMS16" s="43">
        <v>35</v>
      </c>
      <c r="GMT16" s="43">
        <v>0</v>
      </c>
      <c r="GMU16" s="43">
        <v>100</v>
      </c>
      <c r="GMV16" s="43">
        <v>10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80</v>
      </c>
      <c r="GZF16" s="43">
        <v>0</v>
      </c>
      <c r="GZG16" s="43">
        <v>1</v>
      </c>
      <c r="GZH16" s="43">
        <v>4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40</v>
      </c>
      <c r="GZS16" s="43">
        <v>0.1</v>
      </c>
      <c r="GZT16" s="43">
        <v>0.01</v>
      </c>
      <c r="GZU16" s="43">
        <v>55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80</v>
      </c>
      <c r="HDE16" s="43">
        <v>0</v>
      </c>
      <c r="HDF16" s="43">
        <v>1</v>
      </c>
      <c r="HDG16" s="43">
        <v>4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50</v>
      </c>
      <c r="HDR16" s="43">
        <v>0.1</v>
      </c>
      <c r="HDS16" s="43">
        <v>0.01</v>
      </c>
      <c r="HDT16" s="43">
        <v>55</v>
      </c>
      <c r="HDU16" s="43">
        <v>0</v>
      </c>
      <c r="HDV16" s="43">
        <v>100</v>
      </c>
      <c r="HDW16" s="43">
        <v>60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0</v>
      </c>
      <c r="HJO16" s="43">
        <v>0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1668</v>
      </c>
      <c r="HMC16" s="43">
        <v>3356</v>
      </c>
      <c r="HMD16" s="43">
        <v>2</v>
      </c>
      <c r="HME16" s="43">
        <v>2</v>
      </c>
      <c r="HMF16" s="43">
        <v>37</v>
      </c>
      <c r="HMG16" s="43">
        <v>45</v>
      </c>
      <c r="HMI16" s="43">
        <v>-6</v>
      </c>
      <c r="HMJ16" s="43">
        <v>-6</v>
      </c>
      <c r="HMK16" s="43">
        <v>-6</v>
      </c>
      <c r="HML16" s="43">
        <v>-6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3356</v>
      </c>
      <c r="HNJ16" s="43">
        <v>3356</v>
      </c>
      <c r="HNK16" s="43">
        <v>3356</v>
      </c>
      <c r="HNL16" s="43">
        <v>3356</v>
      </c>
      <c r="HNM16" s="43">
        <v>70</v>
      </c>
      <c r="HNN16" s="43">
        <v>0.65</v>
      </c>
      <c r="HNO16" s="43">
        <v>0.56000000000000005</v>
      </c>
      <c r="HNP16" s="43">
        <v>0.56000000000000005</v>
      </c>
      <c r="HNQ16" s="43">
        <v>0.56000000000000005</v>
      </c>
      <c r="HNR16" s="43">
        <v>0.45</v>
      </c>
      <c r="HNS16" s="43">
        <v>0.56000000000000005</v>
      </c>
      <c r="HNT16" s="43">
        <v>0.56000000000000005</v>
      </c>
      <c r="HNU16" s="43">
        <v>0.56000000000000005</v>
      </c>
      <c r="HNW16" s="43">
        <v>10</v>
      </c>
      <c r="HNX16" s="43">
        <v>20</v>
      </c>
      <c r="HNY16" s="43">
        <v>93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0</v>
      </c>
      <c r="HOR16" s="43">
        <v>80</v>
      </c>
      <c r="HOS16" s="43">
        <v>20</v>
      </c>
      <c r="HOT16" s="43">
        <v>80</v>
      </c>
      <c r="HOU16" s="43">
        <v>1</v>
      </c>
      <c r="HOV16" s="43">
        <v>22.7</v>
      </c>
      <c r="HOW16" s="43">
        <v>3</v>
      </c>
      <c r="HOX16" s="43">
        <v>3</v>
      </c>
      <c r="HOY16" s="43">
        <v>10</v>
      </c>
      <c r="HOZ16" s="43">
        <v>75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54</v>
      </c>
      <c r="HPI16" s="43">
        <v>54</v>
      </c>
      <c r="HPJ16" s="43">
        <v>54</v>
      </c>
      <c r="HPK16" s="43">
        <v>54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0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1000</v>
      </c>
      <c r="HRL16" s="43">
        <v>1000</v>
      </c>
      <c r="HRM16" s="43">
        <v>4000</v>
      </c>
      <c r="HRN16" s="43">
        <v>3000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300</v>
      </c>
      <c r="HRY16" s="43">
        <v>3300</v>
      </c>
      <c r="HRZ16" s="43">
        <v>50</v>
      </c>
      <c r="HSA16" s="43">
        <v>100</v>
      </c>
      <c r="HSB16" s="43">
        <v>50</v>
      </c>
      <c r="HSC16" s="43">
        <v>300</v>
      </c>
      <c r="HSD16" s="43">
        <v>650</v>
      </c>
      <c r="HSE16" s="43">
        <v>93</v>
      </c>
      <c r="HSF16" s="43">
        <v>98</v>
      </c>
      <c r="HSG16" s="43">
        <v>1</v>
      </c>
      <c r="HSH16" s="43">
        <v>100</v>
      </c>
      <c r="HSI16" s="43">
        <v>2</v>
      </c>
      <c r="HSJ16" s="43">
        <v>70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</v>
      </c>
      <c r="HYD16" s="43">
        <v>1</v>
      </c>
      <c r="HYE16" s="43">
        <v>33</v>
      </c>
      <c r="HYF16" s="43">
        <v>1</v>
      </c>
      <c r="HYG16" s="43">
        <v>0</v>
      </c>
      <c r="HYH16" s="43">
        <v>60</v>
      </c>
      <c r="HYI16" s="43">
        <v>60</v>
      </c>
      <c r="HYJ16" s="43">
        <v>30</v>
      </c>
      <c r="HYK16" s="43">
        <v>15</v>
      </c>
      <c r="HYL16" s="43">
        <v>15</v>
      </c>
      <c r="HYM16" s="43">
        <v>1</v>
      </c>
      <c r="HYN16" s="43">
        <v>0</v>
      </c>
      <c r="HYO16" s="43">
        <v>1</v>
      </c>
      <c r="HYP16" s="43">
        <v>100</v>
      </c>
      <c r="HYQ16" s="43">
        <v>70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24</v>
      </c>
      <c r="HYW16" s="43">
        <v>25</v>
      </c>
      <c r="HYX16" s="43">
        <v>24</v>
      </c>
      <c r="HYY16" s="43">
        <v>20</v>
      </c>
      <c r="HYZ16" s="43">
        <v>25</v>
      </c>
      <c r="HZA16" s="43">
        <v>10</v>
      </c>
      <c r="HZB16" s="43">
        <v>3000</v>
      </c>
      <c r="HZC16" s="43">
        <v>50</v>
      </c>
      <c r="HZD16" s="43">
        <v>100</v>
      </c>
      <c r="HZE16" s="43">
        <v>50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48.4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900</v>
      </c>
      <c r="IHF16" s="43">
        <v>0.15</v>
      </c>
      <c r="IHG16" s="43">
        <v>0.7</v>
      </c>
      <c r="IHH16" s="43">
        <v>4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1.35</v>
      </c>
      <c r="IIQ16" s="43">
        <v>1.5</v>
      </c>
      <c r="IIR16" s="43">
        <v>40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1.1000000000000001</v>
      </c>
      <c r="IKN16" s="139">
        <v>0.74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1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0</v>
      </c>
      <c r="ITQ16" s="43">
        <v>3356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3356</v>
      </c>
      <c r="ITX16" s="43">
        <v>0</v>
      </c>
      <c r="IUA16" s="43">
        <v>0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-20.11</v>
      </c>
      <c r="IUL16" s="43">
        <v>4.1189999999999998</v>
      </c>
      <c r="IUM16" s="43">
        <v>0.1105</v>
      </c>
      <c r="IUN16" s="43">
        <v>1.2056363636363636</v>
      </c>
      <c r="IUO16" s="43">
        <v>0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300</v>
      </c>
      <c r="IVP16" s="43">
        <v>76.17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368</v>
      </c>
      <c r="IWP16" s="43">
        <v>384</v>
      </c>
      <c r="IWQ16" s="43">
        <v>367</v>
      </c>
      <c r="IWR16" s="43">
        <v>364</v>
      </c>
      <c r="IWS16" s="43">
        <v>365</v>
      </c>
      <c r="IWT16" s="43">
        <v>364</v>
      </c>
      <c r="IWU16" s="43">
        <v>358</v>
      </c>
      <c r="IWV16" s="43">
        <v>370</v>
      </c>
      <c r="IWW16" s="43">
        <v>373</v>
      </c>
      <c r="IWX16" s="43">
        <v>369</v>
      </c>
      <c r="IWY16" s="43">
        <v>360</v>
      </c>
      <c r="IWZ16" s="43">
        <v>371</v>
      </c>
      <c r="IXA16" s="43">
        <v>359</v>
      </c>
      <c r="IXB16" s="43">
        <v>0</v>
      </c>
      <c r="IXC16" s="43">
        <v>0</v>
      </c>
      <c r="IXD16" s="43">
        <v>0</v>
      </c>
      <c r="IXE16" s="43">
        <v>0</v>
      </c>
      <c r="IXF16" s="43">
        <v>369</v>
      </c>
      <c r="IXG16" s="43">
        <v>368</v>
      </c>
      <c r="IXH16" s="43">
        <v>371</v>
      </c>
      <c r="IXI16" s="43">
        <v>366</v>
      </c>
      <c r="IXJ16" s="43">
        <v>372</v>
      </c>
      <c r="IXK16" s="43">
        <v>366</v>
      </c>
      <c r="IXL16" s="43">
        <v>370</v>
      </c>
      <c r="IXM16" s="43">
        <v>523</v>
      </c>
      <c r="IXN16" s="43">
        <v>522</v>
      </c>
      <c r="IXO16" s="43">
        <v>519</v>
      </c>
      <c r="IXP16" s="43">
        <v>519</v>
      </c>
      <c r="IXQ16" s="43">
        <v>520</v>
      </c>
      <c r="IXR16" s="43">
        <v>520</v>
      </c>
      <c r="IXS16" s="43">
        <v>518</v>
      </c>
      <c r="IXT16" s="43">
        <v>522</v>
      </c>
      <c r="IXU16" s="43">
        <v>520</v>
      </c>
      <c r="IXV16" s="43">
        <v>520</v>
      </c>
      <c r="IXW16" s="43">
        <v>523</v>
      </c>
      <c r="IXX16" s="43">
        <v>520</v>
      </c>
      <c r="IXY16" s="43">
        <v>518</v>
      </c>
      <c r="IXZ16" s="43">
        <v>0</v>
      </c>
      <c r="IYA16" s="43">
        <v>0</v>
      </c>
      <c r="IYB16" s="43">
        <v>0</v>
      </c>
      <c r="IYC16" s="43">
        <v>0</v>
      </c>
      <c r="IYD16" s="43">
        <v>520</v>
      </c>
      <c r="IYE16" s="43">
        <v>520</v>
      </c>
      <c r="IYF16" s="43">
        <v>520</v>
      </c>
      <c r="IYG16" s="43">
        <v>518</v>
      </c>
      <c r="IYH16" s="43">
        <v>519</v>
      </c>
      <c r="IYI16" s="43">
        <v>516</v>
      </c>
      <c r="IYJ16" s="43">
        <v>518</v>
      </c>
      <c r="IYK16" s="43">
        <v>4569</v>
      </c>
      <c r="IYL16" s="43" t="s">
        <v>7677</v>
      </c>
      <c r="IYM16" s="43">
        <v>30</v>
      </c>
      <c r="IYN16" s="43">
        <v>48</v>
      </c>
      <c r="IYO16" s="43">
        <v>47</v>
      </c>
      <c r="IYP16" s="43">
        <v>47</v>
      </c>
      <c r="IYQ16" s="43">
        <v>47</v>
      </c>
      <c r="IYR16" s="43">
        <v>47</v>
      </c>
      <c r="IYS16" s="43">
        <v>46</v>
      </c>
      <c r="IYT16" s="43">
        <v>46</v>
      </c>
      <c r="IYU16" s="43">
        <v>47</v>
      </c>
      <c r="IYV16" s="43">
        <v>47</v>
      </c>
      <c r="IYW16" s="43">
        <v>47</v>
      </c>
      <c r="IYX16" s="43">
        <v>48</v>
      </c>
      <c r="IYY16" s="43">
        <v>47</v>
      </c>
      <c r="IYZ16" s="43">
        <v>46</v>
      </c>
      <c r="IZA16" s="43">
        <v>46</v>
      </c>
      <c r="IZB16" s="43">
        <v>46</v>
      </c>
      <c r="IZC16" s="43">
        <v>45</v>
      </c>
      <c r="IZD16" s="43">
        <v>47</v>
      </c>
      <c r="IZE16" s="43">
        <v>46</v>
      </c>
      <c r="IZF16" s="43">
        <v>47</v>
      </c>
      <c r="IZG16" s="43">
        <v>46</v>
      </c>
      <c r="IZH16" s="43">
        <v>19.814903154430333</v>
      </c>
      <c r="JAF16" s="43">
        <v>1592</v>
      </c>
      <c r="JAG16" s="43">
        <v>3090</v>
      </c>
      <c r="JAH16" s="43">
        <v>1476</v>
      </c>
      <c r="JAI16" s="43">
        <v>3151</v>
      </c>
      <c r="JAJ16" s="43">
        <v>1782</v>
      </c>
      <c r="JAK16" s="43">
        <v>1788</v>
      </c>
      <c r="JAL16" s="43">
        <v>1352</v>
      </c>
      <c r="JAM16" s="43">
        <v>1428</v>
      </c>
      <c r="JAN16" s="43">
        <v>867</v>
      </c>
      <c r="JAO16" s="43">
        <v>1718</v>
      </c>
      <c r="JAP16" s="43">
        <v>1242</v>
      </c>
      <c r="JAQ16" s="43">
        <v>1643</v>
      </c>
      <c r="JAR16" s="43">
        <v>1477</v>
      </c>
      <c r="JAS16" s="43">
        <v>1406</v>
      </c>
      <c r="JAT16" s="43">
        <v>3150</v>
      </c>
      <c r="JAU16" s="43">
        <v>1445</v>
      </c>
      <c r="JAV16" s="43">
        <v>1952</v>
      </c>
      <c r="JAW16" s="43">
        <v>1518</v>
      </c>
      <c r="JAX16" s="43">
        <v>1656</v>
      </c>
      <c r="JAY16" s="43">
        <v>1747</v>
      </c>
      <c r="JBE16" s="43">
        <v>0</v>
      </c>
      <c r="JBF16" s="43">
        <v>1</v>
      </c>
      <c r="JBR16" s="43">
        <v>0</v>
      </c>
      <c r="JBS16" s="43">
        <v>0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3</v>
      </c>
      <c r="JBZ16" s="43">
        <v>0</v>
      </c>
      <c r="JCA16" s="43">
        <v>0</v>
      </c>
      <c r="JCB16" s="43">
        <v>0</v>
      </c>
      <c r="JCC16" s="43">
        <v>0</v>
      </c>
      <c r="JCD16" s="43">
        <v>0</v>
      </c>
      <c r="JCE16" s="43">
        <v>0</v>
      </c>
      <c r="JCF16" s="43">
        <v>0</v>
      </c>
      <c r="JCG16" s="43">
        <v>929</v>
      </c>
      <c r="JCH16" s="43">
        <v>0</v>
      </c>
      <c r="JCI16" s="43">
        <v>0</v>
      </c>
      <c r="JCJ16" s="43">
        <v>0</v>
      </c>
      <c r="JCK16" s="43">
        <v>24.5</v>
      </c>
      <c r="JCL16" s="43">
        <v>0</v>
      </c>
      <c r="JCM16" s="43">
        <v>0</v>
      </c>
      <c r="JCN16" s="43">
        <v>0</v>
      </c>
      <c r="JCO16" s="43">
        <v>1.3069999999999999</v>
      </c>
      <c r="JCS16" s="43">
        <v>0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DD16" s="43">
        <v>2308</v>
      </c>
      <c r="JDE16" s="43">
        <v>1</v>
      </c>
      <c r="JDF16" s="43">
        <v>2308</v>
      </c>
      <c r="JDG16" s="43">
        <v>1</v>
      </c>
      <c r="JDH16" s="43">
        <v>2308</v>
      </c>
      <c r="JDI16" s="43">
        <v>1</v>
      </c>
      <c r="JDJ16" s="43">
        <v>2308</v>
      </c>
      <c r="JDK16" s="43">
        <v>1</v>
      </c>
      <c r="JDL16" s="43">
        <v>2308</v>
      </c>
      <c r="JDM16" s="43">
        <v>1</v>
      </c>
      <c r="JDN16" s="43">
        <v>2308</v>
      </c>
      <c r="JDO16" s="43">
        <v>1</v>
      </c>
      <c r="JDP16" s="43">
        <v>2308</v>
      </c>
      <c r="JDQ16" s="43">
        <v>1</v>
      </c>
      <c r="JDR16" s="43">
        <v>2308</v>
      </c>
      <c r="JDS16" s="43">
        <v>1</v>
      </c>
      <c r="JDT16" s="43">
        <v>2308</v>
      </c>
      <c r="JDU16" s="43">
        <v>1</v>
      </c>
      <c r="JDV16" s="43">
        <v>2308</v>
      </c>
      <c r="JDW16" s="43">
        <v>1</v>
      </c>
      <c r="JDX16" s="43">
        <v>2308</v>
      </c>
      <c r="JDY16" s="43">
        <v>1</v>
      </c>
      <c r="JDZ16" s="43">
        <v>2308</v>
      </c>
      <c r="JEA16" s="43">
        <v>1</v>
      </c>
      <c r="JEB16" s="43">
        <v>2308</v>
      </c>
      <c r="JEC16" s="43">
        <v>1</v>
      </c>
      <c r="JED16" s="43">
        <v>2308</v>
      </c>
      <c r="JEE16" s="43">
        <v>1</v>
      </c>
      <c r="JEF16" s="43">
        <v>2308</v>
      </c>
      <c r="JEG16" s="43">
        <v>1</v>
      </c>
      <c r="JEH16" s="43">
        <v>2308</v>
      </c>
      <c r="JEI16" s="43">
        <v>1</v>
      </c>
      <c r="JEJ16" s="43">
        <v>2308</v>
      </c>
      <c r="JEK16" s="43">
        <v>1</v>
      </c>
      <c r="JEL16" s="43">
        <v>2308</v>
      </c>
      <c r="JEM16" s="43">
        <v>1</v>
      </c>
      <c r="JEN16" s="43">
        <v>2308</v>
      </c>
      <c r="JEO16" s="43">
        <v>1</v>
      </c>
      <c r="JEP16" s="43">
        <v>2308</v>
      </c>
      <c r="JEQ16" s="43">
        <v>1</v>
      </c>
      <c r="JEZ16" s="43">
        <v>0</v>
      </c>
      <c r="JFA16" s="43">
        <v>8.1999999999999993</v>
      </c>
      <c r="JFB16" s="43">
        <v>0</v>
      </c>
      <c r="JFC16" s="43">
        <v>8.3000000000000007</v>
      </c>
      <c r="JFD16" s="43">
        <v>0</v>
      </c>
      <c r="JFE16" s="43">
        <v>8.3000000000000007</v>
      </c>
      <c r="JFF16" s="43">
        <v>0</v>
      </c>
      <c r="JFG16" s="43">
        <v>8.3000000000000007</v>
      </c>
      <c r="JFH16" s="43">
        <v>0</v>
      </c>
      <c r="JFI16" s="43">
        <v>8.3000000000000007</v>
      </c>
      <c r="JFJ16" s="43">
        <v>0</v>
      </c>
      <c r="JFK16" s="43">
        <v>8.1</v>
      </c>
      <c r="JFL16" s="43">
        <v>0</v>
      </c>
      <c r="JFM16" s="43">
        <v>8.1</v>
      </c>
      <c r="JFN16" s="43">
        <v>0</v>
      </c>
      <c r="JFO16" s="43">
        <v>8.1</v>
      </c>
      <c r="JFP16" s="43">
        <v>0</v>
      </c>
      <c r="JFQ16" s="43">
        <v>8.1999999999999993</v>
      </c>
      <c r="JFR16" s="43">
        <v>0</v>
      </c>
      <c r="JFS16" s="43">
        <v>8.1999999999999993</v>
      </c>
      <c r="JFT16" s="43">
        <v>0</v>
      </c>
      <c r="JFU16" s="43">
        <v>8.4</v>
      </c>
      <c r="JFV16" s="43">
        <v>0</v>
      </c>
      <c r="JFW16" s="43">
        <v>8.1</v>
      </c>
      <c r="JFX16" s="43">
        <v>0</v>
      </c>
      <c r="JFY16" s="43">
        <v>8.1999999999999993</v>
      </c>
      <c r="JFZ16" s="43">
        <v>0</v>
      </c>
      <c r="JGA16" s="43">
        <v>8.1</v>
      </c>
      <c r="JGB16" s="43">
        <v>0</v>
      </c>
      <c r="JGC16" s="43">
        <v>8.3000000000000007</v>
      </c>
      <c r="JGD16" s="43">
        <v>0</v>
      </c>
      <c r="JGE16" s="43">
        <v>8.1</v>
      </c>
      <c r="JGF16" s="43">
        <v>0</v>
      </c>
      <c r="JGG16" s="43">
        <v>8.3000000000000007</v>
      </c>
      <c r="JGH16" s="43">
        <v>0</v>
      </c>
      <c r="JGI16" s="43">
        <v>8.1999999999999993</v>
      </c>
      <c r="JGJ16" s="43">
        <v>0</v>
      </c>
      <c r="JGK16" s="43">
        <v>8</v>
      </c>
      <c r="JGL16" s="43">
        <v>0</v>
      </c>
      <c r="JGM16" s="43">
        <v>8</v>
      </c>
      <c r="JGV16" s="43">
        <v>0</v>
      </c>
      <c r="JGW16" s="43">
        <v>-0.1</v>
      </c>
      <c r="JGX16" s="43">
        <v>0</v>
      </c>
      <c r="JGY16" s="43">
        <v>0.1</v>
      </c>
      <c r="JGZ16" s="43">
        <v>0</v>
      </c>
      <c r="JHA16" s="43">
        <v>0.2</v>
      </c>
      <c r="JHB16" s="43">
        <v>0</v>
      </c>
      <c r="JHC16" s="43">
        <v>0.1</v>
      </c>
      <c r="JHD16" s="43">
        <v>0</v>
      </c>
      <c r="JHE16" s="43">
        <v>-0.1</v>
      </c>
      <c r="JHF16" s="43">
        <v>0</v>
      </c>
      <c r="JHG16" s="43">
        <v>-0.1</v>
      </c>
      <c r="JHH16" s="43">
        <v>0</v>
      </c>
      <c r="JHI16" s="43">
        <v>-0.1</v>
      </c>
      <c r="JHJ16" s="43">
        <v>0</v>
      </c>
      <c r="JHK16" s="43">
        <v>-0.2</v>
      </c>
      <c r="JHL16" s="43">
        <v>0</v>
      </c>
      <c r="JHM16" s="43">
        <v>-0.1</v>
      </c>
      <c r="JHN16" s="43">
        <v>0</v>
      </c>
      <c r="JHO16" s="43">
        <v>-0.2</v>
      </c>
      <c r="JHP16" s="43">
        <v>0</v>
      </c>
      <c r="JHQ16" s="43">
        <v>-0.1</v>
      </c>
      <c r="JHR16" s="43">
        <v>0</v>
      </c>
      <c r="JHS16" s="43">
        <v>-0.1</v>
      </c>
      <c r="JHT16" s="43">
        <v>0</v>
      </c>
      <c r="JHU16" s="43">
        <v>-0.1</v>
      </c>
      <c r="JHV16" s="43">
        <v>0</v>
      </c>
      <c r="JHW16" s="43">
        <v>-0.1</v>
      </c>
      <c r="JHX16" s="43">
        <v>0</v>
      </c>
      <c r="JHY16" s="43">
        <v>0.1</v>
      </c>
      <c r="JHZ16" s="43">
        <v>0</v>
      </c>
      <c r="JIA16" s="43">
        <v>0.1</v>
      </c>
      <c r="JIB16" s="43">
        <v>0</v>
      </c>
      <c r="JIC16" s="43">
        <v>0.1</v>
      </c>
      <c r="JID16" s="43">
        <v>0</v>
      </c>
      <c r="JIE16" s="43">
        <v>0.1</v>
      </c>
      <c r="JIF16" s="43">
        <v>0</v>
      </c>
      <c r="JIG16" s="43">
        <v>-0.1</v>
      </c>
      <c r="JIH16" s="43">
        <v>0</v>
      </c>
      <c r="JII16" s="43">
        <v>-0.2</v>
      </c>
      <c r="JIR16" s="43">
        <v>0</v>
      </c>
      <c r="JIS16" s="43">
        <v>8.1999999999999993</v>
      </c>
      <c r="JIT16" s="43">
        <v>0</v>
      </c>
      <c r="JIU16" s="43">
        <v>8.4</v>
      </c>
      <c r="JIV16" s="43">
        <v>0</v>
      </c>
      <c r="JIW16" s="43">
        <v>8.3000000000000007</v>
      </c>
      <c r="JIX16" s="43">
        <v>0</v>
      </c>
      <c r="JIY16" s="43">
        <v>8.3000000000000007</v>
      </c>
      <c r="JIZ16" s="43">
        <v>0</v>
      </c>
      <c r="JJA16" s="43">
        <v>8</v>
      </c>
      <c r="JJB16" s="43">
        <v>0</v>
      </c>
      <c r="JJC16" s="43">
        <v>8.3000000000000007</v>
      </c>
      <c r="JJD16" s="43">
        <v>0</v>
      </c>
      <c r="JJE16" s="43">
        <v>8.1999999999999993</v>
      </c>
      <c r="JJF16" s="43">
        <v>0</v>
      </c>
      <c r="JJG16" s="43">
        <v>8.1</v>
      </c>
      <c r="JJH16" s="43">
        <v>0</v>
      </c>
      <c r="JJI16" s="43">
        <v>8.1</v>
      </c>
      <c r="JJJ16" s="43">
        <v>0</v>
      </c>
      <c r="JJK16" s="43">
        <v>8</v>
      </c>
      <c r="JJL16" s="43">
        <v>0</v>
      </c>
      <c r="JJM16" s="43">
        <v>8.1999999999999993</v>
      </c>
      <c r="JJN16" s="43">
        <v>0</v>
      </c>
      <c r="JJO16" s="43">
        <v>8.3000000000000007</v>
      </c>
      <c r="JJP16" s="43">
        <v>0</v>
      </c>
      <c r="JJQ16" s="43">
        <v>8.1999999999999993</v>
      </c>
      <c r="JJR16" s="43">
        <v>0</v>
      </c>
      <c r="JJS16" s="43">
        <v>8.3000000000000007</v>
      </c>
      <c r="JJT16" s="43">
        <v>0</v>
      </c>
      <c r="JJU16" s="43">
        <v>8.4</v>
      </c>
      <c r="JJV16" s="43">
        <v>0</v>
      </c>
      <c r="JJW16" s="43">
        <v>8.1999999999999993</v>
      </c>
      <c r="JJX16" s="43">
        <v>0</v>
      </c>
      <c r="JJY16" s="43">
        <v>8.4</v>
      </c>
      <c r="JJZ16" s="43">
        <v>0</v>
      </c>
      <c r="JKA16" s="43">
        <v>8.1999999999999993</v>
      </c>
      <c r="JKB16" s="43">
        <v>0</v>
      </c>
      <c r="JKC16" s="43">
        <v>8.3000000000000007</v>
      </c>
      <c r="JKD16" s="43">
        <v>0</v>
      </c>
      <c r="JKE16" s="43">
        <v>8</v>
      </c>
      <c r="JKN16" s="43">
        <v>0</v>
      </c>
      <c r="JKO16" s="43">
        <v>-0.1</v>
      </c>
      <c r="JKP16" s="43">
        <v>0</v>
      </c>
      <c r="JKQ16" s="43">
        <v>0.1</v>
      </c>
      <c r="JKR16" s="43">
        <v>0</v>
      </c>
      <c r="JKS16" s="43">
        <v>0.1</v>
      </c>
      <c r="JKT16" s="43">
        <v>0</v>
      </c>
      <c r="JKU16" s="43">
        <v>0.1</v>
      </c>
      <c r="JKV16" s="43">
        <v>0</v>
      </c>
      <c r="JKW16" s="43">
        <v>-0.1</v>
      </c>
      <c r="JKX16" s="43">
        <v>0</v>
      </c>
      <c r="JKY16" s="43">
        <v>-0.1</v>
      </c>
      <c r="JKZ16" s="43">
        <v>0</v>
      </c>
      <c r="JLA16" s="43">
        <v>0.1</v>
      </c>
      <c r="JLB16" s="43">
        <v>0</v>
      </c>
      <c r="JLC16" s="43">
        <v>-0.4</v>
      </c>
      <c r="JLD16" s="43">
        <v>0</v>
      </c>
      <c r="JLE16" s="43">
        <v>-0.1</v>
      </c>
      <c r="JLF16" s="43">
        <v>0</v>
      </c>
      <c r="JLG16" s="43">
        <v>-0.2</v>
      </c>
      <c r="JLH16" s="43">
        <v>0</v>
      </c>
      <c r="JLI16" s="43">
        <v>-0.1</v>
      </c>
      <c r="JLJ16" s="43">
        <v>0</v>
      </c>
      <c r="JLK16" s="43">
        <v>0.1</v>
      </c>
      <c r="JLL16" s="43">
        <v>0</v>
      </c>
      <c r="JLM16" s="43">
        <v>0.1</v>
      </c>
      <c r="JLN16" s="43">
        <v>0</v>
      </c>
      <c r="JLO16" s="43">
        <v>0.1</v>
      </c>
      <c r="JLP16" s="43">
        <v>0</v>
      </c>
      <c r="JLQ16" s="43">
        <v>0.1</v>
      </c>
      <c r="JLR16" s="43">
        <v>0</v>
      </c>
      <c r="JLS16" s="43">
        <v>0.1</v>
      </c>
      <c r="JLT16" s="43">
        <v>0</v>
      </c>
      <c r="JLU16" s="43">
        <v>0.1</v>
      </c>
      <c r="JLV16" s="43">
        <v>0</v>
      </c>
      <c r="JLW16" s="43">
        <v>0.1</v>
      </c>
      <c r="JLX16" s="43">
        <v>0</v>
      </c>
      <c r="JLY16" s="43">
        <v>-0.1</v>
      </c>
      <c r="JLZ16" s="43">
        <v>0</v>
      </c>
      <c r="JMA16" s="43">
        <v>-0.2</v>
      </c>
      <c r="JMK16" s="43">
        <v>0</v>
      </c>
      <c r="JML16" s="43">
        <v>1</v>
      </c>
      <c r="JMM16" s="43">
        <v>0</v>
      </c>
      <c r="JMN16" s="43">
        <v>0</v>
      </c>
      <c r="JMO16" s="43">
        <v>5</v>
      </c>
      <c r="JMP16" s="43">
        <v>0</v>
      </c>
      <c r="JMQ16" s="43">
        <v>0</v>
      </c>
      <c r="JMR16" s="43">
        <v>0</v>
      </c>
      <c r="JMS16" s="43">
        <v>0</v>
      </c>
      <c r="JMT16" s="43">
        <v>0</v>
      </c>
      <c r="JMU16" s="43">
        <v>0</v>
      </c>
      <c r="JMV16" s="43">
        <v>0</v>
      </c>
      <c r="JMW16" s="43">
        <v>0</v>
      </c>
      <c r="JMX16" s="43">
        <v>0</v>
      </c>
      <c r="JMY16" s="43">
        <v>0</v>
      </c>
      <c r="JMZ16" s="43">
        <v>0</v>
      </c>
      <c r="JNA16" s="43">
        <v>0</v>
      </c>
      <c r="JNB16" s="43">
        <v>0</v>
      </c>
      <c r="JNC16" s="43">
        <v>0.91</v>
      </c>
      <c r="JNE16" s="112">
        <v>0</v>
      </c>
      <c r="JNF16" s="112">
        <v>0</v>
      </c>
      <c r="JNG16" s="112">
        <v>0</v>
      </c>
      <c r="JNH16" s="112">
        <v>0</v>
      </c>
      <c r="JNJ16" s="112">
        <v>0</v>
      </c>
      <c r="JNK16" s="112">
        <v>0</v>
      </c>
      <c r="JNL16" s="112">
        <v>0</v>
      </c>
      <c r="JNM16" s="112">
        <v>0</v>
      </c>
      <c r="JNN16" s="112">
        <v>0</v>
      </c>
      <c r="JNO16" s="112">
        <v>0</v>
      </c>
      <c r="JNP16" s="112">
        <v>0</v>
      </c>
      <c r="JNQ16" s="112">
        <v>0</v>
      </c>
      <c r="JNS16" s="112">
        <v>1500</v>
      </c>
      <c r="JNT16" s="112">
        <v>0</v>
      </c>
      <c r="JNV16" s="112">
        <v>26.3</v>
      </c>
      <c r="JNY16" s="112">
        <v>0</v>
      </c>
      <c r="JNZ16" s="112">
        <v>0</v>
      </c>
      <c r="JOA16" s="112" t="s">
        <v>9</v>
      </c>
    </row>
    <row r="17" spans="1:6089 6180:7151" ht="15" customHeight="1">
      <c r="A17" s="205">
        <v>12</v>
      </c>
      <c r="F17" s="43" t="s">
        <v>8274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-0.92</v>
      </c>
      <c r="N17" s="43">
        <v>4.25</v>
      </c>
      <c r="O17" s="43">
        <v>0</v>
      </c>
      <c r="P17" s="43">
        <v>739</v>
      </c>
      <c r="Q17" s="43">
        <v>0</v>
      </c>
      <c r="R17" s="43">
        <v>-357</v>
      </c>
      <c r="S17" s="43">
        <v>0</v>
      </c>
      <c r="T17" s="43">
        <v>3.48</v>
      </c>
      <c r="U17" s="43">
        <v>0</v>
      </c>
      <c r="V17" s="43">
        <v>3.17</v>
      </c>
      <c r="W17" s="43">
        <v>4.05</v>
      </c>
      <c r="X17" s="43">
        <v>21</v>
      </c>
      <c r="Y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4.99</v>
      </c>
      <c r="AH17" s="43">
        <v>0</v>
      </c>
      <c r="AI17" s="43">
        <v>4.97</v>
      </c>
      <c r="AJ17" s="43">
        <v>0</v>
      </c>
      <c r="AK17" s="43">
        <v>0</v>
      </c>
      <c r="AL17" s="43">
        <v>0</v>
      </c>
      <c r="AM17" s="43" t="s">
        <v>7722</v>
      </c>
      <c r="AN17" s="43">
        <v>6716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15464</v>
      </c>
      <c r="CI17" s="43">
        <v>0</v>
      </c>
      <c r="CJ17" s="43">
        <v>0</v>
      </c>
      <c r="CL17" s="43">
        <v>0</v>
      </c>
      <c r="CM17" s="43">
        <v>-4508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0.01</v>
      </c>
      <c r="EV17" s="43">
        <v>0.01</v>
      </c>
      <c r="FA17" s="43">
        <v>18143784</v>
      </c>
      <c r="FB17" s="43">
        <v>0</v>
      </c>
      <c r="FC17" s="43">
        <v>293310</v>
      </c>
      <c r="FD17" s="43">
        <v>208652</v>
      </c>
      <c r="FE17" s="43">
        <v>455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121</v>
      </c>
      <c r="FL17" s="43">
        <v>3978</v>
      </c>
      <c r="FM17" s="43">
        <v>1535</v>
      </c>
      <c r="FN17" s="43">
        <v>3525</v>
      </c>
      <c r="FO17" s="43">
        <v>1527</v>
      </c>
      <c r="FP17" s="43">
        <v>3525</v>
      </c>
      <c r="FQ17" s="43">
        <v>495</v>
      </c>
      <c r="FR17" s="43">
        <v>1535</v>
      </c>
      <c r="FS17" s="43">
        <v>6475</v>
      </c>
      <c r="FT17" s="43">
        <v>6475</v>
      </c>
      <c r="FU17" s="43">
        <v>6475</v>
      </c>
      <c r="FW17" s="43">
        <v>737</v>
      </c>
      <c r="FY17" s="43">
        <v>46.6</v>
      </c>
      <c r="FZ17" s="43">
        <v>10</v>
      </c>
      <c r="GA17" s="43">
        <v>60</v>
      </c>
      <c r="GB17" s="43">
        <v>60</v>
      </c>
      <c r="GC17" s="43">
        <v>71.8</v>
      </c>
      <c r="GD17" s="43">
        <v>71</v>
      </c>
      <c r="GE17" s="43">
        <v>60.1</v>
      </c>
      <c r="GF17" s="43">
        <v>5</v>
      </c>
      <c r="GG17" s="43">
        <v>21</v>
      </c>
      <c r="GH17" s="43">
        <v>21</v>
      </c>
      <c r="GI17" s="43">
        <v>40</v>
      </c>
      <c r="GJ17" s="43">
        <v>0.999</v>
      </c>
      <c r="GK17" s="43">
        <v>0.999</v>
      </c>
      <c r="GL17" s="43">
        <v>50.1</v>
      </c>
      <c r="GM17" s="43">
        <v>120</v>
      </c>
      <c r="GN17" s="43">
        <v>119.8</v>
      </c>
      <c r="GO17" s="43">
        <v>59.6</v>
      </c>
      <c r="GP17" s="43">
        <v>35</v>
      </c>
      <c r="GQ17" s="43">
        <v>27</v>
      </c>
      <c r="GR17" s="43">
        <v>10</v>
      </c>
      <c r="GS17" s="43">
        <v>84.6</v>
      </c>
      <c r="GT17" s="43">
        <v>84.6</v>
      </c>
      <c r="GU17" s="43">
        <v>0</v>
      </c>
      <c r="GV17" s="43">
        <v>0</v>
      </c>
      <c r="GW17" s="43">
        <v>0</v>
      </c>
      <c r="GX17" s="43">
        <v>0</v>
      </c>
      <c r="GY17" s="43">
        <v>40</v>
      </c>
      <c r="GZ17" s="43">
        <v>21</v>
      </c>
      <c r="HA17" s="43">
        <v>10</v>
      </c>
      <c r="HB17" s="43">
        <v>40</v>
      </c>
      <c r="HC17" s="43">
        <v>33.799999999999997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119.8</v>
      </c>
      <c r="HU17" s="43">
        <v>43.8</v>
      </c>
      <c r="HV17" s="43">
        <v>60.4</v>
      </c>
      <c r="HW17" s="43">
        <v>21.7</v>
      </c>
      <c r="HX17" s="43">
        <v>27</v>
      </c>
      <c r="HY17" s="43">
        <v>21</v>
      </c>
      <c r="HZ17" s="43">
        <v>0</v>
      </c>
      <c r="IA17" s="43">
        <v>21.6</v>
      </c>
      <c r="IB17" s="43">
        <v>33.799999999999997</v>
      </c>
      <c r="IC17" s="43">
        <v>0</v>
      </c>
      <c r="ID17" s="43">
        <v>120</v>
      </c>
      <c r="IE17" s="43">
        <v>141.9</v>
      </c>
      <c r="IF17" s="43">
        <v>26.9</v>
      </c>
      <c r="IG17" s="43">
        <v>0</v>
      </c>
      <c r="IH17" s="43">
        <v>0.2</v>
      </c>
      <c r="II17" s="43">
        <v>7.22</v>
      </c>
      <c r="IJ17" s="43">
        <v>3.5</v>
      </c>
      <c r="IK17" s="43">
        <v>145.1</v>
      </c>
      <c r="IL17" s="43">
        <v>26.77</v>
      </c>
      <c r="IM17" s="43">
        <v>26.79</v>
      </c>
      <c r="IN17" s="43">
        <v>26.79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10.5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1.1000000000000001</v>
      </c>
      <c r="KZ17" s="43">
        <v>30</v>
      </c>
      <c r="LA17" s="43">
        <v>2.2000000000000002</v>
      </c>
      <c r="LB17" s="43">
        <v>3.3</v>
      </c>
      <c r="LC17" s="43">
        <v>4.4000000000000004</v>
      </c>
      <c r="LD17" s="43">
        <v>5.5</v>
      </c>
      <c r="LE17" s="43">
        <v>1.7</v>
      </c>
      <c r="LF17" s="43">
        <v>-2.1</v>
      </c>
      <c r="LG17" s="43">
        <v>12.8</v>
      </c>
      <c r="LH17" s="43">
        <v>27.8</v>
      </c>
      <c r="LI17" s="43">
        <v>0</v>
      </c>
      <c r="LJ17" s="43">
        <v>0</v>
      </c>
      <c r="LK17" s="43">
        <v>1.1000000000000001</v>
      </c>
      <c r="LL17" s="43">
        <v>30</v>
      </c>
      <c r="LM17" s="43">
        <v>1</v>
      </c>
      <c r="LN17" s="43">
        <v>0</v>
      </c>
      <c r="LO17" s="43">
        <v>2.2000000000000002</v>
      </c>
      <c r="LP17" s="43">
        <v>0</v>
      </c>
      <c r="LQ17" s="43">
        <v>3.3</v>
      </c>
      <c r="LR17" s="43">
        <v>0</v>
      </c>
      <c r="LS17" s="43">
        <v>4.4000000000000004</v>
      </c>
      <c r="LT17" s="43">
        <v>0</v>
      </c>
      <c r="LU17" s="43">
        <v>5.5</v>
      </c>
      <c r="LV17" s="43">
        <v>0</v>
      </c>
      <c r="LW17" s="43">
        <v>1.7</v>
      </c>
      <c r="LX17" s="43">
        <v>1</v>
      </c>
      <c r="LY17" s="43">
        <v>-2.1</v>
      </c>
      <c r="LZ17" s="43">
        <v>1</v>
      </c>
      <c r="MA17" s="43">
        <v>12.8</v>
      </c>
      <c r="MB17" s="43">
        <v>1</v>
      </c>
      <c r="MC17" s="43">
        <v>27.8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41.952592446048612</v>
      </c>
      <c r="OT17" s="43">
        <v>41.912549484673306</v>
      </c>
      <c r="OU17" s="43">
        <v>0</v>
      </c>
      <c r="OV17" s="43">
        <v>1</v>
      </c>
      <c r="OW17" s="43">
        <v>1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1</v>
      </c>
      <c r="PZ17" s="43">
        <v>6360</v>
      </c>
      <c r="QA17" s="43">
        <v>20</v>
      </c>
      <c r="QB17" s="43">
        <v>0</v>
      </c>
      <c r="QC17" s="43">
        <v>2491</v>
      </c>
      <c r="QD17" s="43">
        <v>0</v>
      </c>
      <c r="QE17" s="43">
        <v>0</v>
      </c>
      <c r="QF17" s="43">
        <v>2491</v>
      </c>
      <c r="QG17" s="43">
        <v>-2.7</v>
      </c>
      <c r="QH17" s="43">
        <v>20.3</v>
      </c>
      <c r="QI17" s="43">
        <v>121.2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10.4</v>
      </c>
      <c r="QP17" s="43">
        <v>7.11</v>
      </c>
      <c r="QQ17" s="43">
        <v>7.14</v>
      </c>
      <c r="QR17" s="43">
        <v>10.5</v>
      </c>
      <c r="QS17" s="43">
        <v>0</v>
      </c>
      <c r="QT17" s="43">
        <v>0</v>
      </c>
      <c r="QU17" s="43">
        <v>0</v>
      </c>
      <c r="QV17" s="43">
        <v>0</v>
      </c>
      <c r="QW17" s="43">
        <v>74</v>
      </c>
      <c r="QX17" s="43">
        <v>74</v>
      </c>
      <c r="QY17" s="43">
        <v>74.900000000000006</v>
      </c>
      <c r="QZ17" s="43">
        <v>134</v>
      </c>
      <c r="RA17" s="43">
        <v>100</v>
      </c>
      <c r="RB17" s="43">
        <v>150</v>
      </c>
      <c r="RC17" s="43">
        <v>21</v>
      </c>
      <c r="RD17" s="43">
        <v>-1.2</v>
      </c>
      <c r="RE17" s="43">
        <v>71</v>
      </c>
      <c r="RF17" s="43">
        <v>133</v>
      </c>
      <c r="RG17" s="43">
        <v>0</v>
      </c>
      <c r="RH17" s="43">
        <v>0</v>
      </c>
      <c r="RI17" s="43">
        <v>0</v>
      </c>
      <c r="RJ17" s="43">
        <v>133</v>
      </c>
      <c r="RK17" s="43">
        <v>0</v>
      </c>
      <c r="RL17" s="43">
        <v>0</v>
      </c>
      <c r="RM17" s="43">
        <v>0</v>
      </c>
      <c r="RN17" s="43">
        <v>455</v>
      </c>
      <c r="RO17" s="43">
        <v>455</v>
      </c>
      <c r="RP17" s="43">
        <v>0</v>
      </c>
      <c r="RQ17" s="43">
        <v>11.3</v>
      </c>
      <c r="RR17" s="43">
        <v>20</v>
      </c>
      <c r="RS17" s="43">
        <v>11.3</v>
      </c>
      <c r="RT17" s="43">
        <v>11.4</v>
      </c>
      <c r="RU17" s="43">
        <v>0</v>
      </c>
      <c r="RV17" s="43">
        <v>0</v>
      </c>
      <c r="RW17" s="43">
        <v>0</v>
      </c>
      <c r="RX17" s="43">
        <v>11.4</v>
      </c>
      <c r="RY17" s="43">
        <v>0</v>
      </c>
      <c r="RZ17" s="43">
        <v>0</v>
      </c>
      <c r="SA17" s="43">
        <v>0</v>
      </c>
      <c r="SB17" s="43">
        <v>11.4</v>
      </c>
      <c r="SC17" s="43">
        <v>0</v>
      </c>
      <c r="SD17" s="43">
        <v>117</v>
      </c>
      <c r="SE17" s="43">
        <v>0</v>
      </c>
      <c r="SF17" s="43">
        <v>0</v>
      </c>
      <c r="SG17" s="43">
        <v>51.3</v>
      </c>
      <c r="SH17" s="43">
        <v>40.799999999999997</v>
      </c>
      <c r="SI17" s="43">
        <v>0.72</v>
      </c>
      <c r="SJ17" s="43">
        <v>2.29</v>
      </c>
      <c r="SK17" s="43">
        <v>0.88</v>
      </c>
      <c r="SL17" s="43">
        <v>348</v>
      </c>
      <c r="SM17" s="43">
        <v>346</v>
      </c>
      <c r="SN17" s="43">
        <v>349</v>
      </c>
      <c r="SO17" s="43">
        <v>27.82</v>
      </c>
      <c r="SP17" s="43">
        <v>1591620533033</v>
      </c>
      <c r="SQ17" s="43">
        <v>0</v>
      </c>
      <c r="SR17" s="43">
        <v>46</v>
      </c>
      <c r="SS17" s="43">
        <v>1.0249999999999999</v>
      </c>
      <c r="ST17" s="43">
        <v>1</v>
      </c>
      <c r="SU17" s="43">
        <v>0</v>
      </c>
      <c r="SV17" s="43">
        <v>0</v>
      </c>
      <c r="SW17" s="43">
        <v>30</v>
      </c>
      <c r="SX17" s="43">
        <v>21.71</v>
      </c>
      <c r="SY17" s="43">
        <v>0</v>
      </c>
      <c r="TA17" s="43">
        <v>739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511</v>
      </c>
      <c r="TS17" s="43">
        <v>509</v>
      </c>
      <c r="TT17" s="43">
        <v>510</v>
      </c>
      <c r="TU17" s="43">
        <v>511</v>
      </c>
      <c r="TV17" s="43">
        <v>513</v>
      </c>
      <c r="TW17" s="43">
        <v>514</v>
      </c>
      <c r="TX17" s="43">
        <v>512</v>
      </c>
      <c r="TY17" s="43">
        <v>514</v>
      </c>
      <c r="TZ17" s="43">
        <v>515</v>
      </c>
      <c r="UA17" s="43">
        <v>512</v>
      </c>
      <c r="UB17" s="43">
        <v>513</v>
      </c>
      <c r="UC17" s="43">
        <v>511</v>
      </c>
      <c r="UD17" s="43">
        <v>512</v>
      </c>
      <c r="UE17" s="43">
        <v>513</v>
      </c>
      <c r="UF17" s="43">
        <v>515</v>
      </c>
      <c r="UG17" s="43">
        <v>514</v>
      </c>
      <c r="UH17" s="43">
        <v>518</v>
      </c>
      <c r="UI17" s="43">
        <v>514</v>
      </c>
      <c r="UJ17" s="43">
        <v>517</v>
      </c>
      <c r="UK17" s="43">
        <v>514</v>
      </c>
      <c r="UL17" s="43">
        <v>0</v>
      </c>
      <c r="UM17" s="43">
        <v>0</v>
      </c>
      <c r="UN17" s="43">
        <v>0</v>
      </c>
      <c r="UO17" s="43">
        <v>0</v>
      </c>
      <c r="UP17" s="43">
        <v>513</v>
      </c>
      <c r="UQ17" s="43">
        <v>512</v>
      </c>
      <c r="UR17" s="43">
        <v>517</v>
      </c>
      <c r="US17" s="43">
        <v>517</v>
      </c>
      <c r="UT17" s="43">
        <v>509</v>
      </c>
      <c r="UU17" s="43">
        <v>510</v>
      </c>
      <c r="UV17" s="43">
        <v>0</v>
      </c>
      <c r="UW17" s="43">
        <v>345</v>
      </c>
      <c r="UX17" s="43">
        <v>111</v>
      </c>
      <c r="UY17" s="43">
        <v>0</v>
      </c>
      <c r="UZ17" s="43">
        <v>0</v>
      </c>
      <c r="VA17" s="43">
        <v>7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4297556</v>
      </c>
      <c r="XA17" s="43">
        <v>0</v>
      </c>
      <c r="XD17" s="43">
        <v>0</v>
      </c>
      <c r="XF17" s="43">
        <v>2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52.5</v>
      </c>
      <c r="XO17" s="43">
        <v>47.4</v>
      </c>
      <c r="XR17" s="43">
        <v>53.8</v>
      </c>
      <c r="XS17" s="43">
        <v>54</v>
      </c>
      <c r="XT17" s="43">
        <v>48.8</v>
      </c>
      <c r="XU17" s="43">
        <v>20.9</v>
      </c>
      <c r="XZ17" s="43">
        <v>3894</v>
      </c>
      <c r="YA17" s="43">
        <v>1606503803205</v>
      </c>
      <c r="YC17" s="43">
        <v>3355</v>
      </c>
      <c r="YD17" s="43">
        <v>0.999</v>
      </c>
      <c r="YE17" s="43">
        <v>50</v>
      </c>
      <c r="YF17" s="43">
        <v>0</v>
      </c>
      <c r="YG17" s="43">
        <v>10048</v>
      </c>
      <c r="YH17" s="43">
        <v>5810</v>
      </c>
      <c r="YI17" s="43">
        <v>10039</v>
      </c>
      <c r="YJ17" s="43">
        <v>5787</v>
      </c>
      <c r="YK17" s="43">
        <v>10061</v>
      </c>
      <c r="YL17" s="43">
        <v>5808</v>
      </c>
      <c r="YM17" s="43">
        <v>10064</v>
      </c>
      <c r="YN17" s="43">
        <v>5821</v>
      </c>
      <c r="YO17" s="43">
        <v>10059</v>
      </c>
      <c r="YP17" s="43">
        <v>5796</v>
      </c>
      <c r="YQ17" s="43">
        <v>10079</v>
      </c>
      <c r="YR17" s="43">
        <v>5820</v>
      </c>
      <c r="YS17" s="43">
        <v>0</v>
      </c>
      <c r="YT17" s="43">
        <v>98270</v>
      </c>
      <c r="YU17" s="43">
        <v>3275</v>
      </c>
      <c r="YV17" s="43">
        <v>30</v>
      </c>
      <c r="YW17" s="43">
        <v>6.5000000000000002E-2</v>
      </c>
      <c r="YX17" s="43">
        <v>7260</v>
      </c>
      <c r="YY17" s="43">
        <v>2.0499999999999998</v>
      </c>
      <c r="YZ17" s="43">
        <v>-31.1</v>
      </c>
      <c r="ZA17" s="43">
        <v>3.94</v>
      </c>
      <c r="ZB17" s="43">
        <v>1.04</v>
      </c>
      <c r="ZD17" s="43">
        <v>0</v>
      </c>
      <c r="ZE17" s="43">
        <v>84.6</v>
      </c>
      <c r="ZF17" s="43">
        <v>66.2</v>
      </c>
      <c r="ZG17" s="43">
        <v>0</v>
      </c>
      <c r="ZH17" s="43">
        <v>60</v>
      </c>
      <c r="ZI17" s="43">
        <v>60.1</v>
      </c>
      <c r="ZJ17" s="43">
        <v>59.8</v>
      </c>
      <c r="ZK17" s="43">
        <v>0</v>
      </c>
      <c r="ZL17" s="43">
        <v>0</v>
      </c>
      <c r="ZM17" s="43">
        <v>0</v>
      </c>
      <c r="ZN17" s="43">
        <v>24.9</v>
      </c>
      <c r="ZO17" s="43">
        <v>24.9</v>
      </c>
      <c r="ZP17" s="43">
        <v>24.9</v>
      </c>
      <c r="ZQ17" s="43">
        <v>24.9</v>
      </c>
      <c r="ZR17" s="43">
        <v>24.9</v>
      </c>
      <c r="ZS17" s="43">
        <v>24.9</v>
      </c>
      <c r="ZT17" s="43">
        <v>24.9</v>
      </c>
      <c r="ZU17" s="43">
        <v>24.9</v>
      </c>
      <c r="ZV17" s="43">
        <v>24.9</v>
      </c>
      <c r="ZW17" s="43">
        <v>24.9</v>
      </c>
      <c r="ZX17" s="43">
        <v>24.9</v>
      </c>
      <c r="ZY17" s="43">
        <v>24.9</v>
      </c>
      <c r="ZZ17" s="43">
        <v>24.9</v>
      </c>
      <c r="AAA17" s="43">
        <v>24.9</v>
      </c>
      <c r="AAB17" s="43">
        <v>24.9</v>
      </c>
      <c r="AAC17" s="43">
        <v>24.9</v>
      </c>
      <c r="AAD17" s="43">
        <v>24.9</v>
      </c>
      <c r="AAE17" s="43">
        <v>24.9</v>
      </c>
      <c r="AAF17" s="43">
        <v>24.9</v>
      </c>
      <c r="AAG17" s="43">
        <v>24.9</v>
      </c>
      <c r="AAH17" s="43">
        <v>24.9</v>
      </c>
      <c r="AAI17" s="43">
        <v>0</v>
      </c>
      <c r="AAJ17" s="43">
        <v>0</v>
      </c>
      <c r="AAK17" s="43">
        <v>0</v>
      </c>
      <c r="AAL17" s="43">
        <v>0</v>
      </c>
      <c r="AAM17" s="43">
        <v>61.1</v>
      </c>
      <c r="AAN17" s="43">
        <v>71.8</v>
      </c>
      <c r="AAO17" s="43">
        <v>0</v>
      </c>
      <c r="AAP17" s="43">
        <v>0</v>
      </c>
      <c r="AAQ17" s="43">
        <v>69</v>
      </c>
      <c r="AAR17" s="43">
        <v>73.7</v>
      </c>
      <c r="AAS17" s="43">
        <v>67.2</v>
      </c>
      <c r="AAT17" s="43">
        <v>71.3</v>
      </c>
      <c r="AAU17" s="43">
        <v>67.2</v>
      </c>
      <c r="AAV17" s="43">
        <v>59.1</v>
      </c>
      <c r="AAW17" s="43">
        <v>58.2</v>
      </c>
      <c r="AAX17" s="43">
        <v>59.3</v>
      </c>
      <c r="AAY17" s="43">
        <v>1.26</v>
      </c>
      <c r="AAZ17" s="43">
        <v>1.26</v>
      </c>
      <c r="ABA17" s="43">
        <v>0</v>
      </c>
      <c r="ABB17" s="43">
        <v>0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0</v>
      </c>
      <c r="ABN17" s="43">
        <v>0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0</v>
      </c>
      <c r="ABZ17" s="43">
        <v>0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6500.2</v>
      </c>
      <c r="ACJ17" s="43">
        <v>6500.2</v>
      </c>
      <c r="ACK17" s="43">
        <v>0</v>
      </c>
      <c r="ACL17" s="43">
        <v>0</v>
      </c>
      <c r="ACM17" s="43">
        <v>6500.2</v>
      </c>
      <c r="ACN17" s="43">
        <v>6500.2</v>
      </c>
      <c r="ACO17" s="43">
        <v>6500.2</v>
      </c>
      <c r="ACP17" s="43">
        <v>6500.2</v>
      </c>
      <c r="ACQ17" s="43">
        <v>6500.1</v>
      </c>
      <c r="ACR17" s="43">
        <v>6500.1</v>
      </c>
      <c r="ACS17" s="43">
        <v>6500.1</v>
      </c>
      <c r="ACT17" s="43">
        <v>6486.9</v>
      </c>
      <c r="ACU17" s="43">
        <v>2018</v>
      </c>
      <c r="ACV17" s="43">
        <v>2018</v>
      </c>
      <c r="ACW17" s="43">
        <v>11</v>
      </c>
      <c r="ACX17" s="43">
        <v>3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11</v>
      </c>
      <c r="ADF17" s="43">
        <v>3</v>
      </c>
      <c r="ADG17" s="43">
        <v>2018</v>
      </c>
      <c r="ADH17" s="43">
        <v>11</v>
      </c>
      <c r="ADI17" s="43">
        <v>3</v>
      </c>
      <c r="ADJ17" s="43">
        <v>2018</v>
      </c>
      <c r="ADK17" s="43">
        <v>11</v>
      </c>
      <c r="ADL17" s="43">
        <v>3</v>
      </c>
      <c r="ADM17" s="43">
        <v>2018</v>
      </c>
      <c r="ADN17" s="43">
        <v>11</v>
      </c>
      <c r="ADO17" s="43">
        <v>3</v>
      </c>
      <c r="ADP17" s="43">
        <v>2018</v>
      </c>
      <c r="ADQ17" s="43">
        <v>11</v>
      </c>
      <c r="ADR17" s="43">
        <v>3</v>
      </c>
      <c r="ADS17" s="43">
        <v>2018</v>
      </c>
      <c r="ADT17" s="43">
        <v>11</v>
      </c>
      <c r="ADU17" s="43">
        <v>3</v>
      </c>
      <c r="ADV17" s="43">
        <v>2018</v>
      </c>
      <c r="ADW17" s="43">
        <v>11</v>
      </c>
      <c r="ADX17" s="43">
        <v>3</v>
      </c>
      <c r="ADY17" s="43">
        <v>2018</v>
      </c>
      <c r="ADZ17" s="43">
        <v>9</v>
      </c>
      <c r="AEA17" s="43">
        <v>3</v>
      </c>
      <c r="AEB17" s="43">
        <v>2018</v>
      </c>
      <c r="AEC17" s="43">
        <v>10</v>
      </c>
      <c r="AED17" s="43">
        <v>3</v>
      </c>
      <c r="AEE17" s="43">
        <v>39729</v>
      </c>
      <c r="AEF17" s="43">
        <v>39680</v>
      </c>
      <c r="AEG17" s="43">
        <v>0</v>
      </c>
      <c r="AEH17" s="43">
        <v>0</v>
      </c>
      <c r="AEI17" s="43">
        <v>39678</v>
      </c>
      <c r="AEJ17" s="43">
        <v>39728</v>
      </c>
      <c r="AEK17" s="43">
        <v>39679</v>
      </c>
      <c r="AEL17" s="43">
        <v>39724</v>
      </c>
      <c r="AEM17" s="43">
        <v>39692</v>
      </c>
      <c r="AEN17" s="43">
        <v>39725</v>
      </c>
      <c r="AEO17" s="43">
        <v>39618</v>
      </c>
      <c r="AEP17" s="43">
        <v>39667</v>
      </c>
      <c r="AEQ17" s="43">
        <v>7.73</v>
      </c>
      <c r="AER17" s="43">
        <v>7.73</v>
      </c>
      <c r="AES17" s="43">
        <v>0</v>
      </c>
      <c r="AET17" s="43">
        <v>0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0</v>
      </c>
      <c r="AGK17" s="43">
        <v>37</v>
      </c>
      <c r="AGL17" s="43">
        <v>0</v>
      </c>
      <c r="AGM17" s="43">
        <v>0</v>
      </c>
      <c r="AGN17" s="43">
        <v>-25</v>
      </c>
      <c r="AGO17" s="43">
        <v>-25</v>
      </c>
      <c r="AGP17" s="43">
        <v>-25</v>
      </c>
      <c r="AGQ17" s="43">
        <v>-25</v>
      </c>
      <c r="AGR17" s="43">
        <v>-25</v>
      </c>
      <c r="AGS17" s="43">
        <v>-25</v>
      </c>
      <c r="AGT17" s="43">
        <v>-25</v>
      </c>
      <c r="AGU17" s="43">
        <v>-25</v>
      </c>
      <c r="AGV17" s="43">
        <v>-25</v>
      </c>
      <c r="AGW17" s="43">
        <v>-25</v>
      </c>
      <c r="AGX17" s="43">
        <v>-25</v>
      </c>
      <c r="AGY17" s="43">
        <v>-25</v>
      </c>
      <c r="AGZ17" s="43">
        <v>-25</v>
      </c>
      <c r="AHA17" s="43">
        <v>-25</v>
      </c>
      <c r="AHB17" s="43">
        <v>-25</v>
      </c>
      <c r="AHC17" s="43">
        <v>-25</v>
      </c>
      <c r="AHD17" s="43">
        <v>-25</v>
      </c>
      <c r="AHE17" s="43">
        <v>-25</v>
      </c>
      <c r="AHF17" s="43">
        <v>-25</v>
      </c>
      <c r="AHG17" s="43">
        <v>-25</v>
      </c>
      <c r="AHH17" s="43">
        <v>0</v>
      </c>
      <c r="AHI17" s="43">
        <v>0</v>
      </c>
      <c r="AHJ17" s="43">
        <v>0</v>
      </c>
      <c r="AHK17" s="43">
        <v>0</v>
      </c>
      <c r="AHL17" s="43">
        <v>141</v>
      </c>
      <c r="AHM17" s="43">
        <v>141</v>
      </c>
      <c r="AHN17" s="43">
        <v>110</v>
      </c>
      <c r="AHO17" s="43">
        <v>174</v>
      </c>
      <c r="AHP17" s="43">
        <v>158</v>
      </c>
      <c r="AHQ17" s="43">
        <v>141</v>
      </c>
      <c r="AHR17" s="43">
        <v>79</v>
      </c>
      <c r="AHS17" s="43">
        <v>110</v>
      </c>
      <c r="AHT17" s="43">
        <v>126</v>
      </c>
      <c r="AHU17" s="43">
        <v>220</v>
      </c>
      <c r="AHV17" s="43">
        <v>94</v>
      </c>
      <c r="AHW17" s="43">
        <v>141</v>
      </c>
      <c r="AHX17" s="43">
        <v>110</v>
      </c>
      <c r="AHY17" s="43">
        <v>253</v>
      </c>
      <c r="AHZ17" s="43">
        <v>94</v>
      </c>
      <c r="AIA17" s="43">
        <v>158</v>
      </c>
      <c r="AIB17" s="43">
        <v>94</v>
      </c>
      <c r="AIC17" s="43">
        <v>126</v>
      </c>
      <c r="AID17" s="43">
        <v>110</v>
      </c>
      <c r="AIE17" s="43">
        <v>141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341</v>
      </c>
      <c r="AKN17" s="43">
        <v>293</v>
      </c>
      <c r="AKO17" s="43">
        <v>329</v>
      </c>
      <c r="AKP17" s="43">
        <v>366</v>
      </c>
      <c r="AKQ17" s="43">
        <v>293</v>
      </c>
      <c r="AKR17" s="43">
        <v>293</v>
      </c>
      <c r="AKS17" s="43">
        <v>305</v>
      </c>
      <c r="AKT17" s="43">
        <v>268</v>
      </c>
      <c r="AKU17" s="43">
        <v>390</v>
      </c>
      <c r="AKV17" s="43">
        <v>366</v>
      </c>
      <c r="AKW17" s="43">
        <v>256</v>
      </c>
      <c r="AKX17" s="43">
        <v>390</v>
      </c>
      <c r="AKY17" s="43">
        <v>439</v>
      </c>
      <c r="AKZ17" s="43">
        <v>305</v>
      </c>
      <c r="ALA17" s="43">
        <v>329</v>
      </c>
      <c r="ALB17" s="43">
        <v>305</v>
      </c>
      <c r="ALC17" s="43">
        <v>256</v>
      </c>
      <c r="ALD17" s="43">
        <v>317</v>
      </c>
      <c r="ALE17" s="43">
        <v>366</v>
      </c>
      <c r="ALF17" s="43">
        <v>390</v>
      </c>
      <c r="ALG17" s="43">
        <v>0</v>
      </c>
      <c r="ALH17" s="43">
        <v>0</v>
      </c>
      <c r="ALI17" s="43">
        <v>0</v>
      </c>
      <c r="ALJ17" s="43">
        <v>0</v>
      </c>
      <c r="ALK17" s="43">
        <v>0</v>
      </c>
      <c r="ALL17" s="43">
        <v>4.41</v>
      </c>
      <c r="ALM17" s="43">
        <v>0</v>
      </c>
      <c r="ALN17" s="43">
        <v>0</v>
      </c>
      <c r="ALO17" s="43">
        <v>0</v>
      </c>
      <c r="ALP17" s="43">
        <v>0</v>
      </c>
      <c r="ALQ17" s="43">
        <v>7.63</v>
      </c>
      <c r="ALR17" s="43">
        <v>7.83</v>
      </c>
      <c r="ALS17" s="43">
        <v>7.57</v>
      </c>
      <c r="ALT17" s="43">
        <v>7.74</v>
      </c>
      <c r="ALU17" s="43">
        <v>7.79</v>
      </c>
      <c r="ALV17" s="43">
        <v>7.65</v>
      </c>
      <c r="ALW17" s="43">
        <v>7.64</v>
      </c>
      <c r="ALX17" s="43">
        <v>7.84</v>
      </c>
      <c r="ALY17" s="43">
        <v>7.76</v>
      </c>
      <c r="ALZ17" s="43">
        <v>7.7</v>
      </c>
      <c r="AMA17" s="43">
        <v>7.62</v>
      </c>
      <c r="AMB17" s="43">
        <v>7.56</v>
      </c>
      <c r="AMC17" s="43">
        <v>7.58</v>
      </c>
      <c r="AMD17" s="43">
        <v>7.52</v>
      </c>
      <c r="AME17" s="43">
        <v>7.74</v>
      </c>
      <c r="AMF17" s="43">
        <v>7.58</v>
      </c>
      <c r="AMG17" s="43">
        <v>7.63</v>
      </c>
      <c r="AMH17" s="43">
        <v>7.99</v>
      </c>
      <c r="AMI17" s="43">
        <v>7.6</v>
      </c>
      <c r="AMJ17" s="43">
        <v>7.61</v>
      </c>
      <c r="AMO17" s="43">
        <v>-0.28999999999999998</v>
      </c>
      <c r="AMP17" s="43">
        <v>-0.36</v>
      </c>
      <c r="AMQ17" s="43">
        <v>0.04</v>
      </c>
      <c r="AMR17" s="43">
        <v>-0.17</v>
      </c>
      <c r="AMS17" s="43">
        <v>-0.13</v>
      </c>
      <c r="AMT17" s="43">
        <v>-0.28999999999999998</v>
      </c>
      <c r="AMU17" s="43">
        <v>-0.28999999999999998</v>
      </c>
      <c r="AMV17" s="43">
        <v>-0.17</v>
      </c>
      <c r="AMW17" s="43">
        <v>-0.18</v>
      </c>
      <c r="AMX17" s="43">
        <v>-0.21</v>
      </c>
      <c r="AMY17" s="43">
        <v>-0.43</v>
      </c>
      <c r="AMZ17" s="43">
        <v>-0.08</v>
      </c>
      <c r="ANA17" s="43">
        <v>-0.31</v>
      </c>
      <c r="ANB17" s="43">
        <v>-0.22</v>
      </c>
      <c r="ANC17" s="43">
        <v>-0.37</v>
      </c>
      <c r="AND17" s="43">
        <v>-0.2</v>
      </c>
      <c r="ANE17" s="43">
        <v>-0.26</v>
      </c>
      <c r="ANF17" s="43">
        <v>-0.31</v>
      </c>
      <c r="ANG17" s="43">
        <v>-0.41</v>
      </c>
      <c r="ANH17" s="43">
        <v>-0.12</v>
      </c>
      <c r="ANM17" s="43">
        <v>7.78</v>
      </c>
      <c r="ANN17" s="43">
        <v>7.7</v>
      </c>
      <c r="ANO17" s="43">
        <v>7.79</v>
      </c>
      <c r="ANP17" s="43">
        <v>7.93</v>
      </c>
      <c r="ANQ17" s="43">
        <v>7.83</v>
      </c>
      <c r="ANR17" s="43">
        <v>7.83</v>
      </c>
      <c r="ANS17" s="43">
        <v>7.62</v>
      </c>
      <c r="ANT17" s="43">
        <v>7.62</v>
      </c>
      <c r="ANU17" s="43">
        <v>7.99</v>
      </c>
      <c r="ANV17" s="43">
        <v>7.95</v>
      </c>
      <c r="ANW17" s="43">
        <v>7.52</v>
      </c>
      <c r="ANX17" s="43">
        <v>7.64</v>
      </c>
      <c r="ANY17" s="43">
        <v>7.74</v>
      </c>
      <c r="ANZ17" s="43">
        <v>7.61</v>
      </c>
      <c r="AOA17" s="43">
        <v>7.65</v>
      </c>
      <c r="AOB17" s="43">
        <v>7.61</v>
      </c>
      <c r="AOC17" s="43">
        <v>7.6</v>
      </c>
      <c r="AOD17" s="43">
        <v>7.6</v>
      </c>
      <c r="AOE17" s="43">
        <v>7.51</v>
      </c>
      <c r="AOF17" s="43">
        <v>7.68</v>
      </c>
      <c r="AOK17" s="43">
        <v>-0.28000000000000003</v>
      </c>
      <c r="AOL17" s="43">
        <v>-0.27</v>
      </c>
      <c r="AOM17" s="43">
        <v>-0.36</v>
      </c>
      <c r="AON17" s="43">
        <v>-0.4</v>
      </c>
      <c r="AOO17" s="43">
        <v>0.02</v>
      </c>
      <c r="AOP17" s="43">
        <v>-0.37</v>
      </c>
      <c r="AOQ17" s="43">
        <v>-0.27</v>
      </c>
      <c r="AOR17" s="43">
        <v>-0.28000000000000003</v>
      </c>
      <c r="AOS17" s="43">
        <v>-0.08</v>
      </c>
      <c r="AOT17" s="43">
        <v>-0.28000000000000003</v>
      </c>
      <c r="AOU17" s="43">
        <v>-0.35</v>
      </c>
      <c r="AOV17" s="43">
        <v>-0.27</v>
      </c>
      <c r="AOW17" s="43">
        <v>-0.28999999999999998</v>
      </c>
      <c r="AOX17" s="43">
        <v>-0.38</v>
      </c>
      <c r="AOY17" s="43">
        <v>-0.37</v>
      </c>
      <c r="AOZ17" s="43">
        <v>-0.34</v>
      </c>
      <c r="APA17" s="43">
        <v>-0.23</v>
      </c>
      <c r="APB17" s="43">
        <v>-0.37</v>
      </c>
      <c r="APC17" s="43">
        <v>-0.44</v>
      </c>
      <c r="APD17" s="43">
        <v>-0.26</v>
      </c>
      <c r="API17" s="43">
        <v>19250.400000000001</v>
      </c>
      <c r="APJ17" s="43">
        <v>0</v>
      </c>
      <c r="APK17" s="43">
        <v>4018.9</v>
      </c>
      <c r="APL17" s="43">
        <v>0</v>
      </c>
      <c r="APM17" s="43">
        <v>192</v>
      </c>
      <c r="APN17" s="43">
        <v>0.02</v>
      </c>
      <c r="APO17" s="43">
        <v>0.02</v>
      </c>
      <c r="APP17" s="43">
        <v>107</v>
      </c>
      <c r="APQ17" s="43">
        <v>1.04</v>
      </c>
      <c r="APR17" s="43">
        <v>1.04</v>
      </c>
      <c r="APS17" s="43">
        <v>10069</v>
      </c>
      <c r="APT17" s="43" t="s">
        <v>7675</v>
      </c>
      <c r="APU17" s="43" t="s">
        <v>7729</v>
      </c>
      <c r="APV17" s="43" t="s">
        <v>7675</v>
      </c>
      <c r="APW17" s="43" t="s">
        <v>7693</v>
      </c>
      <c r="APX17" s="43" t="s">
        <v>7692</v>
      </c>
      <c r="APY17" s="43" t="s">
        <v>7730</v>
      </c>
      <c r="APZ17" s="43" t="s">
        <v>7731</v>
      </c>
      <c r="AQA17" s="43" t="s">
        <v>7691</v>
      </c>
      <c r="AQB17" s="43" t="s">
        <v>7675</v>
      </c>
      <c r="AQC17" s="43" t="s">
        <v>7732</v>
      </c>
      <c r="AQD17" s="43" t="s">
        <v>7675</v>
      </c>
      <c r="AQE17" s="43" t="s">
        <v>7675</v>
      </c>
      <c r="AQF17" s="43" t="s">
        <v>7733</v>
      </c>
      <c r="AQG17" s="43" t="s">
        <v>7692</v>
      </c>
      <c r="AQH17" s="43" t="s">
        <v>7694</v>
      </c>
      <c r="AQI17" s="43" t="s">
        <v>7734</v>
      </c>
      <c r="AQJ17" s="43" t="s">
        <v>7735</v>
      </c>
      <c r="AQK17" s="43" t="s">
        <v>7697</v>
      </c>
      <c r="AQL17" s="43" t="s">
        <v>7675</v>
      </c>
      <c r="AQM17" s="43" t="s">
        <v>7697</v>
      </c>
      <c r="AQN17" s="43" t="s">
        <v>7736</v>
      </c>
      <c r="AQO17" s="43" t="s">
        <v>7672</v>
      </c>
      <c r="AQP17" s="43" t="s">
        <v>7672</v>
      </c>
      <c r="AQQ17" s="43" t="s">
        <v>7713</v>
      </c>
      <c r="AQR17" s="43" t="s">
        <v>7737</v>
      </c>
      <c r="AQS17" s="43" t="s">
        <v>7738</v>
      </c>
      <c r="AQT17" s="43" t="s">
        <v>7726</v>
      </c>
      <c r="AQU17" s="43" t="s">
        <v>7699</v>
      </c>
      <c r="AQV17" s="43" t="s">
        <v>7702</v>
      </c>
      <c r="AQW17" s="43" t="s">
        <v>7703</v>
      </c>
      <c r="AQX17" s="43" t="s">
        <v>22</v>
      </c>
      <c r="AQY17" s="43">
        <v>17.3</v>
      </c>
      <c r="AQZ17" s="43">
        <v>15.5</v>
      </c>
      <c r="ARA17" s="43">
        <v>16.600000000000001</v>
      </c>
      <c r="ARB17" s="43">
        <v>17.3</v>
      </c>
      <c r="ARC17" s="43">
        <v>17.600000000000001</v>
      </c>
      <c r="ARD17" s="43">
        <v>17</v>
      </c>
      <c r="ARE17" s="43">
        <v>19.600000000000001</v>
      </c>
      <c r="ARF17" s="43">
        <v>17.899999999999999</v>
      </c>
      <c r="ARG17" s="43">
        <v>17</v>
      </c>
      <c r="ARH17" s="43">
        <v>17</v>
      </c>
      <c r="ARI17" s="43">
        <v>18.399999999999999</v>
      </c>
      <c r="ARJ17" s="43">
        <v>19.8</v>
      </c>
      <c r="ARK17" s="43">
        <v>15.9</v>
      </c>
      <c r="ARL17" s="43">
        <v>15.9</v>
      </c>
      <c r="ARM17" s="43">
        <v>16.7</v>
      </c>
      <c r="ARN17" s="43">
        <v>16.5</v>
      </c>
      <c r="ARO17" s="43">
        <v>16.600000000000001</v>
      </c>
      <c r="ARP17" s="43">
        <v>18.3</v>
      </c>
      <c r="ARQ17" s="43">
        <v>15.8</v>
      </c>
      <c r="ARR17" s="43">
        <v>17.600000000000001</v>
      </c>
      <c r="ARS17" s="43">
        <v>19.2</v>
      </c>
      <c r="ART17" s="43">
        <v>0</v>
      </c>
      <c r="ARU17" s="43">
        <v>0</v>
      </c>
      <c r="ARV17" s="43">
        <v>0</v>
      </c>
      <c r="ARW17" s="43">
        <v>0</v>
      </c>
      <c r="ARX17" s="43">
        <v>19.8</v>
      </c>
      <c r="ARY17" s="43">
        <v>15.5</v>
      </c>
      <c r="ARZ17" s="43">
        <v>903</v>
      </c>
      <c r="ATE17" s="43">
        <v>-1</v>
      </c>
      <c r="ATF17" s="43">
        <v>2</v>
      </c>
      <c r="ATG17" s="43">
        <v>1</v>
      </c>
      <c r="ATH17" s="43" t="s">
        <v>7704</v>
      </c>
      <c r="ATI17" s="43">
        <v>1E-4</v>
      </c>
      <c r="ATJ17" s="43">
        <v>1607427428000</v>
      </c>
      <c r="ATK17" s="43">
        <v>1</v>
      </c>
      <c r="ATL17" s="43">
        <v>1</v>
      </c>
      <c r="ATM17" s="43">
        <v>0.17150000000000001</v>
      </c>
      <c r="ATN17" s="43">
        <v>1</v>
      </c>
      <c r="ATO17" s="43" t="s">
        <v>7704</v>
      </c>
      <c r="ATP17" s="43">
        <v>3193</v>
      </c>
      <c r="ATQ17" s="43">
        <v>1</v>
      </c>
      <c r="ATR17" s="43">
        <v>1606867200000</v>
      </c>
      <c r="ATS17" s="43" t="s">
        <v>7704</v>
      </c>
      <c r="ATT17" s="43" t="s">
        <v>7704</v>
      </c>
      <c r="ATU17" s="43" t="s">
        <v>7704</v>
      </c>
      <c r="ATV17" s="43">
        <v>0.03</v>
      </c>
      <c r="ATW17" s="43">
        <v>5.58</v>
      </c>
      <c r="ATX17" s="43">
        <v>13</v>
      </c>
      <c r="ATZ17" s="43">
        <v>2</v>
      </c>
      <c r="AUA17" s="43">
        <v>1E-3</v>
      </c>
      <c r="AUB17" s="43">
        <v>1</v>
      </c>
      <c r="AUC17" s="43">
        <v>1</v>
      </c>
      <c r="AUD17" s="43">
        <v>1</v>
      </c>
      <c r="AUE17" s="43">
        <v>2</v>
      </c>
      <c r="AUG17" s="43">
        <v>0</v>
      </c>
      <c r="AUH17" s="43">
        <v>1659</v>
      </c>
      <c r="AUI17" s="43">
        <v>13</v>
      </c>
      <c r="AUJ17" s="43">
        <v>3.3500000000000002E-2</v>
      </c>
      <c r="AUK17" s="43">
        <v>1</v>
      </c>
      <c r="AUL17" s="43">
        <v>1607425200000</v>
      </c>
      <c r="AUM17" s="43">
        <v>2</v>
      </c>
      <c r="AUN17" s="43">
        <v>1</v>
      </c>
      <c r="AUO17" s="43">
        <v>1</v>
      </c>
      <c r="AUP17" s="43">
        <v>2.75</v>
      </c>
      <c r="AUQ17" s="43">
        <v>3</v>
      </c>
      <c r="AUR17" s="43">
        <v>1015632</v>
      </c>
      <c r="AUS17" s="43">
        <v>1</v>
      </c>
      <c r="AUT17" s="43">
        <v>1</v>
      </c>
      <c r="AUU17" s="43">
        <v>6095</v>
      </c>
      <c r="AUV17" s="43">
        <v>1</v>
      </c>
      <c r="AUW17" s="43">
        <v>15.3</v>
      </c>
      <c r="AUX17" s="43">
        <v>147</v>
      </c>
      <c r="AUY17" s="43">
        <v>0.05</v>
      </c>
      <c r="AUZ17" s="43">
        <v>4.1300000000000003E-2</v>
      </c>
      <c r="AVE17" s="43" t="s">
        <v>7676</v>
      </c>
      <c r="AVF17" s="43">
        <v>50</v>
      </c>
      <c r="AVJ17" s="43">
        <v>4010</v>
      </c>
      <c r="AVK17" s="43">
        <v>8.57</v>
      </c>
      <c r="AVL17" s="43">
        <v>2</v>
      </c>
      <c r="AVM17" s="43">
        <v>2</v>
      </c>
      <c r="AVO17" s="43">
        <v>50.01</v>
      </c>
      <c r="AVP17" s="43">
        <v>50.01</v>
      </c>
      <c r="AVQ17" s="43">
        <v>50.01</v>
      </c>
      <c r="AVR17" s="43">
        <v>50.01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20</v>
      </c>
      <c r="AYQ17" s="43">
        <v>15</v>
      </c>
      <c r="AYR17" s="43">
        <v>80</v>
      </c>
      <c r="AYS17" s="43">
        <v>1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0</v>
      </c>
      <c r="BBI17" s="43">
        <v>0</v>
      </c>
      <c r="BBK17" s="43">
        <v>-600</v>
      </c>
      <c r="BBL17" s="43">
        <v>-600</v>
      </c>
      <c r="BBM17" s="43">
        <v>6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2.5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5</v>
      </c>
      <c r="BCX17" s="43">
        <v>5</v>
      </c>
      <c r="BCY17" s="43">
        <v>60</v>
      </c>
      <c r="BCZ17" s="43">
        <v>28</v>
      </c>
      <c r="BDA17" s="43">
        <v>40</v>
      </c>
      <c r="BDB17" s="43">
        <v>30</v>
      </c>
      <c r="BDC17" s="43">
        <v>50</v>
      </c>
      <c r="BDD17" s="43">
        <v>180</v>
      </c>
      <c r="BDE17" s="43">
        <v>28</v>
      </c>
      <c r="BDF17" s="43">
        <v>40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1</v>
      </c>
      <c r="BZV17" s="43">
        <v>0</v>
      </c>
      <c r="BZW17" s="43">
        <v>0</v>
      </c>
      <c r="BZX17" s="43">
        <v>2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6</v>
      </c>
      <c r="CAE17" s="43">
        <v>0</v>
      </c>
      <c r="CAF17" s="43">
        <v>1</v>
      </c>
      <c r="CAG17" s="43">
        <v>0</v>
      </c>
      <c r="CAH17" s="43">
        <v>0</v>
      </c>
      <c r="CAI17" s="43">
        <v>2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400</v>
      </c>
      <c r="CAP17" s="43">
        <v>0</v>
      </c>
      <c r="CAQ17" s="43">
        <v>1</v>
      </c>
      <c r="CAR17" s="43">
        <v>0</v>
      </c>
      <c r="CAS17" s="43">
        <v>0</v>
      </c>
      <c r="CAT17" s="43">
        <v>3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30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1</v>
      </c>
      <c r="CBJ17" s="43">
        <v>0</v>
      </c>
      <c r="CBK17" s="43">
        <v>0</v>
      </c>
      <c r="CBL17" s="43">
        <v>3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30</v>
      </c>
      <c r="CBS17" s="43">
        <v>0</v>
      </c>
      <c r="CBT17" s="43">
        <v>1</v>
      </c>
      <c r="CBU17" s="43">
        <v>0</v>
      </c>
      <c r="CBV17" s="43">
        <v>0</v>
      </c>
      <c r="CBW17" s="43">
        <v>3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30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5</v>
      </c>
      <c r="CFQ17" s="43">
        <v>0</v>
      </c>
      <c r="CFR17" s="43">
        <v>0</v>
      </c>
      <c r="CFS17" s="43">
        <v>0</v>
      </c>
      <c r="CFT17" s="43">
        <v>0</v>
      </c>
      <c r="CFU17" s="43">
        <v>0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25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1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1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1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241</v>
      </c>
      <c r="DLG17" s="43">
        <v>200</v>
      </c>
      <c r="DLH17" s="43">
        <v>1</v>
      </c>
      <c r="DLI17" s="43">
        <v>99.36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40</v>
      </c>
      <c r="DLT17" s="43">
        <v>40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60</v>
      </c>
      <c r="DMN17" s="43">
        <v>1</v>
      </c>
      <c r="DMO17" s="43">
        <v>0</v>
      </c>
      <c r="DMP17" s="43">
        <v>241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0.8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40</v>
      </c>
      <c r="DNE17" s="43">
        <v>40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0</v>
      </c>
      <c r="DOK17" s="43">
        <v>0</v>
      </c>
      <c r="DOL17" s="43">
        <v>0</v>
      </c>
      <c r="DOM17" s="43">
        <v>0</v>
      </c>
      <c r="DON17" s="43">
        <v>0</v>
      </c>
      <c r="DOO17" s="43">
        <v>0</v>
      </c>
      <c r="DOP17" s="43">
        <v>0</v>
      </c>
      <c r="DOQ17" s="43">
        <v>0</v>
      </c>
      <c r="DOR17" s="43">
        <v>0</v>
      </c>
      <c r="DOS17" s="43">
        <v>0</v>
      </c>
      <c r="DOT17" s="43">
        <v>5</v>
      </c>
      <c r="DOU17" s="43">
        <v>40</v>
      </c>
      <c r="DOV17" s="43">
        <v>20</v>
      </c>
      <c r="DOW17" s="43">
        <v>40</v>
      </c>
      <c r="DOX17" s="43">
        <v>505</v>
      </c>
      <c r="DOY17" s="43">
        <v>505</v>
      </c>
      <c r="DOZ17" s="43">
        <v>300</v>
      </c>
      <c r="DPA17" s="43">
        <v>30</v>
      </c>
      <c r="DPB17" s="43">
        <v>120</v>
      </c>
      <c r="DPC17" s="43">
        <v>0</v>
      </c>
      <c r="DPE17" s="43">
        <v>0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0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0</v>
      </c>
      <c r="DRF17" s="43">
        <v>0</v>
      </c>
      <c r="DRG17" s="43">
        <v>0</v>
      </c>
      <c r="DRH17" s="43">
        <v>0</v>
      </c>
      <c r="DRJ17" s="43">
        <v>0</v>
      </c>
      <c r="DRN17" s="43">
        <v>12.5</v>
      </c>
      <c r="DRP17" s="43">
        <v>620</v>
      </c>
      <c r="DRU17" s="43">
        <v>11</v>
      </c>
      <c r="DRV17" s="43">
        <v>0</v>
      </c>
      <c r="DRW17" s="43">
        <v>300</v>
      </c>
      <c r="DRY17" s="43">
        <v>1</v>
      </c>
      <c r="DRZ17" s="43">
        <v>1</v>
      </c>
      <c r="DSA17" s="43">
        <v>1</v>
      </c>
      <c r="DSK17" s="43">
        <v>0</v>
      </c>
      <c r="DSL17" s="43">
        <v>0.2</v>
      </c>
      <c r="DSM17" s="43">
        <v>0.1</v>
      </c>
      <c r="DSN17" s="43">
        <v>0.01</v>
      </c>
      <c r="DSO17" s="43">
        <v>3.3</v>
      </c>
      <c r="DSP17" s="43">
        <v>80</v>
      </c>
      <c r="DSQ17" s="43">
        <v>0</v>
      </c>
      <c r="DSR17" s="43">
        <v>1</v>
      </c>
      <c r="DSS17" s="43">
        <v>7</v>
      </c>
      <c r="DST17" s="43">
        <v>100</v>
      </c>
      <c r="DSU17" s="43">
        <v>0</v>
      </c>
      <c r="DSV17" s="43">
        <v>1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90</v>
      </c>
      <c r="DTD17" s="43">
        <v>40</v>
      </c>
      <c r="DTE17" s="43">
        <v>0</v>
      </c>
      <c r="DTF17" s="43">
        <v>100</v>
      </c>
      <c r="DTG17" s="43">
        <v>10</v>
      </c>
      <c r="DTH17" s="43">
        <v>0</v>
      </c>
      <c r="DTI17" s="43">
        <v>0</v>
      </c>
      <c r="DTJ17" s="43">
        <v>-5</v>
      </c>
      <c r="DTK17" s="43">
        <v>15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45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0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0</v>
      </c>
      <c r="DVR17" s="43">
        <v>0</v>
      </c>
      <c r="DVS17" s="43">
        <v>0</v>
      </c>
      <c r="DVT17" s="43">
        <v>1</v>
      </c>
      <c r="DVU17" s="43">
        <v>65</v>
      </c>
      <c r="DVV17" s="43">
        <v>4</v>
      </c>
      <c r="DVW17" s="43">
        <v>0</v>
      </c>
      <c r="DVX17" s="43">
        <v>0</v>
      </c>
      <c r="DVY17" s="43">
        <v>0</v>
      </c>
      <c r="DVZ17" s="43">
        <v>-4.5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</v>
      </c>
      <c r="DYF17" s="43">
        <v>0</v>
      </c>
      <c r="DYG17" s="43">
        <v>0</v>
      </c>
      <c r="DYH17" s="43">
        <v>0</v>
      </c>
      <c r="DYI17" s="43">
        <v>1200</v>
      </c>
      <c r="DYJ17" s="43">
        <v>1400</v>
      </c>
      <c r="DYK17" s="43">
        <v>0</v>
      </c>
      <c r="DYL17" s="43">
        <v>0.5</v>
      </c>
      <c r="DYM17" s="43">
        <v>385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0.2</v>
      </c>
      <c r="DYX17" s="43">
        <v>0.05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1</v>
      </c>
      <c r="DZH17" s="43">
        <v>1</v>
      </c>
      <c r="DZI17" s="43">
        <v>1</v>
      </c>
      <c r="DZJ17" s="43">
        <v>1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1</v>
      </c>
      <c r="EAQ17" s="43">
        <v>25</v>
      </c>
      <c r="EAR17" s="43">
        <v>3</v>
      </c>
      <c r="EAS17" s="43">
        <v>100</v>
      </c>
      <c r="EAT17" s="43">
        <v>0</v>
      </c>
      <c r="EAU17" s="43">
        <v>8</v>
      </c>
      <c r="EAV17" s="43">
        <v>0</v>
      </c>
      <c r="EAW17" s="43">
        <v>0.5</v>
      </c>
      <c r="EAX17" s="43">
        <v>1</v>
      </c>
      <c r="EAY17" s="43">
        <v>4</v>
      </c>
      <c r="EAZ17" s="43">
        <v>50</v>
      </c>
      <c r="EBA17" s="43">
        <v>0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4000</v>
      </c>
      <c r="EBU17" s="43">
        <v>2000</v>
      </c>
      <c r="EBV17" s="43">
        <v>20000</v>
      </c>
      <c r="EBW17" s="43">
        <v>10000</v>
      </c>
      <c r="EBX17" s="43">
        <v>3356</v>
      </c>
      <c r="EBY17" s="43">
        <v>1678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1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1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0</v>
      </c>
      <c r="EFK17" s="43">
        <v>0</v>
      </c>
      <c r="EFL17" s="43">
        <v>0</v>
      </c>
      <c r="EFM17" s="43">
        <v>0</v>
      </c>
      <c r="EFN17" s="43">
        <v>0</v>
      </c>
      <c r="EFO17" s="43">
        <v>0</v>
      </c>
      <c r="EFP17" s="43">
        <v>0</v>
      </c>
      <c r="EFQ17" s="43">
        <v>0</v>
      </c>
      <c r="EIF17" s="43">
        <v>0</v>
      </c>
      <c r="EIG17" s="43">
        <v>0</v>
      </c>
      <c r="EIH17" s="43">
        <v>0</v>
      </c>
      <c r="EII17" s="43">
        <v>0</v>
      </c>
      <c r="EIN17" s="43">
        <v>0</v>
      </c>
      <c r="EIO17" s="43">
        <v>0</v>
      </c>
      <c r="EIP17" s="43">
        <v>1200</v>
      </c>
      <c r="EIQ17" s="43">
        <v>1000</v>
      </c>
      <c r="EIU17" s="43">
        <v>1000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50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200</v>
      </c>
      <c r="EKB17" s="43">
        <v>5</v>
      </c>
      <c r="EKC17" s="43">
        <v>1000</v>
      </c>
      <c r="EKD17" s="43">
        <v>225</v>
      </c>
      <c r="EKE17" s="43">
        <v>0</v>
      </c>
      <c r="EKF17" s="43">
        <v>0</v>
      </c>
      <c r="EKG17" s="43">
        <v>1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0.05</v>
      </c>
      <c r="ELM17" s="43">
        <v>0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20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-0.92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4169</v>
      </c>
      <c r="ETN17" s="43">
        <v>88</v>
      </c>
      <c r="ETO17" s="43">
        <v>90</v>
      </c>
      <c r="ETP17" s="43">
        <v>2.0499999999999998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43.4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1.05</v>
      </c>
      <c r="EXB17" s="43">
        <v>1</v>
      </c>
      <c r="EXC17" s="43">
        <v>1</v>
      </c>
      <c r="EXD17" s="43">
        <v>1</v>
      </c>
      <c r="EXE17" s="43">
        <v>180</v>
      </c>
      <c r="EXF17" s="43">
        <v>0.3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3356</v>
      </c>
      <c r="EXS17" s="43">
        <v>0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0</v>
      </c>
      <c r="EYF17" s="43">
        <v>3356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0.9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10000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2720</v>
      </c>
      <c r="FAG17" s="43">
        <v>-2720</v>
      </c>
      <c r="FAH17" s="43">
        <v>0</v>
      </c>
      <c r="FAI17" s="43">
        <v>0</v>
      </c>
      <c r="FAJ17" s="43">
        <v>0</v>
      </c>
      <c r="FAK17" s="43">
        <v>0</v>
      </c>
      <c r="FAL17" s="43">
        <v>0</v>
      </c>
      <c r="FAM17" s="43">
        <v>0</v>
      </c>
      <c r="FAN17" s="43">
        <v>0</v>
      </c>
      <c r="FAO17" s="43">
        <v>0</v>
      </c>
      <c r="FAP17" s="43">
        <v>0</v>
      </c>
      <c r="FAQ17" s="43">
        <v>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1.4</v>
      </c>
      <c r="FAZ17" s="43">
        <v>1.7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35</v>
      </c>
      <c r="FBU17" s="43">
        <v>20</v>
      </c>
      <c r="FBY17" s="43">
        <v>3</v>
      </c>
      <c r="FBZ17" s="43">
        <v>33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0.5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120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120</v>
      </c>
      <c r="FEV17" s="43">
        <v>120</v>
      </c>
      <c r="FEW17" s="43">
        <v>2</v>
      </c>
      <c r="FEX17" s="43">
        <v>2</v>
      </c>
      <c r="FEY17" s="43">
        <v>0</v>
      </c>
      <c r="FEZ17" s="43">
        <v>62</v>
      </c>
      <c r="FFA17" s="43">
        <v>2</v>
      </c>
      <c r="FFB17" s="43">
        <v>1</v>
      </c>
      <c r="FFD17" s="43">
        <v>80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138</v>
      </c>
      <c r="FFL17" s="43">
        <v>138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-50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0</v>
      </c>
      <c r="FKI17" s="43">
        <v>0</v>
      </c>
      <c r="FKJ17" s="43">
        <v>0</v>
      </c>
      <c r="FKK17" s="43">
        <v>0</v>
      </c>
      <c r="FKL17" s="43">
        <v>0</v>
      </c>
      <c r="FKM17" s="43">
        <v>0</v>
      </c>
      <c r="FKN17" s="43">
        <v>0</v>
      </c>
      <c r="FKO17" s="43">
        <v>10</v>
      </c>
      <c r="FKP17" s="43">
        <v>0</v>
      </c>
      <c r="FKQ17" s="43">
        <v>1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16</v>
      </c>
      <c r="FMH17" s="43">
        <v>18</v>
      </c>
      <c r="FMI17" s="43">
        <v>18</v>
      </c>
      <c r="FMJ17" s="43">
        <v>18</v>
      </c>
      <c r="FMP17" s="43">
        <v>15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462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700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5</v>
      </c>
      <c r="FQW17" s="43">
        <v>5</v>
      </c>
      <c r="FQX17" s="43">
        <v>5</v>
      </c>
      <c r="FQY17" s="43">
        <v>5</v>
      </c>
      <c r="FQZ17" s="43">
        <v>-5</v>
      </c>
      <c r="FRA17" s="43">
        <v>-5</v>
      </c>
      <c r="FRB17" s="43">
        <v>-5</v>
      </c>
      <c r="FRC17" s="43">
        <v>-5</v>
      </c>
      <c r="FRD17" s="43">
        <v>12</v>
      </c>
      <c r="FRE17" s="43">
        <v>12</v>
      </c>
      <c r="FRF17" s="43">
        <v>12</v>
      </c>
      <c r="FRG17" s="43">
        <v>12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320</v>
      </c>
      <c r="FTT17" s="43">
        <v>0</v>
      </c>
      <c r="FTU17" s="43">
        <v>-24</v>
      </c>
      <c r="FTV17" s="43">
        <v>-13</v>
      </c>
      <c r="FTW17" s="43">
        <v>3335</v>
      </c>
      <c r="FTX17" s="43">
        <v>1668</v>
      </c>
      <c r="FTY17" s="43">
        <v>10</v>
      </c>
      <c r="FTZ17" s="43">
        <v>3335</v>
      </c>
      <c r="FUA17" s="43">
        <v>1668</v>
      </c>
      <c r="FUB17" s="43">
        <v>40</v>
      </c>
      <c r="FUC17" s="43">
        <v>0</v>
      </c>
      <c r="FUD17" s="43">
        <v>0</v>
      </c>
      <c r="FUK17" s="43">
        <v>0</v>
      </c>
      <c r="FUL17" s="43">
        <v>0.19531000000000001</v>
      </c>
      <c r="FUN17" s="43">
        <v>3.8999999999999998E-3</v>
      </c>
      <c r="FUO17" s="43">
        <v>2.5</v>
      </c>
      <c r="FUP17" s="43">
        <v>1.1000000000000001</v>
      </c>
      <c r="FUV17" s="43">
        <v>3347</v>
      </c>
      <c r="FUW17" s="43">
        <v>1682</v>
      </c>
      <c r="FUX17" s="43">
        <v>4304</v>
      </c>
      <c r="FUY17" s="43">
        <v>2202</v>
      </c>
      <c r="FUZ17" s="43">
        <v>1499</v>
      </c>
      <c r="FVA17" s="43">
        <v>1499</v>
      </c>
      <c r="FVC17" s="43">
        <v>50.1</v>
      </c>
      <c r="FVD17" s="43">
        <v>49.5</v>
      </c>
      <c r="FVF17" s="43">
        <v>500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4916</v>
      </c>
      <c r="FWB17" s="43">
        <v>2159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4916</v>
      </c>
      <c r="FXE17" s="43">
        <v>2159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4916</v>
      </c>
      <c r="FYH17" s="43">
        <v>2159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6</v>
      </c>
      <c r="FYY17" s="43">
        <v>0</v>
      </c>
      <c r="FYZ17" s="43">
        <v>1</v>
      </c>
      <c r="FZA17" s="43">
        <v>6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0</v>
      </c>
      <c r="FZU17" s="43">
        <v>0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6</v>
      </c>
      <c r="GAB17" s="43">
        <v>0</v>
      </c>
      <c r="GAC17" s="43">
        <v>0.5</v>
      </c>
      <c r="GAD17" s="43">
        <v>0</v>
      </c>
      <c r="GAE17" s="43">
        <v>0</v>
      </c>
      <c r="GAF17" s="43">
        <v>120000</v>
      </c>
      <c r="GAG17" s="43">
        <v>0</v>
      </c>
      <c r="GAH17" s="43">
        <v>120000</v>
      </c>
      <c r="GAI17" s="43">
        <v>0</v>
      </c>
      <c r="GAK17" s="43">
        <v>4</v>
      </c>
      <c r="GAL17" s="43">
        <v>0</v>
      </c>
      <c r="GAM17" s="43">
        <v>0</v>
      </c>
      <c r="GAN17" s="43">
        <v>0</v>
      </c>
      <c r="GAR17" s="43">
        <v>75</v>
      </c>
      <c r="GAT17" s="43">
        <v>40</v>
      </c>
      <c r="GBI17" s="43">
        <v>50</v>
      </c>
      <c r="GBJ17" s="43">
        <v>50</v>
      </c>
      <c r="GBK17" s="43">
        <v>50</v>
      </c>
      <c r="GBL17" s="43">
        <v>50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58</v>
      </c>
      <c r="GCG17" s="43">
        <v>40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300</v>
      </c>
      <c r="GDL17" s="43">
        <v>100</v>
      </c>
      <c r="GDM17" s="43">
        <v>99.36</v>
      </c>
      <c r="GDN17" s="43">
        <v>100</v>
      </c>
      <c r="GDW17" s="43">
        <v>-925</v>
      </c>
      <c r="GDX17" s="43">
        <v>3700</v>
      </c>
      <c r="GDZ17" s="43">
        <v>0.2</v>
      </c>
      <c r="GEA17" s="43">
        <v>80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300</v>
      </c>
      <c r="GFN17" s="43">
        <v>100</v>
      </c>
      <c r="GFO17" s="43">
        <v>100</v>
      </c>
      <c r="GGA17" s="43">
        <v>0.2</v>
      </c>
      <c r="GGB17" s="43">
        <v>80</v>
      </c>
      <c r="GGC17" s="43">
        <v>200</v>
      </c>
      <c r="GHU17" s="43">
        <v>0</v>
      </c>
      <c r="GHV17" s="43">
        <v>0.1</v>
      </c>
      <c r="GHW17" s="43">
        <v>0.03</v>
      </c>
      <c r="GHX17" s="43">
        <v>0.01</v>
      </c>
      <c r="GHY17" s="43">
        <v>100</v>
      </c>
      <c r="GHZ17" s="43">
        <v>100</v>
      </c>
      <c r="GIA17" s="43">
        <v>0</v>
      </c>
      <c r="GIB17" s="43">
        <v>1</v>
      </c>
      <c r="GIC17" s="43">
        <v>1.5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60</v>
      </c>
      <c r="GIP17" s="43">
        <v>5</v>
      </c>
      <c r="GIQ17" s="43">
        <v>100</v>
      </c>
      <c r="GIR17" s="43">
        <v>0</v>
      </c>
      <c r="GIS17" s="43">
        <v>0</v>
      </c>
      <c r="GIT17" s="43">
        <v>0.1</v>
      </c>
      <c r="GIU17" s="43">
        <v>0.1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6</v>
      </c>
      <c r="GJB17" s="43">
        <v>1</v>
      </c>
      <c r="GJC17" s="43">
        <v>100</v>
      </c>
      <c r="GJD17" s="43">
        <v>0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71</v>
      </c>
      <c r="GJN17" s="43">
        <v>0</v>
      </c>
      <c r="GJO17" s="43">
        <v>100</v>
      </c>
      <c r="GJP17" s="43">
        <v>5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80</v>
      </c>
      <c r="GJW17" s="43">
        <v>0</v>
      </c>
      <c r="GJX17" s="43">
        <v>1</v>
      </c>
      <c r="GJY17" s="43">
        <v>4.2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35</v>
      </c>
      <c r="GKI17" s="43">
        <v>40</v>
      </c>
      <c r="GKJ17" s="43">
        <v>100</v>
      </c>
      <c r="GKK17" s="43">
        <v>40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0.4</v>
      </c>
      <c r="GKR17" s="43">
        <v>0</v>
      </c>
      <c r="GKS17" s="43">
        <v>1</v>
      </c>
      <c r="GKT17" s="43">
        <v>3.5</v>
      </c>
      <c r="GKU17" s="43">
        <v>0.01</v>
      </c>
      <c r="GKV17" s="43">
        <v>0.01</v>
      </c>
      <c r="GKW17" s="43">
        <v>0.1</v>
      </c>
      <c r="GKX17" s="43">
        <v>0.1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25</v>
      </c>
      <c r="GLE17" s="43">
        <v>100</v>
      </c>
      <c r="GLF17" s="43">
        <v>0</v>
      </c>
      <c r="GLG17" s="43">
        <v>0</v>
      </c>
      <c r="GLH17" s="43">
        <v>0.1</v>
      </c>
      <c r="GLI17" s="43">
        <v>3</v>
      </c>
      <c r="GLJ17" s="43">
        <v>0.02</v>
      </c>
      <c r="GLK17" s="43">
        <v>100</v>
      </c>
      <c r="GLL17" s="43">
        <v>50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100</v>
      </c>
      <c r="GLX17" s="43">
        <v>110</v>
      </c>
      <c r="GLY17" s="43">
        <v>60</v>
      </c>
      <c r="GLZ17" s="43">
        <v>100</v>
      </c>
      <c r="GMA17" s="43">
        <v>30</v>
      </c>
      <c r="GMB17" s="43">
        <v>0</v>
      </c>
      <c r="GMC17" s="43">
        <v>0.3</v>
      </c>
      <c r="GMD17" s="43">
        <v>0.01</v>
      </c>
      <c r="GME17" s="43">
        <v>0.01</v>
      </c>
      <c r="GMF17" s="43">
        <v>100</v>
      </c>
      <c r="GMG17" s="43">
        <v>80</v>
      </c>
      <c r="GMH17" s="43">
        <v>0</v>
      </c>
      <c r="GMI17" s="43">
        <v>1</v>
      </c>
      <c r="GMJ17" s="43">
        <v>7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47</v>
      </c>
      <c r="GMR17" s="43">
        <v>30</v>
      </c>
      <c r="GMS17" s="43">
        <v>35</v>
      </c>
      <c r="GMT17" s="43">
        <v>0</v>
      </c>
      <c r="GMU17" s="43">
        <v>100</v>
      </c>
      <c r="GMV17" s="43">
        <v>10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80</v>
      </c>
      <c r="GZF17" s="43">
        <v>0</v>
      </c>
      <c r="GZG17" s="43">
        <v>1</v>
      </c>
      <c r="GZH17" s="43">
        <v>4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40</v>
      </c>
      <c r="GZS17" s="43">
        <v>0.1</v>
      </c>
      <c r="GZT17" s="43">
        <v>0.01</v>
      </c>
      <c r="GZU17" s="43">
        <v>55</v>
      </c>
      <c r="GZV17" s="43">
        <v>10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80</v>
      </c>
      <c r="HDE17" s="43">
        <v>0</v>
      </c>
      <c r="HDF17" s="43">
        <v>1</v>
      </c>
      <c r="HDG17" s="43">
        <v>4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70</v>
      </c>
      <c r="HDQ17" s="43">
        <v>40</v>
      </c>
      <c r="HDR17" s="43">
        <v>0.1</v>
      </c>
      <c r="HDS17" s="43">
        <v>0.01</v>
      </c>
      <c r="HDT17" s="43">
        <v>55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0</v>
      </c>
      <c r="HJO17" s="43">
        <v>0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1668</v>
      </c>
      <c r="HMC17" s="43">
        <v>3356</v>
      </c>
      <c r="HMD17" s="43">
        <v>2</v>
      </c>
      <c r="HME17" s="43">
        <v>2</v>
      </c>
      <c r="HMF17" s="43">
        <v>37</v>
      </c>
      <c r="HMG17" s="43">
        <v>45</v>
      </c>
      <c r="HMI17" s="43">
        <v>-6</v>
      </c>
      <c r="HMJ17" s="43">
        <v>-6</v>
      </c>
      <c r="HMK17" s="43">
        <v>-6</v>
      </c>
      <c r="HML17" s="43">
        <v>-6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3356</v>
      </c>
      <c r="HNJ17" s="43">
        <v>3356</v>
      </c>
      <c r="HNK17" s="43">
        <v>3356</v>
      </c>
      <c r="HNL17" s="43">
        <v>3356</v>
      </c>
      <c r="HNM17" s="43">
        <v>70</v>
      </c>
      <c r="HNN17" s="43">
        <v>0.65</v>
      </c>
      <c r="HNO17" s="43">
        <v>0.56000000000000005</v>
      </c>
      <c r="HNP17" s="43">
        <v>0.56000000000000005</v>
      </c>
      <c r="HNQ17" s="43">
        <v>0.56000000000000005</v>
      </c>
      <c r="HNR17" s="43">
        <v>0.45</v>
      </c>
      <c r="HNS17" s="43">
        <v>0.56000000000000005</v>
      </c>
      <c r="HNT17" s="43">
        <v>0.56000000000000005</v>
      </c>
      <c r="HNU17" s="43">
        <v>0.56000000000000005</v>
      </c>
      <c r="HNW17" s="43">
        <v>10</v>
      </c>
      <c r="HNX17" s="43">
        <v>20</v>
      </c>
      <c r="HNY17" s="43">
        <v>93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0</v>
      </c>
      <c r="HOR17" s="43">
        <v>80</v>
      </c>
      <c r="HOS17" s="43">
        <v>20</v>
      </c>
      <c r="HOT17" s="43">
        <v>80</v>
      </c>
      <c r="HOU17" s="43">
        <v>1</v>
      </c>
      <c r="HOV17" s="43">
        <v>22.7</v>
      </c>
      <c r="HOW17" s="43">
        <v>3</v>
      </c>
      <c r="HOX17" s="43">
        <v>3</v>
      </c>
      <c r="HOY17" s="43">
        <v>10</v>
      </c>
      <c r="HOZ17" s="43">
        <v>75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54</v>
      </c>
      <c r="HPI17" s="43">
        <v>54</v>
      </c>
      <c r="HPJ17" s="43">
        <v>54</v>
      </c>
      <c r="HPK17" s="43">
        <v>54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0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1000</v>
      </c>
      <c r="HRL17" s="43">
        <v>1000</v>
      </c>
      <c r="HRM17" s="43">
        <v>4000</v>
      </c>
      <c r="HRN17" s="43">
        <v>3000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300</v>
      </c>
      <c r="HRY17" s="43">
        <v>3300</v>
      </c>
      <c r="HRZ17" s="43">
        <v>50</v>
      </c>
      <c r="HSA17" s="43">
        <v>100</v>
      </c>
      <c r="HSB17" s="43">
        <v>50</v>
      </c>
      <c r="HSC17" s="43">
        <v>300</v>
      </c>
      <c r="HSD17" s="43">
        <v>650</v>
      </c>
      <c r="HSE17" s="43">
        <v>93</v>
      </c>
      <c r="HSF17" s="43">
        <v>98</v>
      </c>
      <c r="HSG17" s="43">
        <v>1</v>
      </c>
      <c r="HSH17" s="43">
        <v>100</v>
      </c>
      <c r="HSI17" s="43">
        <v>2</v>
      </c>
      <c r="HSJ17" s="43">
        <v>70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</v>
      </c>
      <c r="HYD17" s="43">
        <v>1</v>
      </c>
      <c r="HYE17" s="43">
        <v>33</v>
      </c>
      <c r="HYF17" s="43">
        <v>1</v>
      </c>
      <c r="HYG17" s="43">
        <v>0</v>
      </c>
      <c r="HYH17" s="43">
        <v>60</v>
      </c>
      <c r="HYI17" s="43">
        <v>60</v>
      </c>
      <c r="HYJ17" s="43">
        <v>30</v>
      </c>
      <c r="HYK17" s="43">
        <v>15</v>
      </c>
      <c r="HYL17" s="43">
        <v>15</v>
      </c>
      <c r="HYM17" s="43">
        <v>1</v>
      </c>
      <c r="HYN17" s="43">
        <v>0</v>
      </c>
      <c r="HYO17" s="43">
        <v>1</v>
      </c>
      <c r="HYP17" s="43">
        <v>100</v>
      </c>
      <c r="HYQ17" s="43">
        <v>70</v>
      </c>
      <c r="HYR17" s="43">
        <v>200</v>
      </c>
      <c r="HYS17" s="43">
        <v>50</v>
      </c>
      <c r="HYT17" s="43">
        <v>100</v>
      </c>
      <c r="HYU17" s="43">
        <v>90</v>
      </c>
      <c r="HYV17" s="43">
        <v>24</v>
      </c>
      <c r="HYW17" s="43">
        <v>25</v>
      </c>
      <c r="HYX17" s="43">
        <v>24</v>
      </c>
      <c r="HYY17" s="43">
        <v>20</v>
      </c>
      <c r="HYZ17" s="43">
        <v>25</v>
      </c>
      <c r="HZA17" s="43">
        <v>10</v>
      </c>
      <c r="HZB17" s="43">
        <v>3000</v>
      </c>
      <c r="HZC17" s="43">
        <v>50</v>
      </c>
      <c r="HZD17" s="43">
        <v>100</v>
      </c>
      <c r="HZE17" s="43">
        <v>50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900</v>
      </c>
      <c r="IHF17" s="43">
        <v>0.15</v>
      </c>
      <c r="IHG17" s="43">
        <v>0.7</v>
      </c>
      <c r="IHH17" s="43">
        <v>4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1.35</v>
      </c>
      <c r="IIQ17" s="43">
        <v>1.5</v>
      </c>
      <c r="IIR17" s="43">
        <v>40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1.1000000000000001</v>
      </c>
      <c r="IKN17" s="139">
        <v>0.74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1</v>
      </c>
      <c r="ILL17" s="43">
        <v>1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1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3354</v>
      </c>
      <c r="ITQ17" s="43">
        <v>3356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3356</v>
      </c>
      <c r="ITX17" s="43">
        <v>3354</v>
      </c>
      <c r="IUA17" s="43">
        <v>0</v>
      </c>
      <c r="IUB17" s="43">
        <v>0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</v>
      </c>
      <c r="IUK17" s="43">
        <v>-31.089999999999996</v>
      </c>
      <c r="IUL17" s="43">
        <v>3.9420000000000002</v>
      </c>
      <c r="IUM17" s="43">
        <v>7.3999999999999996E-2</v>
      </c>
      <c r="IUN17" s="43">
        <v>1.040909090909091</v>
      </c>
      <c r="IUO17" s="43">
        <v>0</v>
      </c>
      <c r="IUP17" s="43">
        <v>0</v>
      </c>
      <c r="IUQ17" s="43">
        <v>0</v>
      </c>
      <c r="IUR17" s="43">
        <v>0</v>
      </c>
      <c r="IUS17" s="43">
        <v>0</v>
      </c>
      <c r="IUT17" s="43">
        <v>0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0</v>
      </c>
      <c r="IVM17" s="43">
        <v>0</v>
      </c>
      <c r="IVN17" s="43">
        <v>0</v>
      </c>
      <c r="IVO17" s="43">
        <v>0</v>
      </c>
      <c r="IVP17" s="43">
        <v>68.069999999999993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363</v>
      </c>
      <c r="IWP17" s="43">
        <v>367</v>
      </c>
      <c r="IWQ17" s="43">
        <v>373</v>
      </c>
      <c r="IWR17" s="43">
        <v>368</v>
      </c>
      <c r="IWS17" s="43">
        <v>364</v>
      </c>
      <c r="IWT17" s="43">
        <v>366</v>
      </c>
      <c r="IWU17" s="43">
        <v>368</v>
      </c>
      <c r="IWV17" s="43">
        <v>368</v>
      </c>
      <c r="IWW17" s="43">
        <v>365</v>
      </c>
      <c r="IWX17" s="43">
        <v>375</v>
      </c>
      <c r="IWY17" s="43">
        <v>370</v>
      </c>
      <c r="IWZ17" s="43">
        <v>368</v>
      </c>
      <c r="IXA17" s="43">
        <v>366</v>
      </c>
      <c r="IXB17" s="43">
        <v>0</v>
      </c>
      <c r="IXC17" s="43">
        <v>0</v>
      </c>
      <c r="IXD17" s="43">
        <v>0</v>
      </c>
      <c r="IXE17" s="43">
        <v>0</v>
      </c>
      <c r="IXF17" s="43">
        <v>368</v>
      </c>
      <c r="IXG17" s="43">
        <v>367</v>
      </c>
      <c r="IXH17" s="43">
        <v>362</v>
      </c>
      <c r="IXI17" s="43">
        <v>367</v>
      </c>
      <c r="IXJ17" s="43">
        <v>365</v>
      </c>
      <c r="IXK17" s="43">
        <v>367</v>
      </c>
      <c r="IXL17" s="43">
        <v>362</v>
      </c>
      <c r="IXM17" s="43">
        <v>515</v>
      </c>
      <c r="IXN17" s="43">
        <v>516</v>
      </c>
      <c r="IXO17" s="43">
        <v>515</v>
      </c>
      <c r="IXP17" s="43">
        <v>516</v>
      </c>
      <c r="IXQ17" s="43">
        <v>518</v>
      </c>
      <c r="IXR17" s="43">
        <v>516</v>
      </c>
      <c r="IXS17" s="43">
        <v>517</v>
      </c>
      <c r="IXT17" s="43">
        <v>517</v>
      </c>
      <c r="IXU17" s="43">
        <v>516</v>
      </c>
      <c r="IXV17" s="43">
        <v>518</v>
      </c>
      <c r="IXW17" s="43">
        <v>515</v>
      </c>
      <c r="IXX17" s="43">
        <v>517</v>
      </c>
      <c r="IXY17" s="43">
        <v>518</v>
      </c>
      <c r="IXZ17" s="43">
        <v>0</v>
      </c>
      <c r="IYA17" s="43">
        <v>0</v>
      </c>
      <c r="IYB17" s="43">
        <v>0</v>
      </c>
      <c r="IYC17" s="43">
        <v>0</v>
      </c>
      <c r="IYD17" s="43">
        <v>514</v>
      </c>
      <c r="IYE17" s="43">
        <v>517</v>
      </c>
      <c r="IYF17" s="43">
        <v>514</v>
      </c>
      <c r="IYG17" s="43">
        <v>515</v>
      </c>
      <c r="IYH17" s="43">
        <v>514</v>
      </c>
      <c r="IYI17" s="43">
        <v>515</v>
      </c>
      <c r="IYJ17" s="43">
        <v>513</v>
      </c>
      <c r="IYK17" s="43">
        <v>5542</v>
      </c>
      <c r="IYL17" s="43" t="s">
        <v>7677</v>
      </c>
      <c r="IYM17" s="43">
        <v>30</v>
      </c>
      <c r="IYN17" s="43">
        <v>47</v>
      </c>
      <c r="IYO17" s="43">
        <v>47</v>
      </c>
      <c r="IYP17" s="43">
        <v>47</v>
      </c>
      <c r="IYQ17" s="43">
        <v>47</v>
      </c>
      <c r="IYR17" s="43">
        <v>47</v>
      </c>
      <c r="IYS17" s="43">
        <v>49</v>
      </c>
      <c r="IYT17" s="43">
        <v>47</v>
      </c>
      <c r="IYU17" s="43">
        <v>48</v>
      </c>
      <c r="IYV17" s="43">
        <v>47</v>
      </c>
      <c r="IYW17" s="43">
        <v>47</v>
      </c>
      <c r="IYX17" s="43">
        <v>49</v>
      </c>
      <c r="IYY17" s="43">
        <v>46</v>
      </c>
      <c r="IYZ17" s="43">
        <v>47</v>
      </c>
      <c r="IZA17" s="43">
        <v>47</v>
      </c>
      <c r="IZB17" s="43">
        <v>46</v>
      </c>
      <c r="IZC17" s="43">
        <v>47</v>
      </c>
      <c r="IZD17" s="43">
        <v>47</v>
      </c>
      <c r="IZE17" s="43">
        <v>47</v>
      </c>
      <c r="IZF17" s="43">
        <v>45</v>
      </c>
      <c r="IZG17" s="43">
        <v>46</v>
      </c>
      <c r="IZH17" s="43">
        <v>18.385890666227127</v>
      </c>
      <c r="IZI17" s="43">
        <v>20.618826637853235</v>
      </c>
      <c r="IZJ17" s="43">
        <v>24.109568549375545</v>
      </c>
      <c r="IZK17" s="43">
        <v>19.341931418854088</v>
      </c>
      <c r="IZL17" s="43">
        <v>20.791965211978845</v>
      </c>
      <c r="IZM17" s="43">
        <v>22.111663874721572</v>
      </c>
      <c r="IZN17" s="43">
        <v>19.434157071593155</v>
      </c>
      <c r="IZO17" s="43">
        <v>19.378684935271647</v>
      </c>
      <c r="IZP17" s="43">
        <v>21.005986862727248</v>
      </c>
      <c r="IZQ17" s="43">
        <v>19.48123846743421</v>
      </c>
      <c r="IZR17" s="43">
        <v>20.426182467834366</v>
      </c>
      <c r="IZS17" s="43">
        <v>19.192499266669824</v>
      </c>
      <c r="IZT17" s="43">
        <v>17.24208143267257</v>
      </c>
      <c r="IZU17" s="43">
        <v>19.485822092710379</v>
      </c>
      <c r="IZV17" s="43">
        <v>19.766221102776814</v>
      </c>
      <c r="IZW17" s="43">
        <v>21.902986953100832</v>
      </c>
      <c r="IZX17" s="43">
        <v>23.978496653719439</v>
      </c>
      <c r="IZY17" s="43">
        <v>20.156411883020247</v>
      </c>
      <c r="IZZ17" s="43">
        <v>20.746884817974937</v>
      </c>
      <c r="JAA17" s="43">
        <v>22.603043028272857</v>
      </c>
      <c r="JAF17" s="43">
        <v>2005</v>
      </c>
      <c r="JAG17" s="43">
        <v>2080</v>
      </c>
      <c r="JAH17" s="43">
        <v>1865</v>
      </c>
      <c r="JAI17" s="43">
        <v>1845</v>
      </c>
      <c r="JAJ17" s="43">
        <v>1703</v>
      </c>
      <c r="JAK17" s="43">
        <v>3008</v>
      </c>
      <c r="JAL17" s="43">
        <v>1716</v>
      </c>
      <c r="JAM17" s="43">
        <v>1657</v>
      </c>
      <c r="JAN17" s="43">
        <v>1876</v>
      </c>
      <c r="JAO17" s="43">
        <v>1469</v>
      </c>
      <c r="JAP17" s="43">
        <v>3150</v>
      </c>
      <c r="JAQ17" s="43">
        <v>1872</v>
      </c>
      <c r="JAR17" s="43">
        <v>1815</v>
      </c>
      <c r="JAS17" s="43">
        <v>1880</v>
      </c>
      <c r="JAT17" s="43">
        <v>1923</v>
      </c>
      <c r="JAU17" s="43">
        <v>2020</v>
      </c>
      <c r="JAV17" s="43">
        <v>1542</v>
      </c>
      <c r="JAW17" s="43">
        <v>2020</v>
      </c>
      <c r="JAX17" s="43">
        <v>1841</v>
      </c>
      <c r="JAY17" s="43">
        <v>1008</v>
      </c>
      <c r="JBE17" s="43">
        <v>0</v>
      </c>
      <c r="JBF17" s="43">
        <v>1</v>
      </c>
      <c r="JBR17" s="43">
        <v>0</v>
      </c>
      <c r="JBS17" s="43">
        <v>0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156</v>
      </c>
      <c r="JBZ17" s="43">
        <v>0</v>
      </c>
      <c r="JCA17" s="43">
        <v>0</v>
      </c>
      <c r="JCB17" s="43">
        <v>0</v>
      </c>
      <c r="JCC17" s="43">
        <v>204.3</v>
      </c>
      <c r="JCD17" s="43">
        <v>0</v>
      </c>
      <c r="JCE17" s="43">
        <v>0</v>
      </c>
      <c r="JCF17" s="43">
        <v>0</v>
      </c>
      <c r="JCG17" s="43">
        <v>1052</v>
      </c>
      <c r="JCH17" s="43">
        <v>0</v>
      </c>
      <c r="JCI17" s="43">
        <v>0</v>
      </c>
      <c r="JCJ17" s="43">
        <v>0</v>
      </c>
      <c r="JCK17" s="43">
        <v>4.8</v>
      </c>
      <c r="JCL17" s="43">
        <v>0</v>
      </c>
      <c r="JCM17" s="43">
        <v>0</v>
      </c>
      <c r="JCN17" s="43">
        <v>0</v>
      </c>
      <c r="JCO17" s="43">
        <v>2.093</v>
      </c>
      <c r="JCS17" s="43">
        <v>67.2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DE17" s="43">
        <v>1</v>
      </c>
      <c r="JDG17" s="43">
        <v>1</v>
      </c>
      <c r="JDI17" s="43">
        <v>1</v>
      </c>
      <c r="JDK17" s="43">
        <v>1</v>
      </c>
      <c r="JDM17" s="43">
        <v>1</v>
      </c>
      <c r="JDO17" s="43">
        <v>1</v>
      </c>
      <c r="JDQ17" s="43">
        <v>1</v>
      </c>
      <c r="JDS17" s="43">
        <v>1</v>
      </c>
      <c r="JDU17" s="43">
        <v>1</v>
      </c>
      <c r="JDW17" s="43">
        <v>1</v>
      </c>
      <c r="JDY17" s="43">
        <v>1</v>
      </c>
      <c r="JEA17" s="43">
        <v>1</v>
      </c>
      <c r="JEC17" s="43">
        <v>1</v>
      </c>
      <c r="JEE17" s="43">
        <v>1</v>
      </c>
      <c r="JEG17" s="43">
        <v>1</v>
      </c>
      <c r="JEI17" s="43">
        <v>1</v>
      </c>
      <c r="JEK17" s="43">
        <v>1</v>
      </c>
      <c r="JEM17" s="43">
        <v>1</v>
      </c>
      <c r="JEO17" s="43">
        <v>1</v>
      </c>
      <c r="JEQ17" s="43">
        <v>1</v>
      </c>
      <c r="JEZ17" s="43">
        <v>0</v>
      </c>
      <c r="JFA17" s="43">
        <v>7.63</v>
      </c>
      <c r="JFB17" s="43">
        <v>0</v>
      </c>
      <c r="JFC17" s="43">
        <v>7.83</v>
      </c>
      <c r="JFD17" s="43">
        <v>0</v>
      </c>
      <c r="JFE17" s="43">
        <v>7.57</v>
      </c>
      <c r="JFF17" s="43">
        <v>0</v>
      </c>
      <c r="JFG17" s="43">
        <v>7.74</v>
      </c>
      <c r="JFH17" s="43">
        <v>0</v>
      </c>
      <c r="JFI17" s="43">
        <v>7.79</v>
      </c>
      <c r="JFJ17" s="43">
        <v>0</v>
      </c>
      <c r="JFK17" s="43">
        <v>7.65</v>
      </c>
      <c r="JFL17" s="43">
        <v>0</v>
      </c>
      <c r="JFM17" s="43">
        <v>7.64</v>
      </c>
      <c r="JFN17" s="43">
        <v>0</v>
      </c>
      <c r="JFO17" s="43">
        <v>7.84</v>
      </c>
      <c r="JFP17" s="43">
        <v>0</v>
      </c>
      <c r="JFQ17" s="43">
        <v>7.76</v>
      </c>
      <c r="JFR17" s="43">
        <v>0</v>
      </c>
      <c r="JFS17" s="43">
        <v>7.7</v>
      </c>
      <c r="JFT17" s="43">
        <v>0</v>
      </c>
      <c r="JFU17" s="43">
        <v>7.62</v>
      </c>
      <c r="JFV17" s="43">
        <v>0</v>
      </c>
      <c r="JFW17" s="43">
        <v>7.56</v>
      </c>
      <c r="JFX17" s="43">
        <v>0</v>
      </c>
      <c r="JFY17" s="43">
        <v>7.58</v>
      </c>
      <c r="JFZ17" s="43">
        <v>0</v>
      </c>
      <c r="JGA17" s="43">
        <v>7.52</v>
      </c>
      <c r="JGB17" s="43">
        <v>0</v>
      </c>
      <c r="JGC17" s="43">
        <v>7.74</v>
      </c>
      <c r="JGD17" s="43">
        <v>0</v>
      </c>
      <c r="JGE17" s="43">
        <v>7.58</v>
      </c>
      <c r="JGF17" s="43">
        <v>0</v>
      </c>
      <c r="JGG17" s="43">
        <v>7.63</v>
      </c>
      <c r="JGH17" s="43">
        <v>0</v>
      </c>
      <c r="JGI17" s="43">
        <v>7.99</v>
      </c>
      <c r="JGJ17" s="43">
        <v>0</v>
      </c>
      <c r="JGK17" s="43">
        <v>7.6</v>
      </c>
      <c r="JGL17" s="43">
        <v>0</v>
      </c>
      <c r="JGM17" s="43">
        <v>7.61</v>
      </c>
      <c r="JGV17" s="43">
        <v>0</v>
      </c>
      <c r="JGW17" s="43">
        <v>-0.28999999999999998</v>
      </c>
      <c r="JGX17" s="43">
        <v>0</v>
      </c>
      <c r="JGY17" s="43">
        <v>-0.36</v>
      </c>
      <c r="JGZ17" s="43">
        <v>0</v>
      </c>
      <c r="JHA17" s="43">
        <v>0.04</v>
      </c>
      <c r="JHB17" s="43">
        <v>0</v>
      </c>
      <c r="JHC17" s="43">
        <v>-0.17</v>
      </c>
      <c r="JHD17" s="43">
        <v>0</v>
      </c>
      <c r="JHE17" s="43">
        <v>-0.13</v>
      </c>
      <c r="JHF17" s="43">
        <v>0</v>
      </c>
      <c r="JHG17" s="43">
        <v>-0.28999999999999998</v>
      </c>
      <c r="JHH17" s="43">
        <v>0</v>
      </c>
      <c r="JHI17" s="43">
        <v>-0.28999999999999998</v>
      </c>
      <c r="JHJ17" s="43">
        <v>0</v>
      </c>
      <c r="JHK17" s="43">
        <v>-0.17</v>
      </c>
      <c r="JHL17" s="43">
        <v>0</v>
      </c>
      <c r="JHM17" s="43">
        <v>-0.18</v>
      </c>
      <c r="JHN17" s="43">
        <v>0</v>
      </c>
      <c r="JHO17" s="43">
        <v>-0.21</v>
      </c>
      <c r="JHP17" s="43">
        <v>0</v>
      </c>
      <c r="JHQ17" s="43">
        <v>-0.43</v>
      </c>
      <c r="JHR17" s="43">
        <v>0</v>
      </c>
      <c r="JHS17" s="43">
        <v>-0.08</v>
      </c>
      <c r="JHT17" s="43">
        <v>0</v>
      </c>
      <c r="JHU17" s="43">
        <v>-0.31</v>
      </c>
      <c r="JHV17" s="43">
        <v>0</v>
      </c>
      <c r="JHW17" s="43">
        <v>-0.22</v>
      </c>
      <c r="JHX17" s="43">
        <v>0</v>
      </c>
      <c r="JHY17" s="43">
        <v>-0.37</v>
      </c>
      <c r="JHZ17" s="43">
        <v>0</v>
      </c>
      <c r="JIA17" s="43">
        <v>-0.2</v>
      </c>
      <c r="JIB17" s="43">
        <v>0</v>
      </c>
      <c r="JIC17" s="43">
        <v>-0.26</v>
      </c>
      <c r="JID17" s="43">
        <v>0</v>
      </c>
      <c r="JIE17" s="43">
        <v>-0.31</v>
      </c>
      <c r="JIF17" s="43">
        <v>0</v>
      </c>
      <c r="JIG17" s="43">
        <v>-0.41</v>
      </c>
      <c r="JIH17" s="43">
        <v>0</v>
      </c>
      <c r="JII17" s="43">
        <v>-0.12</v>
      </c>
      <c r="JIR17" s="43">
        <v>0</v>
      </c>
      <c r="JIS17" s="43">
        <v>7.78</v>
      </c>
      <c r="JIT17" s="43">
        <v>0</v>
      </c>
      <c r="JIU17" s="43">
        <v>7.7</v>
      </c>
      <c r="JIV17" s="43">
        <v>0</v>
      </c>
      <c r="JIW17" s="43">
        <v>7.79</v>
      </c>
      <c r="JIX17" s="43">
        <v>0</v>
      </c>
      <c r="JIY17" s="43">
        <v>7.93</v>
      </c>
      <c r="JIZ17" s="43">
        <v>0</v>
      </c>
      <c r="JJA17" s="43">
        <v>7.83</v>
      </c>
      <c r="JJB17" s="43">
        <v>0</v>
      </c>
      <c r="JJC17" s="43">
        <v>7.83</v>
      </c>
      <c r="JJD17" s="43">
        <v>0</v>
      </c>
      <c r="JJE17" s="43">
        <v>7.62</v>
      </c>
      <c r="JJF17" s="43">
        <v>0</v>
      </c>
      <c r="JJG17" s="43">
        <v>7.62</v>
      </c>
      <c r="JJH17" s="43">
        <v>0</v>
      </c>
      <c r="JJI17" s="43">
        <v>7.99</v>
      </c>
      <c r="JJJ17" s="43">
        <v>0</v>
      </c>
      <c r="JJK17" s="43">
        <v>7.95</v>
      </c>
      <c r="JJL17" s="43">
        <v>0</v>
      </c>
      <c r="JJM17" s="43">
        <v>7.52</v>
      </c>
      <c r="JJN17" s="43">
        <v>0</v>
      </c>
      <c r="JJO17" s="43">
        <v>7.64</v>
      </c>
      <c r="JJP17" s="43">
        <v>0</v>
      </c>
      <c r="JJQ17" s="43">
        <v>7.74</v>
      </c>
      <c r="JJR17" s="43">
        <v>0</v>
      </c>
      <c r="JJS17" s="43">
        <v>7.61</v>
      </c>
      <c r="JJT17" s="43">
        <v>0</v>
      </c>
      <c r="JJU17" s="43">
        <v>7.65</v>
      </c>
      <c r="JJV17" s="43">
        <v>0</v>
      </c>
      <c r="JJW17" s="43">
        <v>7.61</v>
      </c>
      <c r="JJX17" s="43">
        <v>0</v>
      </c>
      <c r="JJY17" s="43">
        <v>7.6</v>
      </c>
      <c r="JJZ17" s="43">
        <v>0</v>
      </c>
      <c r="JKA17" s="43">
        <v>7.6</v>
      </c>
      <c r="JKB17" s="43">
        <v>0</v>
      </c>
      <c r="JKC17" s="43">
        <v>7.51</v>
      </c>
      <c r="JKD17" s="43">
        <v>0</v>
      </c>
      <c r="JKE17" s="43">
        <v>7.68</v>
      </c>
      <c r="JKN17" s="43">
        <v>0</v>
      </c>
      <c r="JKO17" s="43">
        <v>-0.28000000000000003</v>
      </c>
      <c r="JKP17" s="43">
        <v>0</v>
      </c>
      <c r="JKQ17" s="43">
        <v>-0.27</v>
      </c>
      <c r="JKR17" s="43">
        <v>0</v>
      </c>
      <c r="JKS17" s="43">
        <v>-0.36</v>
      </c>
      <c r="JKT17" s="43">
        <v>0</v>
      </c>
      <c r="JKU17" s="43">
        <v>-0.4</v>
      </c>
      <c r="JKV17" s="43">
        <v>0</v>
      </c>
      <c r="JKW17" s="43">
        <v>0.02</v>
      </c>
      <c r="JKX17" s="43">
        <v>0</v>
      </c>
      <c r="JKY17" s="43">
        <v>-0.37</v>
      </c>
      <c r="JKZ17" s="43">
        <v>0</v>
      </c>
      <c r="JLA17" s="43">
        <v>-0.27</v>
      </c>
      <c r="JLB17" s="43">
        <v>0</v>
      </c>
      <c r="JLC17" s="43">
        <v>-0.28000000000000003</v>
      </c>
      <c r="JLD17" s="43">
        <v>0</v>
      </c>
      <c r="JLE17" s="43">
        <v>-0.08</v>
      </c>
      <c r="JLF17" s="43">
        <v>0</v>
      </c>
      <c r="JLG17" s="43">
        <v>-0.28000000000000003</v>
      </c>
      <c r="JLH17" s="43">
        <v>0</v>
      </c>
      <c r="JLI17" s="43">
        <v>-0.35</v>
      </c>
      <c r="JLJ17" s="43">
        <v>0</v>
      </c>
      <c r="JLK17" s="43">
        <v>-0.27</v>
      </c>
      <c r="JLL17" s="43">
        <v>0</v>
      </c>
      <c r="JLM17" s="43">
        <v>-0.28999999999999998</v>
      </c>
      <c r="JLN17" s="43">
        <v>0</v>
      </c>
      <c r="JLO17" s="43">
        <v>-0.38</v>
      </c>
      <c r="JLP17" s="43">
        <v>0</v>
      </c>
      <c r="JLQ17" s="43">
        <v>-0.37</v>
      </c>
      <c r="JLR17" s="43">
        <v>0</v>
      </c>
      <c r="JLS17" s="43">
        <v>-0.34</v>
      </c>
      <c r="JLT17" s="43">
        <v>0</v>
      </c>
      <c r="JLU17" s="43">
        <v>-0.23</v>
      </c>
      <c r="JLV17" s="43">
        <v>0</v>
      </c>
      <c r="JLW17" s="43">
        <v>-0.37</v>
      </c>
      <c r="JLX17" s="43">
        <v>0</v>
      </c>
      <c r="JLY17" s="43">
        <v>-0.44</v>
      </c>
      <c r="JLZ17" s="43">
        <v>0</v>
      </c>
      <c r="JMA17" s="43">
        <v>-0.26</v>
      </c>
      <c r="JMK17" s="43">
        <v>0</v>
      </c>
      <c r="JML17" s="43">
        <v>0</v>
      </c>
      <c r="JMM17" s="43">
        <v>1</v>
      </c>
      <c r="JMN17" s="43">
        <v>1</v>
      </c>
      <c r="JMO17" s="43">
        <v>17</v>
      </c>
      <c r="JMP17" s="43">
        <v>0</v>
      </c>
      <c r="JMQ17" s="43">
        <v>100</v>
      </c>
      <c r="JMR17" s="43">
        <v>0</v>
      </c>
      <c r="JMS17" s="43">
        <v>0</v>
      </c>
      <c r="JMT17" s="43">
        <v>0</v>
      </c>
      <c r="JMU17" s="43">
        <v>0</v>
      </c>
      <c r="JMV17" s="43">
        <v>23.4</v>
      </c>
      <c r="JMW17" s="43">
        <v>0</v>
      </c>
      <c r="JMX17" s="43">
        <v>0</v>
      </c>
      <c r="JMY17" s="43">
        <v>0</v>
      </c>
      <c r="JMZ17" s="43">
        <v>0</v>
      </c>
      <c r="JNA17" s="43">
        <v>0</v>
      </c>
      <c r="JNB17" s="43">
        <v>0</v>
      </c>
      <c r="JNC17" s="43">
        <v>4.41</v>
      </c>
      <c r="JNE17" s="112">
        <v>0</v>
      </c>
      <c r="JNF17" s="112">
        <v>0</v>
      </c>
      <c r="JNG17" s="112">
        <v>0</v>
      </c>
      <c r="JNH17" s="112">
        <v>0</v>
      </c>
      <c r="JNJ17" s="112">
        <v>100</v>
      </c>
      <c r="JNK17" s="112">
        <v>100</v>
      </c>
      <c r="JNL17" s="112">
        <v>100</v>
      </c>
      <c r="JNM17" s="112">
        <v>100</v>
      </c>
      <c r="JNN17" s="112">
        <v>23.4</v>
      </c>
      <c r="JNO17" s="112">
        <v>23.4</v>
      </c>
      <c r="JNP17" s="112">
        <v>23.4</v>
      </c>
      <c r="JNQ17" s="112">
        <v>23.4</v>
      </c>
      <c r="JNS17" s="112">
        <v>1500</v>
      </c>
      <c r="JNT17" s="112">
        <v>1500</v>
      </c>
      <c r="JNV17" s="112">
        <v>46.6</v>
      </c>
      <c r="JNY17" s="112">
        <v>0</v>
      </c>
      <c r="JNZ17" s="112">
        <v>0</v>
      </c>
      <c r="JOA17" s="112" t="s">
        <v>9</v>
      </c>
    </row>
    <row r="18" spans="1:6089 6180:7151" ht="15" customHeight="1">
      <c r="A18" s="205">
        <v>13</v>
      </c>
      <c r="F18" s="43" t="s">
        <v>8249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5.98</v>
      </c>
      <c r="O18" s="43">
        <v>0</v>
      </c>
      <c r="P18" s="43">
        <v>971</v>
      </c>
      <c r="Q18" s="43">
        <v>0</v>
      </c>
      <c r="R18" s="43">
        <v>-1465</v>
      </c>
      <c r="S18" s="43">
        <v>0</v>
      </c>
      <c r="T18" s="43">
        <v>6.75</v>
      </c>
      <c r="U18" s="43">
        <v>0</v>
      </c>
      <c r="V18" s="43">
        <v>4.5599999999999996</v>
      </c>
      <c r="W18" s="43">
        <v>4.47</v>
      </c>
      <c r="X18" s="43">
        <v>23.7</v>
      </c>
      <c r="Y18" s="43">
        <v>0</v>
      </c>
      <c r="AC18" s="43">
        <v>0</v>
      </c>
      <c r="AD18" s="43">
        <v>3.8</v>
      </c>
      <c r="AE18" s="43">
        <v>0</v>
      </c>
      <c r="AF18" s="43">
        <v>0</v>
      </c>
      <c r="AG18" s="43">
        <v>5.13</v>
      </c>
      <c r="AH18" s="43">
        <v>0</v>
      </c>
      <c r="AI18" s="43">
        <v>5.14</v>
      </c>
      <c r="AJ18" s="43">
        <v>0</v>
      </c>
      <c r="AK18" s="43">
        <v>0</v>
      </c>
      <c r="AL18" s="43">
        <v>0</v>
      </c>
      <c r="AM18" s="43" t="s">
        <v>7722</v>
      </c>
      <c r="AN18" s="43">
        <v>5356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19613</v>
      </c>
      <c r="CI18" s="43">
        <v>0</v>
      </c>
      <c r="CJ18" s="43">
        <v>0</v>
      </c>
      <c r="CL18" s="43">
        <v>0</v>
      </c>
      <c r="CM18" s="43">
        <v>-5951</v>
      </c>
      <c r="CN18" s="43">
        <v>0</v>
      </c>
      <c r="CO18" s="43">
        <v>-2975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0.02</v>
      </c>
      <c r="EV18" s="43">
        <v>0.02</v>
      </c>
      <c r="FA18" s="43">
        <v>209409</v>
      </c>
      <c r="FB18" s="43">
        <v>0</v>
      </c>
      <c r="FC18" s="43">
        <v>8175</v>
      </c>
      <c r="FD18" s="43">
        <v>330214</v>
      </c>
      <c r="FE18" s="43">
        <v>4201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172</v>
      </c>
      <c r="FL18" s="43">
        <v>899</v>
      </c>
      <c r="FM18" s="43">
        <v>899</v>
      </c>
      <c r="FN18" s="43">
        <v>2476</v>
      </c>
      <c r="FO18" s="43">
        <v>496976</v>
      </c>
      <c r="FP18" s="43">
        <v>596976</v>
      </c>
      <c r="FQ18" s="43">
        <v>696976</v>
      </c>
      <c r="FR18" s="43">
        <v>796976</v>
      </c>
      <c r="FS18" s="43">
        <v>7524</v>
      </c>
      <c r="FT18" s="43">
        <v>7524</v>
      </c>
      <c r="FU18" s="43">
        <v>7524</v>
      </c>
      <c r="FW18" s="43">
        <v>1732</v>
      </c>
      <c r="FY18" s="43">
        <v>51.1</v>
      </c>
      <c r="FZ18" s="43">
        <v>100</v>
      </c>
      <c r="GA18" s="43">
        <v>60</v>
      </c>
      <c r="GB18" s="43">
        <v>63.9</v>
      </c>
      <c r="GC18" s="43">
        <v>100</v>
      </c>
      <c r="GD18" s="43">
        <v>70</v>
      </c>
      <c r="GE18" s="43">
        <v>64</v>
      </c>
      <c r="GF18" s="43">
        <v>0</v>
      </c>
      <c r="GG18" s="43">
        <v>23.7</v>
      </c>
      <c r="GH18" s="43">
        <v>23.7</v>
      </c>
      <c r="GI18" s="43">
        <v>0</v>
      </c>
      <c r="GJ18" s="43">
        <v>0.999</v>
      </c>
      <c r="GK18" s="43">
        <v>1.0009999999999999</v>
      </c>
      <c r="GL18" s="43">
        <v>50</v>
      </c>
      <c r="GM18" s="43">
        <v>120</v>
      </c>
      <c r="GN18" s="43">
        <v>119.7</v>
      </c>
      <c r="GO18" s="43">
        <v>77.400000000000006</v>
      </c>
      <c r="GP18" s="43">
        <v>48</v>
      </c>
      <c r="GQ18" s="43">
        <v>48</v>
      </c>
      <c r="GR18" s="43">
        <v>22.5</v>
      </c>
      <c r="GS18" s="43">
        <v>84.4</v>
      </c>
      <c r="GT18" s="43">
        <v>84.4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4.0999999999999996</v>
      </c>
      <c r="HA18" s="43">
        <v>0</v>
      </c>
      <c r="HB18" s="43">
        <v>60</v>
      </c>
      <c r="HC18" s="43">
        <v>4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119.9</v>
      </c>
      <c r="HU18" s="43">
        <v>63.9</v>
      </c>
      <c r="HV18" s="43">
        <v>60.9</v>
      </c>
      <c r="HW18" s="43">
        <v>9</v>
      </c>
      <c r="HX18" s="43">
        <v>48</v>
      </c>
      <c r="HY18" s="43">
        <v>4.0999999999999996</v>
      </c>
      <c r="HZ18" s="43">
        <v>4</v>
      </c>
      <c r="IA18" s="43">
        <v>5.4</v>
      </c>
      <c r="IB18" s="43">
        <v>6.1</v>
      </c>
      <c r="IC18" s="43">
        <v>0</v>
      </c>
      <c r="ID18" s="43">
        <v>120</v>
      </c>
      <c r="IE18" s="43">
        <v>23.8</v>
      </c>
      <c r="IF18" s="43">
        <v>16.600000000000001</v>
      </c>
      <c r="IG18" s="43">
        <v>3880.4</v>
      </c>
      <c r="IH18" s="43">
        <v>0.7</v>
      </c>
      <c r="II18" s="43">
        <v>6.36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-1.3</v>
      </c>
      <c r="KZ18" s="43">
        <v>12.5</v>
      </c>
      <c r="LA18" s="43">
        <v>-2.7</v>
      </c>
      <c r="LB18" s="43">
        <v>-4.0999999999999996</v>
      </c>
      <c r="LC18" s="43">
        <v>-5.5</v>
      </c>
      <c r="LD18" s="43">
        <v>-6.9</v>
      </c>
      <c r="LE18" s="43">
        <v>-2.4</v>
      </c>
      <c r="LF18" s="43">
        <v>2</v>
      </c>
      <c r="LG18" s="43">
        <v>17</v>
      </c>
      <c r="LH18" s="43">
        <v>12.6</v>
      </c>
      <c r="LI18" s="43">
        <v>0</v>
      </c>
      <c r="LJ18" s="43">
        <v>0</v>
      </c>
      <c r="LK18" s="43">
        <v>-1.3</v>
      </c>
      <c r="LL18" s="43">
        <v>12.5</v>
      </c>
      <c r="LM18" s="43">
        <v>1</v>
      </c>
      <c r="LN18" s="43">
        <v>0</v>
      </c>
      <c r="LO18" s="43">
        <v>-2.7</v>
      </c>
      <c r="LP18" s="43">
        <v>0</v>
      </c>
      <c r="LQ18" s="43">
        <v>-4.0999999999999996</v>
      </c>
      <c r="LR18" s="43">
        <v>0</v>
      </c>
      <c r="LS18" s="43">
        <v>-5.5</v>
      </c>
      <c r="LT18" s="43">
        <v>0</v>
      </c>
      <c r="LU18" s="43">
        <v>-6.9</v>
      </c>
      <c r="LV18" s="43">
        <v>0</v>
      </c>
      <c r="LW18" s="43">
        <v>-2.4</v>
      </c>
      <c r="LX18" s="43">
        <v>0</v>
      </c>
      <c r="LY18" s="43">
        <v>2</v>
      </c>
      <c r="LZ18" s="43">
        <v>1</v>
      </c>
      <c r="MA18" s="43">
        <v>17</v>
      </c>
      <c r="MB18" s="43">
        <v>1</v>
      </c>
      <c r="MC18" s="43">
        <v>12.6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1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7323</v>
      </c>
      <c r="QA18" s="43">
        <v>20</v>
      </c>
      <c r="QB18" s="43">
        <v>0</v>
      </c>
      <c r="QC18" s="43">
        <v>0</v>
      </c>
      <c r="QD18" s="43">
        <v>0</v>
      </c>
      <c r="QE18" s="43">
        <v>0</v>
      </c>
      <c r="QF18" s="43">
        <v>1122</v>
      </c>
      <c r="QG18" s="43">
        <v>-1.6</v>
      </c>
      <c r="QH18" s="43">
        <v>20.2</v>
      </c>
      <c r="QI18" s="43">
        <v>109.8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11.4</v>
      </c>
      <c r="QP18" s="43">
        <v>7.56</v>
      </c>
      <c r="QQ18" s="43">
        <v>7.39</v>
      </c>
      <c r="QR18" s="43">
        <v>10.9</v>
      </c>
      <c r="QS18" s="43">
        <v>0</v>
      </c>
      <c r="QT18" s="43">
        <v>0</v>
      </c>
      <c r="QU18" s="43">
        <v>0</v>
      </c>
      <c r="QV18" s="43">
        <v>0</v>
      </c>
      <c r="QW18" s="43">
        <v>75</v>
      </c>
      <c r="QX18" s="43">
        <v>75</v>
      </c>
      <c r="QY18" s="43">
        <v>75</v>
      </c>
      <c r="QZ18" s="43">
        <v>141.19999999999999</v>
      </c>
      <c r="RA18" s="43">
        <v>100</v>
      </c>
      <c r="RB18" s="43">
        <v>150</v>
      </c>
      <c r="RC18" s="43">
        <v>23.4</v>
      </c>
      <c r="RD18" s="43">
        <v>0</v>
      </c>
      <c r="RE18" s="43">
        <v>76</v>
      </c>
      <c r="RF18" s="43">
        <v>146.1</v>
      </c>
      <c r="RG18" s="43">
        <v>0</v>
      </c>
      <c r="RH18" s="43">
        <v>0</v>
      </c>
      <c r="RI18" s="43">
        <v>0</v>
      </c>
      <c r="RJ18" s="43">
        <v>146.1</v>
      </c>
      <c r="RK18" s="43">
        <v>0</v>
      </c>
      <c r="RL18" s="43">
        <v>0</v>
      </c>
      <c r="RM18" s="43">
        <v>0</v>
      </c>
      <c r="RN18" s="43">
        <v>475</v>
      </c>
      <c r="RO18" s="43">
        <v>475</v>
      </c>
      <c r="RP18" s="43">
        <v>0</v>
      </c>
      <c r="RQ18" s="43">
        <v>10.8</v>
      </c>
      <c r="RR18" s="43">
        <v>0</v>
      </c>
      <c r="RS18" s="43">
        <v>10.8</v>
      </c>
      <c r="RT18" s="43">
        <v>10.8</v>
      </c>
      <c r="RU18" s="43">
        <v>0</v>
      </c>
      <c r="RV18" s="43">
        <v>0</v>
      </c>
      <c r="RW18" s="43">
        <v>0</v>
      </c>
      <c r="RX18" s="43">
        <v>10.8</v>
      </c>
      <c r="RY18" s="43">
        <v>0</v>
      </c>
      <c r="RZ18" s="43">
        <v>0</v>
      </c>
      <c r="SA18" s="43">
        <v>0</v>
      </c>
      <c r="SB18" s="43">
        <v>10.8</v>
      </c>
      <c r="SC18" s="43">
        <v>0</v>
      </c>
      <c r="SD18" s="43">
        <v>0</v>
      </c>
      <c r="SE18" s="43">
        <v>0</v>
      </c>
      <c r="SF18" s="43">
        <v>0</v>
      </c>
      <c r="SG18" s="43">
        <v>56.6</v>
      </c>
      <c r="SH18" s="43">
        <v>45.2</v>
      </c>
      <c r="SI18" s="43">
        <v>0.8</v>
      </c>
      <c r="SJ18" s="43">
        <v>2.59</v>
      </c>
      <c r="SK18" s="43">
        <v>0.41</v>
      </c>
      <c r="SL18" s="43">
        <v>336</v>
      </c>
      <c r="SM18" s="43">
        <v>334</v>
      </c>
      <c r="SN18" s="43">
        <v>337</v>
      </c>
      <c r="SO18" s="43">
        <v>41.14</v>
      </c>
      <c r="SP18" s="43">
        <v>1608927073792</v>
      </c>
      <c r="SQ18" s="43">
        <v>0</v>
      </c>
      <c r="SR18" s="43">
        <v>48</v>
      </c>
      <c r="SS18" s="43">
        <v>1</v>
      </c>
      <c r="ST18" s="43">
        <v>1</v>
      </c>
      <c r="SU18" s="43">
        <v>2.5</v>
      </c>
      <c r="SV18" s="43">
        <v>29.1</v>
      </c>
      <c r="SW18" s="43">
        <v>12</v>
      </c>
      <c r="SX18" s="43">
        <v>11.66</v>
      </c>
      <c r="SY18" s="43">
        <v>0</v>
      </c>
      <c r="TA18" s="43">
        <v>1565</v>
      </c>
      <c r="TF18" s="43">
        <v>0</v>
      </c>
      <c r="TG18" s="43">
        <v>0</v>
      </c>
      <c r="TH18" s="43">
        <v>0</v>
      </c>
      <c r="TI18" s="43">
        <v>0</v>
      </c>
      <c r="TJ18" s="43">
        <v>32864</v>
      </c>
      <c r="TK18" s="43">
        <v>33046</v>
      </c>
      <c r="TL18" s="43">
        <v>32169</v>
      </c>
      <c r="TM18" s="43">
        <v>32012</v>
      </c>
      <c r="TN18" s="43">
        <v>0</v>
      </c>
      <c r="TO18" s="43">
        <v>0</v>
      </c>
      <c r="TP18" s="43">
        <v>0</v>
      </c>
      <c r="TQ18" s="43">
        <v>0</v>
      </c>
      <c r="TR18" s="43">
        <v>539</v>
      </c>
      <c r="TS18" s="43">
        <v>540</v>
      </c>
      <c r="TT18" s="43">
        <v>538</v>
      </c>
      <c r="TU18" s="43">
        <v>544</v>
      </c>
      <c r="TV18" s="43">
        <v>542</v>
      </c>
      <c r="TW18" s="43">
        <v>540</v>
      </c>
      <c r="TX18" s="43">
        <v>540</v>
      </c>
      <c r="TY18" s="43">
        <v>541</v>
      </c>
      <c r="TZ18" s="43">
        <v>544</v>
      </c>
      <c r="UA18" s="43">
        <v>543</v>
      </c>
      <c r="UB18" s="43">
        <v>543</v>
      </c>
      <c r="UC18" s="43">
        <v>543</v>
      </c>
      <c r="UD18" s="43">
        <v>538</v>
      </c>
      <c r="UE18" s="43">
        <v>538</v>
      </c>
      <c r="UF18" s="43">
        <v>541</v>
      </c>
      <c r="UG18" s="43">
        <v>544</v>
      </c>
      <c r="UH18" s="43">
        <v>539</v>
      </c>
      <c r="UI18" s="43">
        <v>542</v>
      </c>
      <c r="UJ18" s="43">
        <v>542</v>
      </c>
      <c r="UK18" s="43">
        <v>543</v>
      </c>
      <c r="UL18" s="43">
        <v>547</v>
      </c>
      <c r="UM18" s="43">
        <v>541</v>
      </c>
      <c r="UN18" s="43">
        <v>542</v>
      </c>
      <c r="UO18" s="43">
        <v>540</v>
      </c>
      <c r="UP18" s="43">
        <v>541</v>
      </c>
      <c r="UQ18" s="43">
        <v>541</v>
      </c>
      <c r="UR18" s="43">
        <v>548</v>
      </c>
      <c r="US18" s="43">
        <v>547</v>
      </c>
      <c r="UT18" s="43">
        <v>538</v>
      </c>
      <c r="UU18" s="43">
        <v>538</v>
      </c>
      <c r="UV18" s="43">
        <v>0</v>
      </c>
      <c r="UW18" s="43">
        <v>0</v>
      </c>
      <c r="UX18" s="43">
        <v>117</v>
      </c>
      <c r="UY18" s="43">
        <v>334</v>
      </c>
      <c r="UZ18" s="43">
        <v>332</v>
      </c>
      <c r="VA18" s="43">
        <v>9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8519436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55.1</v>
      </c>
      <c r="XO18" s="43">
        <v>47</v>
      </c>
      <c r="XR18" s="43">
        <v>56.9</v>
      </c>
      <c r="XS18" s="43">
        <v>60.6</v>
      </c>
      <c r="XT18" s="43">
        <v>60.7</v>
      </c>
      <c r="XU18" s="43">
        <v>20.8</v>
      </c>
      <c r="XZ18" s="43">
        <v>1</v>
      </c>
      <c r="YA18" s="43">
        <v>1606644223498</v>
      </c>
      <c r="YB18" s="43">
        <v>4490</v>
      </c>
      <c r="YC18" s="43">
        <v>4492</v>
      </c>
      <c r="YD18" s="43">
        <v>-0.999</v>
      </c>
      <c r="YE18" s="43">
        <v>50.01</v>
      </c>
      <c r="YF18" s="43">
        <v>0</v>
      </c>
      <c r="YG18" s="43">
        <v>10217</v>
      </c>
      <c r="YH18" s="43">
        <v>5917</v>
      </c>
      <c r="YI18" s="43">
        <v>10212</v>
      </c>
      <c r="YJ18" s="43">
        <v>5890</v>
      </c>
      <c r="YK18" s="43">
        <v>10265</v>
      </c>
      <c r="YL18" s="43">
        <v>5915</v>
      </c>
      <c r="YM18" s="43">
        <v>10229</v>
      </c>
      <c r="YN18" s="43">
        <v>5924</v>
      </c>
      <c r="YO18" s="43">
        <v>10213</v>
      </c>
      <c r="YP18" s="43">
        <v>5892</v>
      </c>
      <c r="YQ18" s="43">
        <v>10279</v>
      </c>
      <c r="YR18" s="43">
        <v>5923</v>
      </c>
      <c r="YS18" s="43">
        <v>0</v>
      </c>
      <c r="YT18" s="43">
        <v>14336</v>
      </c>
      <c r="YU18" s="43">
        <v>4778</v>
      </c>
      <c r="YV18" s="43">
        <v>3</v>
      </c>
      <c r="YW18" s="43">
        <v>0.128</v>
      </c>
      <c r="YX18" s="43">
        <v>2065</v>
      </c>
      <c r="YY18" s="43">
        <v>2.79</v>
      </c>
      <c r="YZ18" s="43">
        <v>-46.9</v>
      </c>
      <c r="ZA18" s="43">
        <v>4.17</v>
      </c>
      <c r="ZB18" s="43">
        <v>0.96</v>
      </c>
      <c r="ZD18" s="43">
        <v>0</v>
      </c>
      <c r="ZE18" s="43">
        <v>84.4</v>
      </c>
      <c r="ZF18" s="43">
        <v>71.900000000000006</v>
      </c>
      <c r="ZG18" s="43">
        <v>0</v>
      </c>
      <c r="ZH18" s="43">
        <v>63.9</v>
      </c>
      <c r="ZI18" s="43">
        <v>64</v>
      </c>
      <c r="ZJ18" s="43">
        <v>63.6</v>
      </c>
      <c r="ZK18" s="43">
        <v>4</v>
      </c>
      <c r="ZL18" s="43">
        <v>0</v>
      </c>
      <c r="ZM18" s="43">
        <v>0</v>
      </c>
      <c r="ZN18" s="43">
        <v>21.9</v>
      </c>
      <c r="ZO18" s="43">
        <v>21.9</v>
      </c>
      <c r="ZP18" s="43">
        <v>21.9</v>
      </c>
      <c r="ZQ18" s="43">
        <v>21.9</v>
      </c>
      <c r="ZR18" s="43">
        <v>21.9</v>
      </c>
      <c r="ZS18" s="43">
        <v>21.9</v>
      </c>
      <c r="ZT18" s="43">
        <v>21.9</v>
      </c>
      <c r="ZU18" s="43">
        <v>21.9</v>
      </c>
      <c r="ZV18" s="43">
        <v>21.9</v>
      </c>
      <c r="ZW18" s="43">
        <v>21.9</v>
      </c>
      <c r="ZX18" s="43">
        <v>21.9</v>
      </c>
      <c r="ZY18" s="43">
        <v>21.9</v>
      </c>
      <c r="ZZ18" s="43">
        <v>21.9</v>
      </c>
      <c r="AAA18" s="43">
        <v>21.9</v>
      </c>
      <c r="AAB18" s="43">
        <v>21.9</v>
      </c>
      <c r="AAC18" s="43">
        <v>21.9</v>
      </c>
      <c r="AAD18" s="43">
        <v>21.9</v>
      </c>
      <c r="AAE18" s="43">
        <v>21.9</v>
      </c>
      <c r="AAF18" s="43">
        <v>21.9</v>
      </c>
      <c r="AAG18" s="43">
        <v>21.9</v>
      </c>
      <c r="AAH18" s="43">
        <v>21.9</v>
      </c>
      <c r="AAI18" s="43">
        <v>21.9</v>
      </c>
      <c r="AAJ18" s="43">
        <v>21.9</v>
      </c>
      <c r="AAK18" s="43">
        <v>21.9</v>
      </c>
      <c r="AAL18" s="43">
        <v>21.9</v>
      </c>
      <c r="AAM18" s="43">
        <v>79.400000000000006</v>
      </c>
      <c r="AAN18" s="43">
        <v>55.7</v>
      </c>
      <c r="AAO18" s="43">
        <v>59.1</v>
      </c>
      <c r="AAP18" s="43">
        <v>69.7</v>
      </c>
      <c r="AAQ18" s="43">
        <v>81.2</v>
      </c>
      <c r="AAR18" s="43">
        <v>78.900000000000006</v>
      </c>
      <c r="AAS18" s="43">
        <v>65.5</v>
      </c>
      <c r="AAT18" s="43">
        <v>78.7</v>
      </c>
      <c r="AAU18" s="43">
        <v>80.400000000000006</v>
      </c>
      <c r="AAV18" s="43">
        <v>61.7</v>
      </c>
      <c r="AAW18" s="43">
        <v>61.3</v>
      </c>
      <c r="AAX18" s="43">
        <v>59.5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72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7579</v>
      </c>
      <c r="ACJ18" s="43">
        <v>7578.9</v>
      </c>
      <c r="ACK18" s="43">
        <v>7579</v>
      </c>
      <c r="ACL18" s="43">
        <v>7579.1</v>
      </c>
      <c r="ACM18" s="43">
        <v>7579</v>
      </c>
      <c r="ACN18" s="43">
        <v>7578.9</v>
      </c>
      <c r="ACO18" s="43">
        <v>3015</v>
      </c>
      <c r="ACP18" s="43">
        <v>7578.7</v>
      </c>
      <c r="ACQ18" s="43">
        <v>4499.5</v>
      </c>
      <c r="ACR18" s="43">
        <v>7579</v>
      </c>
      <c r="ACS18" s="43">
        <v>7579.1</v>
      </c>
      <c r="ACT18" s="43">
        <v>7579.1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12</v>
      </c>
      <c r="ADA18" s="43">
        <v>12</v>
      </c>
      <c r="ADB18" s="43">
        <v>2017</v>
      </c>
      <c r="ADC18" s="43">
        <v>13</v>
      </c>
      <c r="ADD18" s="43">
        <v>12</v>
      </c>
      <c r="ADE18" s="43">
        <v>12</v>
      </c>
      <c r="ADF18" s="43">
        <v>12</v>
      </c>
      <c r="ADG18" s="43">
        <v>2017</v>
      </c>
      <c r="ADH18" s="43">
        <v>13</v>
      </c>
      <c r="ADI18" s="43">
        <v>12</v>
      </c>
      <c r="ADJ18" s="43">
        <v>2017</v>
      </c>
      <c r="ADK18" s="43">
        <v>12</v>
      </c>
      <c r="ADL18" s="43">
        <v>12</v>
      </c>
      <c r="ADM18" s="43">
        <v>2019</v>
      </c>
      <c r="ADN18" s="43">
        <v>13</v>
      </c>
      <c r="ADO18" s="43">
        <v>11</v>
      </c>
      <c r="ADP18" s="43">
        <v>2017</v>
      </c>
      <c r="ADQ18" s="43">
        <v>6</v>
      </c>
      <c r="ADR18" s="43">
        <v>12</v>
      </c>
      <c r="ADS18" s="43">
        <v>2019</v>
      </c>
      <c r="ADT18" s="43">
        <v>18</v>
      </c>
      <c r="ADU18" s="43">
        <v>3</v>
      </c>
      <c r="ADV18" s="43">
        <v>2017</v>
      </c>
      <c r="ADW18" s="43">
        <v>12</v>
      </c>
      <c r="ADX18" s="43">
        <v>12</v>
      </c>
      <c r="ADY18" s="43">
        <v>2017</v>
      </c>
      <c r="ADZ18" s="43">
        <v>7</v>
      </c>
      <c r="AEA18" s="43">
        <v>12</v>
      </c>
      <c r="AEB18" s="43">
        <v>2017</v>
      </c>
      <c r="AEC18" s="43">
        <v>13</v>
      </c>
      <c r="AED18" s="43">
        <v>12</v>
      </c>
      <c r="AEE18" s="43">
        <v>38027</v>
      </c>
      <c r="AEF18" s="43">
        <v>37871</v>
      </c>
      <c r="AEG18" s="43">
        <v>38032</v>
      </c>
      <c r="AEH18" s="43">
        <v>38078</v>
      </c>
      <c r="AEI18" s="43">
        <v>38074</v>
      </c>
      <c r="AEJ18" s="43">
        <v>38053</v>
      </c>
      <c r="AEK18" s="43">
        <v>1132</v>
      </c>
      <c r="AEL18" s="43">
        <v>37838</v>
      </c>
      <c r="AEM18" s="43">
        <v>45153</v>
      </c>
      <c r="AEN18" s="43">
        <v>38025</v>
      </c>
      <c r="AEO18" s="43">
        <v>37872</v>
      </c>
      <c r="AEP18" s="43">
        <v>38070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63</v>
      </c>
      <c r="AGL18" s="43">
        <v>0</v>
      </c>
      <c r="AGM18" s="43">
        <v>0</v>
      </c>
      <c r="AGN18" s="43">
        <v>-10</v>
      </c>
      <c r="AGO18" s="43">
        <v>-10</v>
      </c>
      <c r="AGP18" s="43">
        <v>-10</v>
      </c>
      <c r="AGQ18" s="43">
        <v>-10</v>
      </c>
      <c r="AGR18" s="43">
        <v>-10</v>
      </c>
      <c r="AGS18" s="43">
        <v>-10</v>
      </c>
      <c r="AGT18" s="43">
        <v>-10</v>
      </c>
      <c r="AGU18" s="43">
        <v>-10</v>
      </c>
      <c r="AGV18" s="43">
        <v>-10</v>
      </c>
      <c r="AGW18" s="43">
        <v>-10</v>
      </c>
      <c r="AGX18" s="43">
        <v>-10</v>
      </c>
      <c r="AGY18" s="43">
        <v>-10</v>
      </c>
      <c r="AGZ18" s="43">
        <v>-10</v>
      </c>
      <c r="AHA18" s="43">
        <v>-10</v>
      </c>
      <c r="AHB18" s="43">
        <v>-10</v>
      </c>
      <c r="AHC18" s="43">
        <v>-10</v>
      </c>
      <c r="AHD18" s="43">
        <v>-10</v>
      </c>
      <c r="AHE18" s="43">
        <v>-10</v>
      </c>
      <c r="AHF18" s="43">
        <v>-10</v>
      </c>
      <c r="AHG18" s="43">
        <v>-10</v>
      </c>
      <c r="AHH18" s="43">
        <v>-10</v>
      </c>
      <c r="AHI18" s="43">
        <v>-10</v>
      </c>
      <c r="AHJ18" s="43">
        <v>-10</v>
      </c>
      <c r="AHK18" s="43">
        <v>-10</v>
      </c>
      <c r="AHL18" s="43">
        <v>94</v>
      </c>
      <c r="AHM18" s="43">
        <v>174</v>
      </c>
      <c r="AHN18" s="43">
        <v>126</v>
      </c>
      <c r="AHO18" s="43">
        <v>158</v>
      </c>
      <c r="AHP18" s="43">
        <v>220</v>
      </c>
      <c r="AHQ18" s="43">
        <v>141</v>
      </c>
      <c r="AHR18" s="43">
        <v>126</v>
      </c>
      <c r="AHS18" s="43">
        <v>126</v>
      </c>
      <c r="AHT18" s="43">
        <v>253</v>
      </c>
      <c r="AHU18" s="43">
        <v>174</v>
      </c>
      <c r="AHV18" s="43">
        <v>110</v>
      </c>
      <c r="AHW18" s="43">
        <v>158</v>
      </c>
      <c r="AHX18" s="43">
        <v>253</v>
      </c>
      <c r="AHY18" s="43">
        <v>205</v>
      </c>
      <c r="AHZ18" s="43">
        <v>110</v>
      </c>
      <c r="AIA18" s="43">
        <v>126</v>
      </c>
      <c r="AIB18" s="43">
        <v>189</v>
      </c>
      <c r="AIC18" s="43">
        <v>158</v>
      </c>
      <c r="AID18" s="43">
        <v>237</v>
      </c>
      <c r="AIE18" s="43">
        <v>126</v>
      </c>
      <c r="AIF18" s="43">
        <v>110</v>
      </c>
      <c r="AIG18" s="43">
        <v>141</v>
      </c>
      <c r="AIH18" s="43">
        <v>253</v>
      </c>
      <c r="AII18" s="43">
        <v>110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415</v>
      </c>
      <c r="AKN18" s="43">
        <v>415</v>
      </c>
      <c r="AKO18" s="43">
        <v>476</v>
      </c>
      <c r="AKP18" s="43">
        <v>427</v>
      </c>
      <c r="AKQ18" s="43">
        <v>525</v>
      </c>
      <c r="AKR18" s="43">
        <v>341</v>
      </c>
      <c r="AKS18" s="43">
        <v>525</v>
      </c>
      <c r="AKT18" s="43">
        <v>329</v>
      </c>
      <c r="AKU18" s="43">
        <v>354</v>
      </c>
      <c r="AKV18" s="43">
        <v>341</v>
      </c>
      <c r="AKW18" s="43">
        <v>415</v>
      </c>
      <c r="AKX18" s="43">
        <v>341</v>
      </c>
      <c r="AKY18" s="43">
        <v>451</v>
      </c>
      <c r="AKZ18" s="43">
        <v>525</v>
      </c>
      <c r="ALA18" s="43">
        <v>390</v>
      </c>
      <c r="ALB18" s="43">
        <v>402</v>
      </c>
      <c r="ALC18" s="43">
        <v>500</v>
      </c>
      <c r="ALD18" s="43">
        <v>390</v>
      </c>
      <c r="ALE18" s="43">
        <v>415</v>
      </c>
      <c r="ALF18" s="43">
        <v>378</v>
      </c>
      <c r="ALG18" s="43">
        <v>378</v>
      </c>
      <c r="ALH18" s="43">
        <v>378</v>
      </c>
      <c r="ALI18" s="43">
        <v>463</v>
      </c>
      <c r="ALJ18" s="43">
        <v>378</v>
      </c>
      <c r="ALK18" s="43">
        <v>0</v>
      </c>
      <c r="ALL18" s="43">
        <v>5.93</v>
      </c>
      <c r="ALM18" s="43">
        <v>0</v>
      </c>
      <c r="ALN18" s="43">
        <v>0</v>
      </c>
      <c r="ALO18" s="43">
        <v>0</v>
      </c>
      <c r="ALP18" s="43">
        <v>0</v>
      </c>
      <c r="ALQ18" s="43">
        <v>7.56</v>
      </c>
      <c r="ALR18" s="43">
        <v>7.53</v>
      </c>
      <c r="ALS18" s="43">
        <v>7.83</v>
      </c>
      <c r="ALT18" s="43">
        <v>7.76</v>
      </c>
      <c r="ALU18" s="43">
        <v>7.77</v>
      </c>
      <c r="ALV18" s="43">
        <v>7.84</v>
      </c>
      <c r="ALW18" s="43">
        <v>7.87</v>
      </c>
      <c r="ALX18" s="43">
        <v>7.78</v>
      </c>
      <c r="ALY18" s="43">
        <v>7.87</v>
      </c>
      <c r="ALZ18" s="43">
        <v>7.75</v>
      </c>
      <c r="AMA18" s="43">
        <v>7.56</v>
      </c>
      <c r="AMB18" s="43">
        <v>7.64</v>
      </c>
      <c r="AMC18" s="43">
        <v>7.71</v>
      </c>
      <c r="AMD18" s="43">
        <v>7.74</v>
      </c>
      <c r="AME18" s="43">
        <v>7.67</v>
      </c>
      <c r="AMF18" s="43">
        <v>7.62</v>
      </c>
      <c r="AMG18" s="43">
        <v>7.73</v>
      </c>
      <c r="AMH18" s="43">
        <v>7.67</v>
      </c>
      <c r="AMI18" s="43">
        <v>7.8</v>
      </c>
      <c r="AMJ18" s="43">
        <v>7.89</v>
      </c>
      <c r="AMK18" s="43">
        <v>7.63</v>
      </c>
      <c r="AML18" s="43">
        <v>7.56</v>
      </c>
      <c r="AMM18" s="43">
        <v>7.57</v>
      </c>
      <c r="AMN18" s="43">
        <v>7.51</v>
      </c>
      <c r="AMO18" s="43">
        <v>-0.02</v>
      </c>
      <c r="AMP18" s="43">
        <v>-0.04</v>
      </c>
      <c r="AMQ18" s="43">
        <v>-0.08</v>
      </c>
      <c r="AMR18" s="43">
        <v>-0.08</v>
      </c>
      <c r="AMS18" s="43">
        <v>0.17</v>
      </c>
      <c r="AMT18" s="43">
        <v>0.14000000000000001</v>
      </c>
      <c r="AMU18" s="43">
        <v>0.19</v>
      </c>
      <c r="AMV18" s="43">
        <v>-0.03</v>
      </c>
      <c r="AMW18" s="43">
        <v>0.14000000000000001</v>
      </c>
      <c r="AMX18" s="43">
        <v>-0.13</v>
      </c>
      <c r="AMY18" s="43">
        <v>0.12</v>
      </c>
      <c r="AMZ18" s="43">
        <v>-0.05</v>
      </c>
      <c r="ANA18" s="43">
        <v>-0.15</v>
      </c>
      <c r="ANB18" s="43">
        <v>-0.26</v>
      </c>
      <c r="ANC18" s="43">
        <v>-0.23</v>
      </c>
      <c r="AND18" s="43">
        <v>-0.12</v>
      </c>
      <c r="ANE18" s="43">
        <v>0.05</v>
      </c>
      <c r="ANF18" s="43">
        <v>0.06</v>
      </c>
      <c r="ANG18" s="43">
        <v>-0.15</v>
      </c>
      <c r="ANH18" s="43">
        <v>0.18</v>
      </c>
      <c r="ANI18" s="43">
        <v>-0.03</v>
      </c>
      <c r="ANJ18" s="43">
        <v>-0.21</v>
      </c>
      <c r="ANK18" s="43">
        <v>0</v>
      </c>
      <c r="ANL18" s="43">
        <v>-0.13</v>
      </c>
      <c r="ANM18" s="43">
        <v>7.52</v>
      </c>
      <c r="ANN18" s="43">
        <v>7.73</v>
      </c>
      <c r="ANO18" s="43">
        <v>7.77</v>
      </c>
      <c r="ANP18" s="43">
        <v>7.77</v>
      </c>
      <c r="ANQ18" s="43">
        <v>7.87</v>
      </c>
      <c r="ANR18" s="43">
        <v>7.95</v>
      </c>
      <c r="ANS18" s="43">
        <v>7.72</v>
      </c>
      <c r="ANT18" s="43">
        <v>8.09</v>
      </c>
      <c r="ANU18" s="43">
        <v>7.91</v>
      </c>
      <c r="ANV18" s="43">
        <v>7.92</v>
      </c>
      <c r="ANW18" s="43">
        <v>7.83</v>
      </c>
      <c r="ANX18" s="43">
        <v>7.56</v>
      </c>
      <c r="ANY18" s="43">
        <v>7.74</v>
      </c>
      <c r="ANZ18" s="43">
        <v>7.5</v>
      </c>
      <c r="AOA18" s="43">
        <v>7.8</v>
      </c>
      <c r="AOB18" s="43">
        <v>7.89</v>
      </c>
      <c r="AOC18" s="43">
        <v>7.74</v>
      </c>
      <c r="AOD18" s="43">
        <v>7.73</v>
      </c>
      <c r="AOE18" s="43">
        <v>7.95</v>
      </c>
      <c r="AOF18" s="43">
        <v>7.76</v>
      </c>
      <c r="AOG18" s="43">
        <v>7.66</v>
      </c>
      <c r="AOH18" s="43">
        <v>7.91</v>
      </c>
      <c r="AOI18" s="43">
        <v>7.74</v>
      </c>
      <c r="AOJ18" s="43">
        <v>7.54</v>
      </c>
      <c r="AOK18" s="43">
        <v>-0.04</v>
      </c>
      <c r="AOL18" s="43">
        <v>-0.17</v>
      </c>
      <c r="AOM18" s="43">
        <v>-0.08</v>
      </c>
      <c r="AON18" s="43">
        <v>-0.13</v>
      </c>
      <c r="AOO18" s="43">
        <v>-0.02</v>
      </c>
      <c r="AOP18" s="43">
        <v>0.02</v>
      </c>
      <c r="AOQ18" s="43">
        <v>0.11</v>
      </c>
      <c r="AOR18" s="43">
        <v>-7.0000000000000007E-2</v>
      </c>
      <c r="AOS18" s="43">
        <v>0.08</v>
      </c>
      <c r="AOT18" s="43">
        <v>-0.03</v>
      </c>
      <c r="AOU18" s="43">
        <v>-0.2</v>
      </c>
      <c r="AOV18" s="43">
        <v>-7.0000000000000007E-2</v>
      </c>
      <c r="AOW18" s="43">
        <v>-0.03</v>
      </c>
      <c r="AOX18" s="43">
        <v>-0.13</v>
      </c>
      <c r="AOY18" s="43">
        <v>-0.17</v>
      </c>
      <c r="AOZ18" s="43">
        <v>-0.21</v>
      </c>
      <c r="APA18" s="43">
        <v>-0.06</v>
      </c>
      <c r="APB18" s="43">
        <v>0.11</v>
      </c>
      <c r="APC18" s="43">
        <v>-0.02</v>
      </c>
      <c r="APD18" s="43">
        <v>0.1</v>
      </c>
      <c r="APE18" s="43">
        <v>-0.03</v>
      </c>
      <c r="APF18" s="43">
        <v>0.01</v>
      </c>
      <c r="APG18" s="43">
        <v>-0.14000000000000001</v>
      </c>
      <c r="APH18" s="43">
        <v>-0.18</v>
      </c>
      <c r="API18" s="43">
        <v>31703.3</v>
      </c>
      <c r="APJ18" s="43">
        <v>0</v>
      </c>
      <c r="APK18" s="43">
        <v>6114.6</v>
      </c>
      <c r="APL18" s="43">
        <v>0</v>
      </c>
      <c r="APM18" s="43">
        <v>252</v>
      </c>
      <c r="APN18" s="43">
        <v>0.02</v>
      </c>
      <c r="APO18" s="43">
        <v>0.02</v>
      </c>
      <c r="APP18" s="43">
        <v>-95</v>
      </c>
      <c r="APQ18" s="43">
        <v>1.04</v>
      </c>
      <c r="APR18" s="43">
        <v>1.04</v>
      </c>
      <c r="APS18" s="43">
        <v>10227</v>
      </c>
      <c r="APT18" s="43" t="s">
        <v>7675</v>
      </c>
      <c r="APU18" s="43" t="s">
        <v>7685</v>
      </c>
      <c r="APV18" s="43" t="s">
        <v>7675</v>
      </c>
      <c r="APW18" s="43" t="s">
        <v>7692</v>
      </c>
      <c r="APX18" s="43" t="s">
        <v>7709</v>
      </c>
      <c r="APY18" s="43" t="s">
        <v>7723</v>
      </c>
      <c r="APZ18" s="43" t="s">
        <v>7724</v>
      </c>
      <c r="AQA18" s="43" t="s">
        <v>7698</v>
      </c>
      <c r="AQB18" s="43" t="s">
        <v>7675</v>
      </c>
      <c r="AQC18" s="43" t="s">
        <v>7708</v>
      </c>
      <c r="AQD18" s="43" t="s">
        <v>7675</v>
      </c>
      <c r="AQE18" s="43" t="s">
        <v>7667</v>
      </c>
      <c r="AQF18" s="43" t="s">
        <v>7692</v>
      </c>
      <c r="AQG18" s="43" t="s">
        <v>7692</v>
      </c>
      <c r="AQH18" s="43" t="s">
        <v>7694</v>
      </c>
      <c r="AQI18" s="43" t="s">
        <v>7725</v>
      </c>
      <c r="AQJ18" s="43" t="s">
        <v>7726</v>
      </c>
      <c r="AQK18" s="43" t="s">
        <v>7697</v>
      </c>
      <c r="AQL18" s="43" t="s">
        <v>7675</v>
      </c>
      <c r="AQM18" s="43" t="s">
        <v>7697</v>
      </c>
      <c r="AQN18" s="43" t="s">
        <v>7711</v>
      </c>
      <c r="AQO18" s="43" t="s">
        <v>7699</v>
      </c>
      <c r="AQP18" s="43" t="s">
        <v>7672</v>
      </c>
      <c r="AQQ18" s="43" t="s">
        <v>7727</v>
      </c>
      <c r="AQR18" s="43" t="s">
        <v>7701</v>
      </c>
      <c r="AQS18" s="43" t="s">
        <v>7728</v>
      </c>
      <c r="AQT18" s="43" t="s">
        <v>7692</v>
      </c>
      <c r="AQU18" s="43" t="s">
        <v>7699</v>
      </c>
      <c r="AQV18" s="43" t="s">
        <v>7702</v>
      </c>
      <c r="AQW18" s="43" t="s">
        <v>7703</v>
      </c>
      <c r="AQX18" s="43" t="s">
        <v>24</v>
      </c>
      <c r="AQY18" s="43">
        <v>18.5</v>
      </c>
      <c r="AQZ18" s="43">
        <v>18.7</v>
      </c>
      <c r="ARA18" s="43">
        <v>18.7</v>
      </c>
      <c r="ARB18" s="43">
        <v>18</v>
      </c>
      <c r="ARC18" s="43">
        <v>19.5</v>
      </c>
      <c r="ARD18" s="43">
        <v>19.899999999999999</v>
      </c>
      <c r="ARE18" s="43">
        <v>18.100000000000001</v>
      </c>
      <c r="ARF18" s="43">
        <v>17.8</v>
      </c>
      <c r="ARG18" s="43">
        <v>18.7</v>
      </c>
      <c r="ARH18" s="43">
        <v>18.899999999999999</v>
      </c>
      <c r="ARI18" s="43">
        <v>18.8</v>
      </c>
      <c r="ARJ18" s="43">
        <v>18.2</v>
      </c>
      <c r="ARK18" s="43">
        <v>21</v>
      </c>
      <c r="ARL18" s="43">
        <v>18.3</v>
      </c>
      <c r="ARM18" s="43">
        <v>17.600000000000001</v>
      </c>
      <c r="ARN18" s="43">
        <v>19.399999999999999</v>
      </c>
      <c r="ARO18" s="43">
        <v>17.7</v>
      </c>
      <c r="ARP18" s="43">
        <v>18.600000000000001</v>
      </c>
      <c r="ARQ18" s="43">
        <v>18.5</v>
      </c>
      <c r="ARR18" s="43">
        <v>17.100000000000001</v>
      </c>
      <c r="ARS18" s="43">
        <v>16.2</v>
      </c>
      <c r="ART18" s="43">
        <v>18.5</v>
      </c>
      <c r="ARU18" s="43">
        <v>19.100000000000001</v>
      </c>
      <c r="ARV18" s="43">
        <v>19.399999999999999</v>
      </c>
      <c r="ARW18" s="43">
        <v>19.5</v>
      </c>
      <c r="ARX18" s="43">
        <v>21</v>
      </c>
      <c r="ARY18" s="43">
        <v>16.2</v>
      </c>
      <c r="ARZ18" s="43">
        <v>1128</v>
      </c>
      <c r="ATE18" s="43">
        <v>-1</v>
      </c>
      <c r="ATF18" s="43">
        <v>3</v>
      </c>
      <c r="ATG18" s="43">
        <v>1</v>
      </c>
      <c r="ATH18" s="43" t="s">
        <v>7704</v>
      </c>
      <c r="ATI18" s="43">
        <v>1E-4</v>
      </c>
      <c r="ATJ18" s="43">
        <v>1608033887000</v>
      </c>
      <c r="ATK18" s="43">
        <v>1</v>
      </c>
      <c r="ATL18" s="43">
        <v>1</v>
      </c>
      <c r="ATM18" s="43">
        <v>0.16420000000000001</v>
      </c>
      <c r="ATN18" s="43">
        <v>1</v>
      </c>
      <c r="ATO18" s="43" t="s">
        <v>7704</v>
      </c>
      <c r="ATP18" s="43">
        <v>3623</v>
      </c>
      <c r="ATQ18" s="43">
        <v>1</v>
      </c>
      <c r="ATR18" s="43">
        <v>1607731200000</v>
      </c>
      <c r="ATS18" s="43" t="s">
        <v>7704</v>
      </c>
      <c r="ATT18" s="43" t="s">
        <v>7704</v>
      </c>
      <c r="ATU18" s="43" t="s">
        <v>7704</v>
      </c>
      <c r="ATV18" s="43">
        <v>0.01</v>
      </c>
      <c r="ATW18" s="43">
        <v>5.1100000000000003</v>
      </c>
      <c r="ATX18" s="43">
        <v>12</v>
      </c>
      <c r="ATY18" s="43" t="s">
        <v>7704</v>
      </c>
      <c r="ATZ18" s="43">
        <v>4</v>
      </c>
      <c r="AUA18" s="43">
        <v>5.0000000000000001E-4</v>
      </c>
      <c r="AUB18" s="43">
        <v>1</v>
      </c>
      <c r="AUC18" s="43">
        <v>1</v>
      </c>
      <c r="AUD18" s="43">
        <v>1</v>
      </c>
      <c r="AUE18" s="43">
        <v>4</v>
      </c>
      <c r="AUG18" s="43">
        <v>0</v>
      </c>
      <c r="AUH18" s="43">
        <v>2966</v>
      </c>
      <c r="AUI18" s="43">
        <v>15</v>
      </c>
      <c r="AUJ18" s="43">
        <v>3.1300000000000001E-2</v>
      </c>
      <c r="AUK18" s="43">
        <v>1</v>
      </c>
      <c r="AUL18" s="43">
        <v>1608032820000</v>
      </c>
      <c r="AUM18" s="43">
        <v>1</v>
      </c>
      <c r="AUN18" s="43">
        <v>1</v>
      </c>
      <c r="AUO18" s="43">
        <v>4</v>
      </c>
      <c r="AUP18" s="43">
        <v>3</v>
      </c>
      <c r="AUQ18" s="43">
        <v>2.5</v>
      </c>
      <c r="AUR18" s="43">
        <v>1015689</v>
      </c>
      <c r="AUS18" s="43">
        <v>1</v>
      </c>
      <c r="AUT18" s="43">
        <v>1</v>
      </c>
      <c r="AUU18" s="43">
        <v>7196</v>
      </c>
      <c r="AUV18" s="43">
        <v>1</v>
      </c>
      <c r="AUW18" s="43">
        <v>15.2</v>
      </c>
      <c r="AUX18" s="43">
        <v>146</v>
      </c>
      <c r="AUY18" s="43">
        <v>0.05</v>
      </c>
      <c r="AUZ18" s="43">
        <v>3.8699999999999998E-2</v>
      </c>
      <c r="AVE18" s="43" t="s">
        <v>7676</v>
      </c>
      <c r="AVF18" s="43">
        <v>50</v>
      </c>
      <c r="AVK18" s="43">
        <v>4.1399999999999997</v>
      </c>
      <c r="AVL18" s="43">
        <v>2</v>
      </c>
      <c r="AVM18" s="43">
        <v>2</v>
      </c>
      <c r="AVO18" s="43">
        <v>50.01</v>
      </c>
      <c r="AVP18" s="43">
        <v>50.01</v>
      </c>
      <c r="AVQ18" s="43">
        <v>50.01</v>
      </c>
      <c r="AVR18" s="43">
        <v>50.01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20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30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2</v>
      </c>
      <c r="BFL18" s="43">
        <v>10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30</v>
      </c>
      <c r="DOV18" s="43">
        <v>30</v>
      </c>
      <c r="DOW18" s="43">
        <v>50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100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12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</v>
      </c>
      <c r="DSM18" s="43">
        <v>0.1</v>
      </c>
      <c r="DSN18" s="43">
        <v>0.05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60</v>
      </c>
      <c r="DTD18" s="43">
        <v>30</v>
      </c>
      <c r="DTE18" s="43">
        <v>0</v>
      </c>
      <c r="DTF18" s="43">
        <v>100</v>
      </c>
      <c r="DTG18" s="43">
        <v>0.1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40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700</v>
      </c>
      <c r="DYJ18" s="43">
        <v>1400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5</v>
      </c>
      <c r="EAV18" s="43">
        <v>0.05</v>
      </c>
      <c r="EAW18" s="43">
        <v>0.35</v>
      </c>
      <c r="EAX18" s="43">
        <v>1</v>
      </c>
      <c r="EAY18" s="43">
        <v>3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2</v>
      </c>
      <c r="EKA18" s="43">
        <v>120</v>
      </c>
      <c r="EKB18" s="43">
        <v>5</v>
      </c>
      <c r="EKC18" s="43">
        <v>1000</v>
      </c>
      <c r="EKD18" s="43">
        <v>175</v>
      </c>
      <c r="EKE18" s="43">
        <v>0</v>
      </c>
      <c r="EKF18" s="43">
        <v>0</v>
      </c>
      <c r="EKG18" s="43">
        <v>1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30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41.9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4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99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80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4499</v>
      </c>
      <c r="FUW18" s="43">
        <v>2249</v>
      </c>
      <c r="FUX18" s="43">
        <v>5878</v>
      </c>
      <c r="FUY18" s="43">
        <v>3000</v>
      </c>
      <c r="FUZ18" s="43">
        <v>1499</v>
      </c>
      <c r="FVA18" s="43">
        <v>1498</v>
      </c>
      <c r="FVC18" s="43">
        <v>50.9</v>
      </c>
      <c r="FVD18" s="43">
        <v>49.1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4920</v>
      </c>
      <c r="FWB18" s="43">
        <v>2158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4920</v>
      </c>
      <c r="FXE18" s="43">
        <v>2158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4920</v>
      </c>
      <c r="FYH18" s="43">
        <v>2158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100.9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0.3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5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90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0.45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0.7</v>
      </c>
      <c r="GLC18" s="43">
        <v>1</v>
      </c>
      <c r="GLD18" s="43">
        <v>50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110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40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45</v>
      </c>
      <c r="GMS18" s="43">
        <v>48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60</v>
      </c>
      <c r="GZS18" s="43">
        <v>100</v>
      </c>
      <c r="GZT18" s="43">
        <v>100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60</v>
      </c>
      <c r="HDR18" s="43">
        <v>100</v>
      </c>
      <c r="HDS18" s="43">
        <v>100</v>
      </c>
      <c r="HDT18" s="43">
        <v>60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37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70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120</v>
      </c>
      <c r="HQU18" s="43">
        <v>-10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48.8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700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1.45</v>
      </c>
      <c r="IIQ18" s="43">
        <v>1.55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4485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4500</v>
      </c>
      <c r="ITX18" s="43">
        <v>4496</v>
      </c>
      <c r="IUA18" s="43">
        <v>2.97</v>
      </c>
      <c r="IUB18" s="43">
        <v>2.97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426.5</v>
      </c>
      <c r="IUJ18" s="43">
        <v>2.2999999999999998</v>
      </c>
      <c r="IUK18" s="43">
        <v>-47.04</v>
      </c>
      <c r="IUL18" s="43">
        <v>4.1650000000000009</v>
      </c>
      <c r="IUM18" s="43">
        <v>5.1500000000000004E-2</v>
      </c>
      <c r="IUN18" s="43">
        <v>0.94963636363636372</v>
      </c>
      <c r="IUO18" s="43">
        <v>0</v>
      </c>
      <c r="IUP18" s="43">
        <v>0.72</v>
      </c>
      <c r="IUQ18" s="43">
        <v>4496</v>
      </c>
      <c r="IUR18" s="43">
        <v>0</v>
      </c>
      <c r="IUS18" s="43">
        <v>0</v>
      </c>
      <c r="IUT18" s="43">
        <v>2.23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113</v>
      </c>
      <c r="IVA18" s="43">
        <v>0</v>
      </c>
      <c r="IVB18" s="43">
        <v>0</v>
      </c>
      <c r="IVC18" s="43">
        <v>240</v>
      </c>
      <c r="IVD18" s="43">
        <v>0</v>
      </c>
      <c r="IVE18" s="43">
        <v>0</v>
      </c>
      <c r="IVF18" s="43">
        <v>33</v>
      </c>
      <c r="IVG18" s="43">
        <v>0</v>
      </c>
      <c r="IVH18" s="43">
        <v>0</v>
      </c>
      <c r="IVI18" s="43">
        <v>433</v>
      </c>
      <c r="IVJ18" s="43">
        <v>0</v>
      </c>
      <c r="IVK18" s="43">
        <v>238</v>
      </c>
      <c r="IVL18" s="43">
        <v>0</v>
      </c>
      <c r="IVM18" s="43">
        <v>0</v>
      </c>
      <c r="IVN18" s="43">
        <v>47</v>
      </c>
      <c r="IVO18" s="43">
        <v>0</v>
      </c>
      <c r="IVP18" s="43">
        <v>69.02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363</v>
      </c>
      <c r="IWP18" s="43">
        <v>364</v>
      </c>
      <c r="IWQ18" s="43">
        <v>365</v>
      </c>
      <c r="IWR18" s="43">
        <v>367</v>
      </c>
      <c r="IWS18" s="43">
        <v>367</v>
      </c>
      <c r="IWT18" s="43">
        <v>364</v>
      </c>
      <c r="IWU18" s="43">
        <v>364</v>
      </c>
      <c r="IWV18" s="43">
        <v>365</v>
      </c>
      <c r="IWW18" s="43">
        <v>366</v>
      </c>
      <c r="IWX18" s="43">
        <v>364</v>
      </c>
      <c r="IWY18" s="43">
        <v>365</v>
      </c>
      <c r="IWZ18" s="43">
        <v>368</v>
      </c>
      <c r="IXA18" s="43">
        <v>365</v>
      </c>
      <c r="IXB18" s="43">
        <v>366</v>
      </c>
      <c r="IXC18" s="43">
        <v>366</v>
      </c>
      <c r="IXD18" s="43">
        <v>363</v>
      </c>
      <c r="IXE18" s="43">
        <v>366</v>
      </c>
      <c r="IXF18" s="43">
        <v>363</v>
      </c>
      <c r="IXG18" s="43">
        <v>365</v>
      </c>
      <c r="IXH18" s="43">
        <v>364</v>
      </c>
      <c r="IXI18" s="43">
        <v>366</v>
      </c>
      <c r="IXJ18" s="43">
        <v>366</v>
      </c>
      <c r="IXK18" s="43">
        <v>364</v>
      </c>
      <c r="IXL18" s="43">
        <v>364</v>
      </c>
      <c r="IXM18" s="43">
        <v>493</v>
      </c>
      <c r="IXN18" s="43">
        <v>495</v>
      </c>
      <c r="IXO18" s="43">
        <v>495</v>
      </c>
      <c r="IXP18" s="43">
        <v>494</v>
      </c>
      <c r="IXQ18" s="43">
        <v>495</v>
      </c>
      <c r="IXR18" s="43">
        <v>496</v>
      </c>
      <c r="IXS18" s="43">
        <v>496</v>
      </c>
      <c r="IXT18" s="43">
        <v>494</v>
      </c>
      <c r="IXU18" s="43">
        <v>496</v>
      </c>
      <c r="IXV18" s="43">
        <v>495</v>
      </c>
      <c r="IXW18" s="43">
        <v>496</v>
      </c>
      <c r="IXX18" s="43">
        <v>495</v>
      </c>
      <c r="IXY18" s="43">
        <v>495</v>
      </c>
      <c r="IXZ18" s="43">
        <v>494</v>
      </c>
      <c r="IYA18" s="43">
        <v>497</v>
      </c>
      <c r="IYB18" s="43">
        <v>494</v>
      </c>
      <c r="IYC18" s="43">
        <v>495</v>
      </c>
      <c r="IYD18" s="43">
        <v>497</v>
      </c>
      <c r="IYE18" s="43">
        <v>496</v>
      </c>
      <c r="IYF18" s="43">
        <v>496</v>
      </c>
      <c r="IYG18" s="43">
        <v>495</v>
      </c>
      <c r="IYH18" s="43">
        <v>495</v>
      </c>
      <c r="IYI18" s="43">
        <v>493</v>
      </c>
      <c r="IYJ18" s="43">
        <v>494</v>
      </c>
      <c r="IYK18" s="43">
        <v>5420</v>
      </c>
      <c r="IYL18" s="43" t="s">
        <v>7677</v>
      </c>
      <c r="IYM18" s="43">
        <v>30</v>
      </c>
      <c r="IYN18" s="43">
        <v>45</v>
      </c>
      <c r="IYO18" s="43">
        <v>45</v>
      </c>
      <c r="IYP18" s="43">
        <v>46</v>
      </c>
      <c r="IYQ18" s="43">
        <v>46</v>
      </c>
      <c r="IYR18" s="43">
        <v>46</v>
      </c>
      <c r="IYS18" s="43">
        <v>46</v>
      </c>
      <c r="IYT18" s="43">
        <v>46</v>
      </c>
      <c r="IYU18" s="43">
        <v>46</v>
      </c>
      <c r="IYV18" s="43">
        <v>45</v>
      </c>
      <c r="IYW18" s="43">
        <v>45</v>
      </c>
      <c r="IYX18" s="43">
        <v>47</v>
      </c>
      <c r="IYY18" s="43">
        <v>46</v>
      </c>
      <c r="IYZ18" s="43">
        <v>46</v>
      </c>
      <c r="IZA18" s="43">
        <v>46</v>
      </c>
      <c r="IZB18" s="43">
        <v>45</v>
      </c>
      <c r="IZC18" s="43">
        <v>43</v>
      </c>
      <c r="IZD18" s="43">
        <v>45</v>
      </c>
      <c r="IZE18" s="43">
        <v>46</v>
      </c>
      <c r="IZF18" s="43">
        <v>46</v>
      </c>
      <c r="IZG18" s="43">
        <v>46</v>
      </c>
      <c r="IZH18" s="43">
        <v>29.17094760712321</v>
      </c>
      <c r="IZI18" s="43">
        <v>30.06617189126106</v>
      </c>
      <c r="IZJ18" s="43">
        <v>25.674742108328363</v>
      </c>
      <c r="IZK18" s="43">
        <v>26.075797589425783</v>
      </c>
      <c r="IZL18" s="43">
        <v>27.876539837080987</v>
      </c>
      <c r="IZM18" s="43">
        <v>29.67873429644845</v>
      </c>
      <c r="IZN18" s="43">
        <v>24.778243094623676</v>
      </c>
      <c r="IZO18" s="43">
        <v>25.470823758415541</v>
      </c>
      <c r="IZP18" s="43">
        <v>27.571711957663993</v>
      </c>
      <c r="IZQ18" s="43">
        <v>28.774424430956628</v>
      </c>
      <c r="IZR18" s="43">
        <v>29.870789455529078</v>
      </c>
      <c r="IZS18" s="43">
        <v>31.474971395917017</v>
      </c>
      <c r="IZT18" s="43">
        <v>23.371685529626809</v>
      </c>
      <c r="IZU18" s="43">
        <v>24.276726470427828</v>
      </c>
      <c r="IZV18" s="43">
        <v>30.974897882502326</v>
      </c>
      <c r="IZW18" s="43">
        <v>26.97986664252937</v>
      </c>
      <c r="IZX18" s="43">
        <v>29.769613083565115</v>
      </c>
      <c r="IZY18" s="43">
        <v>30.47602602327159</v>
      </c>
      <c r="IZZ18" s="43">
        <v>29.770928685880264</v>
      </c>
      <c r="JAA18" s="43">
        <v>23.077527048650829</v>
      </c>
      <c r="JAB18" s="43">
        <v>29.671221397230262</v>
      </c>
      <c r="JAC18" s="43">
        <v>29.67313248354673</v>
      </c>
      <c r="JAD18" s="43">
        <v>25.52447247613172</v>
      </c>
      <c r="JAE18" s="43">
        <v>30.16655275873828</v>
      </c>
      <c r="JAF18" s="43">
        <v>1091</v>
      </c>
      <c r="JAG18" s="43">
        <v>1170</v>
      </c>
      <c r="JAH18" s="43">
        <v>1127</v>
      </c>
      <c r="JAI18" s="43">
        <v>1013</v>
      </c>
      <c r="JAJ18" s="43">
        <v>1013</v>
      </c>
      <c r="JAK18" s="43">
        <v>1269</v>
      </c>
      <c r="JAL18" s="43">
        <v>1706</v>
      </c>
      <c r="JAM18" s="43">
        <v>1264</v>
      </c>
      <c r="JAN18" s="43">
        <v>1092</v>
      </c>
      <c r="JAO18" s="43">
        <v>1173</v>
      </c>
      <c r="JAP18" s="43">
        <v>1391</v>
      </c>
      <c r="JAQ18" s="43">
        <v>3008</v>
      </c>
      <c r="JAR18" s="43">
        <v>1656</v>
      </c>
      <c r="JAS18" s="43">
        <v>1442</v>
      </c>
      <c r="JAT18" s="43">
        <v>1089</v>
      </c>
      <c r="JAU18" s="43">
        <v>1305</v>
      </c>
      <c r="JAV18" s="43">
        <v>1387</v>
      </c>
      <c r="JAW18" s="43">
        <v>1180</v>
      </c>
      <c r="JAX18" s="43">
        <v>2017</v>
      </c>
      <c r="JAY18" s="43">
        <v>1878</v>
      </c>
      <c r="JAZ18" s="43">
        <v>1298</v>
      </c>
      <c r="JBA18" s="43">
        <v>1123</v>
      </c>
      <c r="JBB18" s="43">
        <v>1207</v>
      </c>
      <c r="JBC18" s="43">
        <v>1125</v>
      </c>
      <c r="JBE18" s="43">
        <v>0</v>
      </c>
      <c r="JBF18" s="43">
        <v>1</v>
      </c>
      <c r="JBR18" s="43">
        <v>65.099999999999994</v>
      </c>
      <c r="JBS18" s="43">
        <v>65.2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112</v>
      </c>
      <c r="JBZ18" s="43">
        <v>0</v>
      </c>
      <c r="JCA18" s="43">
        <v>0</v>
      </c>
      <c r="JCB18" s="43">
        <v>0</v>
      </c>
      <c r="JCC18" s="43">
        <v>269</v>
      </c>
      <c r="JCD18" s="43">
        <v>0</v>
      </c>
      <c r="JCE18" s="43">
        <v>0</v>
      </c>
      <c r="JCF18" s="43">
        <v>0</v>
      </c>
      <c r="JCG18" s="43">
        <v>1038</v>
      </c>
      <c r="JCH18" s="43">
        <v>0</v>
      </c>
      <c r="JCI18" s="43">
        <v>0</v>
      </c>
      <c r="JCJ18" s="43">
        <v>0</v>
      </c>
      <c r="JCK18" s="43">
        <v>7</v>
      </c>
      <c r="JCL18" s="43">
        <v>0</v>
      </c>
      <c r="JCM18" s="43">
        <v>0</v>
      </c>
      <c r="JCN18" s="43">
        <v>0</v>
      </c>
      <c r="JCO18" s="43">
        <v>2.0470000000000002</v>
      </c>
      <c r="JCS18" s="43">
        <v>24.7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454</v>
      </c>
      <c r="JDD18" s="43">
        <v>5204</v>
      </c>
      <c r="JDE18" s="43">
        <v>1</v>
      </c>
      <c r="JDF18" s="43">
        <v>5204</v>
      </c>
      <c r="JDG18" s="43">
        <v>1</v>
      </c>
      <c r="JDH18" s="43">
        <v>5204</v>
      </c>
      <c r="JDI18" s="43">
        <v>1</v>
      </c>
      <c r="JDJ18" s="43">
        <v>5204</v>
      </c>
      <c r="JDK18" s="43">
        <v>1</v>
      </c>
      <c r="JDL18" s="43">
        <v>5204</v>
      </c>
      <c r="JDM18" s="43">
        <v>1</v>
      </c>
      <c r="JDN18" s="43">
        <v>5204</v>
      </c>
      <c r="JDO18" s="43">
        <v>1</v>
      </c>
      <c r="JDP18" s="43">
        <v>5204</v>
      </c>
      <c r="JDQ18" s="43">
        <v>1</v>
      </c>
      <c r="JDR18" s="43">
        <v>5204</v>
      </c>
      <c r="JDS18" s="43">
        <v>1</v>
      </c>
      <c r="JDT18" s="43">
        <v>5204</v>
      </c>
      <c r="JDU18" s="43">
        <v>1</v>
      </c>
      <c r="JDV18" s="43">
        <v>5204</v>
      </c>
      <c r="JDW18" s="43">
        <v>1</v>
      </c>
      <c r="JDX18" s="43">
        <v>5204</v>
      </c>
      <c r="JDY18" s="43">
        <v>1</v>
      </c>
      <c r="JDZ18" s="43">
        <v>5204</v>
      </c>
      <c r="JEA18" s="43">
        <v>1</v>
      </c>
      <c r="JEB18" s="43">
        <v>5204</v>
      </c>
      <c r="JEC18" s="43">
        <v>1</v>
      </c>
      <c r="JED18" s="43">
        <v>5204</v>
      </c>
      <c r="JEE18" s="43">
        <v>1</v>
      </c>
      <c r="JEF18" s="43">
        <v>5204</v>
      </c>
      <c r="JEG18" s="43">
        <v>1</v>
      </c>
      <c r="JEH18" s="43">
        <v>5204</v>
      </c>
      <c r="JEI18" s="43">
        <v>1</v>
      </c>
      <c r="JEJ18" s="43">
        <v>5204</v>
      </c>
      <c r="JEK18" s="43">
        <v>1</v>
      </c>
      <c r="JEL18" s="43">
        <v>5204</v>
      </c>
      <c r="JEM18" s="43">
        <v>1</v>
      </c>
      <c r="JEN18" s="43">
        <v>5204</v>
      </c>
      <c r="JEO18" s="43">
        <v>1</v>
      </c>
      <c r="JEP18" s="43">
        <v>5204</v>
      </c>
      <c r="JEQ18" s="43">
        <v>1</v>
      </c>
      <c r="JER18" s="43">
        <v>5204</v>
      </c>
      <c r="JES18" s="43">
        <v>1</v>
      </c>
      <c r="JET18" s="43">
        <v>5204</v>
      </c>
      <c r="JEU18" s="43">
        <v>1</v>
      </c>
      <c r="JEV18" s="43">
        <v>5204</v>
      </c>
      <c r="JEW18" s="43">
        <v>1</v>
      </c>
      <c r="JEX18" s="43">
        <v>5204</v>
      </c>
      <c r="JEY18" s="43">
        <v>1</v>
      </c>
      <c r="JEZ18" s="43">
        <v>1.0000000000000675E-2</v>
      </c>
      <c r="JFA18" s="43">
        <v>7.56</v>
      </c>
      <c r="JFB18" s="43">
        <v>0.26999999999999957</v>
      </c>
      <c r="JFC18" s="43">
        <v>7.53</v>
      </c>
      <c r="JFD18" s="43">
        <v>9.9999999999997868E-3</v>
      </c>
      <c r="JFE18" s="43">
        <v>7.83</v>
      </c>
      <c r="JFF18" s="43">
        <v>-0.16000000000000014</v>
      </c>
      <c r="JFG18" s="43">
        <v>7.76</v>
      </c>
      <c r="JFH18" s="43">
        <v>3.0000000000000249E-2</v>
      </c>
      <c r="JFI18" s="43">
        <v>7.77</v>
      </c>
      <c r="JFJ18" s="43">
        <v>-0.24000000000000021</v>
      </c>
      <c r="JFK18" s="43">
        <v>7.84</v>
      </c>
      <c r="JFL18" s="43">
        <v>-0.16999999999999993</v>
      </c>
      <c r="JFM18" s="43">
        <v>7.87</v>
      </c>
      <c r="JFN18" s="43">
        <v>1.9999999999999574E-2</v>
      </c>
      <c r="JFO18" s="43">
        <v>7.78</v>
      </c>
      <c r="JFP18" s="43">
        <v>-7.0000000000000284E-2</v>
      </c>
      <c r="JFQ18" s="43">
        <v>7.87</v>
      </c>
      <c r="JFR18" s="43">
        <v>0.15000000000000036</v>
      </c>
      <c r="JFS18" s="43">
        <v>7.75</v>
      </c>
      <c r="JFT18" s="43">
        <v>0.14000000000000057</v>
      </c>
      <c r="JFU18" s="43">
        <v>7.56</v>
      </c>
      <c r="JFV18" s="43">
        <v>-0.13999999999999968</v>
      </c>
      <c r="JFW18" s="43">
        <v>7.64</v>
      </c>
      <c r="JFX18" s="43">
        <v>-9.9999999999997868E-3</v>
      </c>
      <c r="JFY18" s="43">
        <v>7.71</v>
      </c>
      <c r="JFZ18" s="43">
        <v>0.16000000000000014</v>
      </c>
      <c r="JGA18" s="43">
        <v>7.74</v>
      </c>
      <c r="JGB18" s="43">
        <v>3.0000000000000249E-2</v>
      </c>
      <c r="JGC18" s="43">
        <v>7.67</v>
      </c>
      <c r="JGD18" s="43">
        <v>0.28000000000000025</v>
      </c>
      <c r="JGE18" s="43">
        <v>7.62</v>
      </c>
      <c r="JGF18" s="43">
        <v>-0.13000000000000078</v>
      </c>
      <c r="JGG18" s="43">
        <v>7.73</v>
      </c>
      <c r="JGH18" s="43">
        <v>0.23000000000000043</v>
      </c>
      <c r="JGI18" s="43">
        <v>7.67</v>
      </c>
      <c r="JGJ18" s="43">
        <v>0.29999999999999982</v>
      </c>
      <c r="JGK18" s="43">
        <v>7.8</v>
      </c>
      <c r="JGL18" s="43">
        <v>1.0000000000000675E-2</v>
      </c>
      <c r="JGM18" s="43">
        <v>7.89</v>
      </c>
      <c r="JGN18" s="43">
        <v>0.46999999999999975</v>
      </c>
      <c r="JGO18" s="43">
        <v>7.63</v>
      </c>
      <c r="JGP18" s="43">
        <v>0.34000000000000075</v>
      </c>
      <c r="JGQ18" s="43">
        <v>7.56</v>
      </c>
      <c r="JGR18" s="43">
        <v>0.33000000000000007</v>
      </c>
      <c r="JGS18" s="43">
        <v>7.57</v>
      </c>
      <c r="JGT18" s="43">
        <v>0.39000000000000057</v>
      </c>
      <c r="JGU18" s="43">
        <v>7.51</v>
      </c>
      <c r="JGV18" s="43">
        <v>0.03</v>
      </c>
      <c r="JGW18" s="43">
        <v>-0.02</v>
      </c>
      <c r="JGX18" s="43">
        <v>7.0000000000000007E-2</v>
      </c>
      <c r="JGY18" s="43">
        <v>-0.04</v>
      </c>
      <c r="JGZ18" s="43">
        <v>0.11</v>
      </c>
      <c r="JHA18" s="43">
        <v>-0.08</v>
      </c>
      <c r="JHB18" s="43">
        <v>0.1</v>
      </c>
      <c r="JHC18" s="43">
        <v>-0.08</v>
      </c>
      <c r="JHD18" s="43">
        <v>2.9999999999999992E-3</v>
      </c>
      <c r="JHE18" s="43">
        <v>1.7000000000000001E-2</v>
      </c>
      <c r="JHF18" s="43">
        <v>-0.13</v>
      </c>
      <c r="JHG18" s="43">
        <v>0.14000000000000001</v>
      </c>
      <c r="JHH18" s="43">
        <v>-0.19</v>
      </c>
      <c r="JHI18" s="43">
        <v>0.19</v>
      </c>
      <c r="JHJ18" s="43">
        <v>0.05</v>
      </c>
      <c r="JHK18" s="43">
        <v>-0.03</v>
      </c>
      <c r="JHL18" s="43">
        <v>-0.13</v>
      </c>
      <c r="JHM18" s="43">
        <v>0.14000000000000001</v>
      </c>
      <c r="JHN18" s="43">
        <v>0.15</v>
      </c>
      <c r="JHO18" s="43">
        <v>-0.13</v>
      </c>
      <c r="JHP18" s="43">
        <v>-0.11</v>
      </c>
      <c r="JHQ18" s="43">
        <v>0.12</v>
      </c>
      <c r="JHR18" s="43">
        <v>0.08</v>
      </c>
      <c r="JHS18" s="43">
        <v>-0.05</v>
      </c>
      <c r="JHT18" s="43">
        <v>0.15</v>
      </c>
      <c r="JHU18" s="43">
        <v>-0.15</v>
      </c>
      <c r="JHV18" s="43">
        <v>0.29000000000000004</v>
      </c>
      <c r="JHW18" s="43">
        <v>-0.26</v>
      </c>
      <c r="JHX18" s="43">
        <v>0.24000000000000002</v>
      </c>
      <c r="JHY18" s="43">
        <v>-0.23</v>
      </c>
      <c r="JHZ18" s="43">
        <v>0.13999999999999999</v>
      </c>
      <c r="JIA18" s="43">
        <v>-0.12</v>
      </c>
      <c r="JIB18" s="43">
        <v>-3.0000000000000002E-2</v>
      </c>
      <c r="JIC18" s="43">
        <v>0.05</v>
      </c>
      <c r="JID18" s="43">
        <v>-4.9999999999999996E-2</v>
      </c>
      <c r="JIE18" s="43">
        <v>0.06</v>
      </c>
      <c r="JIF18" s="43">
        <v>0.16</v>
      </c>
      <c r="JIG18" s="43">
        <v>-0.15</v>
      </c>
      <c r="JIH18" s="43">
        <v>-0.16999999999999998</v>
      </c>
      <c r="JII18" s="43">
        <v>0.18</v>
      </c>
      <c r="JIJ18" s="43">
        <v>0.06</v>
      </c>
      <c r="JIK18" s="43">
        <v>-0.03</v>
      </c>
      <c r="JIL18" s="43">
        <v>0.22999999999999998</v>
      </c>
      <c r="JIM18" s="43">
        <v>-0.21</v>
      </c>
      <c r="JIN18" s="43">
        <v>0.03</v>
      </c>
      <c r="JIO18" s="43">
        <v>0</v>
      </c>
      <c r="JIP18" s="43">
        <v>0.15</v>
      </c>
      <c r="JIQ18" s="43">
        <v>-0.13</v>
      </c>
      <c r="JIR18" s="43">
        <v>8.0000000000000071E-2</v>
      </c>
      <c r="JIS18" s="43">
        <v>7.52</v>
      </c>
      <c r="JIT18" s="43">
        <v>1.9999999999999574E-2</v>
      </c>
      <c r="JIU18" s="43">
        <v>7.73</v>
      </c>
      <c r="JIV18" s="43">
        <v>3.0000000000000249E-2</v>
      </c>
      <c r="JIW18" s="43">
        <v>7.77</v>
      </c>
      <c r="JIX18" s="43">
        <v>-0.16999999999999993</v>
      </c>
      <c r="JIY18" s="43">
        <v>7.77</v>
      </c>
      <c r="JIZ18" s="43">
        <v>-7.0000000000000284E-2</v>
      </c>
      <c r="JJA18" s="43">
        <v>7.87</v>
      </c>
      <c r="JJB18" s="43">
        <v>-0.45000000000000018</v>
      </c>
      <c r="JJC18" s="43">
        <v>7.95</v>
      </c>
      <c r="JJD18" s="43">
        <v>-1.9999999999999574E-2</v>
      </c>
      <c r="JJE18" s="43">
        <v>7.72</v>
      </c>
      <c r="JJF18" s="43">
        <v>-0.29000000000000004</v>
      </c>
      <c r="JJG18" s="43">
        <v>8.09</v>
      </c>
      <c r="JJH18" s="43">
        <v>-0.11000000000000032</v>
      </c>
      <c r="JJI18" s="43">
        <v>7.91</v>
      </c>
      <c r="JJJ18" s="43">
        <v>-1.9999999999999574E-2</v>
      </c>
      <c r="JJK18" s="43">
        <v>7.92</v>
      </c>
      <c r="JJL18" s="43">
        <v>-0.12999999999999989</v>
      </c>
      <c r="JJM18" s="43">
        <v>7.83</v>
      </c>
      <c r="JJN18" s="43">
        <v>4.0000000000000036E-2</v>
      </c>
      <c r="JJO18" s="43">
        <v>7.56</v>
      </c>
      <c r="JJP18" s="43">
        <v>-0.14000000000000057</v>
      </c>
      <c r="JJQ18" s="43">
        <v>7.74</v>
      </c>
      <c r="JJR18" s="43">
        <v>0.40000000000000036</v>
      </c>
      <c r="JJS18" s="43">
        <v>7.5</v>
      </c>
      <c r="JJT18" s="43">
        <v>0</v>
      </c>
      <c r="JJU18" s="43">
        <v>7.8</v>
      </c>
      <c r="JJV18" s="43">
        <v>0.11000000000000032</v>
      </c>
      <c r="JJW18" s="43">
        <v>7.89</v>
      </c>
      <c r="JJX18" s="43">
        <v>-4.0000000000000036E-2</v>
      </c>
      <c r="JJY18" s="43">
        <v>7.74</v>
      </c>
      <c r="JJZ18" s="43">
        <v>-0.13000000000000078</v>
      </c>
      <c r="JKA18" s="43">
        <v>7.73</v>
      </c>
      <c r="JKB18" s="43">
        <v>4.9999999999999822E-2</v>
      </c>
      <c r="JKC18" s="43">
        <v>7.95</v>
      </c>
      <c r="JKD18" s="43">
        <v>4.0000000000000036E-2</v>
      </c>
      <c r="JKE18" s="43">
        <v>7.76</v>
      </c>
      <c r="JKF18" s="43">
        <v>0.13999999999999968</v>
      </c>
      <c r="JKG18" s="43">
        <v>7.66</v>
      </c>
      <c r="JKH18" s="43">
        <v>-0.11000000000000032</v>
      </c>
      <c r="JKI18" s="43">
        <v>7.91</v>
      </c>
      <c r="JKJ18" s="43">
        <v>0.16000000000000014</v>
      </c>
      <c r="JKK18" s="43">
        <v>7.74</v>
      </c>
      <c r="JKL18" s="43">
        <v>0.36000000000000032</v>
      </c>
      <c r="JKM18" s="43">
        <v>7.54</v>
      </c>
      <c r="JKN18" s="43">
        <v>0.06</v>
      </c>
      <c r="JKO18" s="43">
        <v>-0.04</v>
      </c>
      <c r="JKP18" s="43">
        <v>0.18000000000000002</v>
      </c>
      <c r="JKQ18" s="43">
        <v>-0.17</v>
      </c>
      <c r="JKR18" s="43">
        <v>0.09</v>
      </c>
      <c r="JKS18" s="43">
        <v>-0.08</v>
      </c>
      <c r="JKT18" s="43">
        <v>0.15</v>
      </c>
      <c r="JKU18" s="43">
        <v>-0.13</v>
      </c>
      <c r="JKV18" s="43">
        <v>0.04</v>
      </c>
      <c r="JKW18" s="43">
        <v>-0.02</v>
      </c>
      <c r="JKX18" s="43">
        <v>9.9999999999999985E-3</v>
      </c>
      <c r="JKY18" s="43">
        <v>0.02</v>
      </c>
      <c r="JKZ18" s="43">
        <v>-0.09</v>
      </c>
      <c r="JLA18" s="43">
        <v>0.11</v>
      </c>
      <c r="JLB18" s="43">
        <v>9.0000000000000011E-2</v>
      </c>
      <c r="JLC18" s="43">
        <v>-7.0000000000000007E-2</v>
      </c>
      <c r="JLD18" s="43">
        <v>-0.06</v>
      </c>
      <c r="JLE18" s="43">
        <v>0.08</v>
      </c>
      <c r="JLF18" s="43">
        <v>0.05</v>
      </c>
      <c r="JLG18" s="43">
        <v>-0.03</v>
      </c>
      <c r="JLH18" s="43">
        <v>0.21000000000000002</v>
      </c>
      <c r="JLI18" s="43">
        <v>-0.2</v>
      </c>
      <c r="JLJ18" s="43">
        <v>9.0000000000000011E-2</v>
      </c>
      <c r="JLK18" s="43">
        <v>-7.0000000000000007E-2</v>
      </c>
      <c r="JLL18" s="43">
        <v>0.03</v>
      </c>
      <c r="JLM18" s="43">
        <v>-0.03</v>
      </c>
      <c r="JLN18" s="43">
        <v>0.16</v>
      </c>
      <c r="JLO18" s="43">
        <v>-0.13</v>
      </c>
      <c r="JLP18" s="43">
        <v>0.18000000000000002</v>
      </c>
      <c r="JLQ18" s="43">
        <v>-0.17</v>
      </c>
      <c r="JLR18" s="43">
        <v>0.22</v>
      </c>
      <c r="JLS18" s="43">
        <v>-0.21</v>
      </c>
      <c r="JLT18" s="43">
        <v>0.09</v>
      </c>
      <c r="JLU18" s="43">
        <v>-0.06</v>
      </c>
      <c r="JLV18" s="43">
        <v>-0.08</v>
      </c>
      <c r="JLW18" s="43">
        <v>0.11</v>
      </c>
      <c r="JLX18" s="43">
        <v>0.04</v>
      </c>
      <c r="JLY18" s="43">
        <v>-0.02</v>
      </c>
      <c r="JLZ18" s="43">
        <v>-9.0000000000000011E-2</v>
      </c>
      <c r="JMA18" s="43">
        <v>0.1</v>
      </c>
      <c r="JMB18" s="43">
        <v>0.05</v>
      </c>
      <c r="JMC18" s="43">
        <v>-0.03</v>
      </c>
      <c r="JMD18" s="43">
        <v>0.01</v>
      </c>
      <c r="JME18" s="43">
        <v>0.01</v>
      </c>
      <c r="JMF18" s="43">
        <v>0.17</v>
      </c>
      <c r="JMG18" s="43">
        <v>-0.14000000000000001</v>
      </c>
      <c r="JMH18" s="43">
        <v>0.19999999999999998</v>
      </c>
      <c r="JMI18" s="43">
        <v>-0.18</v>
      </c>
      <c r="JMK18" s="43">
        <v>0</v>
      </c>
      <c r="JML18" s="43">
        <v>1</v>
      </c>
      <c r="JMM18" s="43">
        <v>1</v>
      </c>
      <c r="JMN18" s="43">
        <v>1</v>
      </c>
      <c r="JMO18" s="43">
        <v>17</v>
      </c>
      <c r="JMP18" s="43">
        <v>0</v>
      </c>
      <c r="JMQ18" s="43">
        <v>99.9</v>
      </c>
      <c r="JMR18" s="43">
        <v>99.8</v>
      </c>
      <c r="JMS18" s="43">
        <v>99.4</v>
      </c>
      <c r="JMT18" s="43">
        <v>0</v>
      </c>
      <c r="JMU18" s="43">
        <v>0</v>
      </c>
      <c r="JMV18" s="43">
        <v>7.9</v>
      </c>
      <c r="JMW18" s="43">
        <v>7.7</v>
      </c>
      <c r="JMX18" s="43">
        <v>0</v>
      </c>
      <c r="JMY18" s="43">
        <v>7.5</v>
      </c>
      <c r="JMZ18" s="43">
        <v>0</v>
      </c>
      <c r="JNA18" s="43">
        <v>0</v>
      </c>
      <c r="JNB18" s="43">
        <v>0</v>
      </c>
      <c r="JNC18" s="43">
        <v>5.93</v>
      </c>
      <c r="JNE18" s="112">
        <v>0</v>
      </c>
      <c r="JNF18" s="112">
        <v>0</v>
      </c>
      <c r="JNG18" s="112">
        <v>0</v>
      </c>
      <c r="JNH18" s="112">
        <v>0</v>
      </c>
      <c r="JNJ18" s="112">
        <v>99.9</v>
      </c>
      <c r="JNK18" s="112">
        <v>99.9</v>
      </c>
      <c r="JNL18" s="112">
        <v>99.9</v>
      </c>
      <c r="JNM18" s="112">
        <v>99.9</v>
      </c>
      <c r="JNN18" s="112">
        <v>7.9</v>
      </c>
      <c r="JNO18" s="112">
        <v>7.9</v>
      </c>
      <c r="JNP18" s="112">
        <v>7.9</v>
      </c>
      <c r="JNQ18" s="112">
        <v>7.9</v>
      </c>
      <c r="JNS18" s="112">
        <v>1500</v>
      </c>
      <c r="JNT18" s="112">
        <v>1499</v>
      </c>
      <c r="JNV18" s="112">
        <v>51.1</v>
      </c>
      <c r="JNY18" s="112">
        <v>0</v>
      </c>
      <c r="JNZ18" s="112">
        <v>0</v>
      </c>
      <c r="JOA18" s="112" t="s">
        <v>9</v>
      </c>
    </row>
    <row r="19" spans="1:6089 6180:7151" ht="15" customHeight="1">
      <c r="A19" s="205">
        <v>14</v>
      </c>
      <c r="F19" s="43" t="s">
        <v>8263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-0.92</v>
      </c>
      <c r="N19" s="43">
        <v>6.01</v>
      </c>
      <c r="O19" s="43">
        <v>0</v>
      </c>
      <c r="P19" s="43">
        <v>964</v>
      </c>
      <c r="Q19" s="43">
        <v>0</v>
      </c>
      <c r="R19" s="43">
        <v>-1574</v>
      </c>
      <c r="S19" s="43">
        <v>0</v>
      </c>
      <c r="T19" s="43">
        <v>6.98</v>
      </c>
      <c r="U19" s="43">
        <v>0</v>
      </c>
      <c r="V19" s="43">
        <v>4.58</v>
      </c>
      <c r="W19" s="43">
        <v>4.3899999999999997</v>
      </c>
      <c r="X19" s="43">
        <v>20.5</v>
      </c>
      <c r="Y19" s="43">
        <v>0</v>
      </c>
      <c r="AC19" s="43">
        <v>0</v>
      </c>
      <c r="AD19" s="43">
        <v>1.5</v>
      </c>
      <c r="AE19" s="43">
        <v>0</v>
      </c>
      <c r="AF19" s="43">
        <v>0</v>
      </c>
      <c r="AG19" s="43">
        <v>4.9000000000000004</v>
      </c>
      <c r="AH19" s="43">
        <v>0</v>
      </c>
      <c r="AI19" s="43">
        <v>4.8899999999999997</v>
      </c>
      <c r="AJ19" s="43">
        <v>0</v>
      </c>
      <c r="AK19" s="43">
        <v>0</v>
      </c>
      <c r="AL19" s="43">
        <v>0</v>
      </c>
      <c r="AM19" s="43" t="s">
        <v>7722</v>
      </c>
      <c r="AN19" s="43">
        <v>5588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1</v>
      </c>
      <c r="CB19" s="43">
        <v>0</v>
      </c>
      <c r="CC19" s="43">
        <v>1</v>
      </c>
      <c r="CD19" s="43">
        <v>1</v>
      </c>
      <c r="CE19" s="43">
        <v>1</v>
      </c>
      <c r="CF19" s="43">
        <v>0</v>
      </c>
      <c r="CH19" s="43">
        <v>19677</v>
      </c>
      <c r="CI19" s="43">
        <v>0</v>
      </c>
      <c r="CJ19" s="43">
        <v>0</v>
      </c>
      <c r="CL19" s="43">
        <v>0</v>
      </c>
      <c r="CM19" s="43">
        <v>-5982</v>
      </c>
      <c r="CN19" s="43">
        <v>0</v>
      </c>
      <c r="CO19" s="43">
        <v>-2971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0.01</v>
      </c>
      <c r="FA19" s="43">
        <v>8286</v>
      </c>
      <c r="FB19" s="43">
        <v>0</v>
      </c>
      <c r="FC19" s="43">
        <v>179788</v>
      </c>
      <c r="FD19" s="43">
        <v>334429</v>
      </c>
      <c r="FE19" s="43">
        <v>1055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219</v>
      </c>
      <c r="FL19" s="43">
        <v>976</v>
      </c>
      <c r="FM19" s="43">
        <v>465</v>
      </c>
      <c r="FN19" s="43">
        <v>2465</v>
      </c>
      <c r="FO19" s="43">
        <v>-285</v>
      </c>
      <c r="FP19" s="43">
        <v>2465</v>
      </c>
      <c r="FQ19" s="43">
        <v>52</v>
      </c>
      <c r="FR19" s="43">
        <v>465</v>
      </c>
      <c r="FS19" s="43">
        <v>7535</v>
      </c>
      <c r="FT19" s="43">
        <v>7535</v>
      </c>
      <c r="FU19" s="43">
        <v>7535</v>
      </c>
      <c r="FW19" s="43">
        <v>1700</v>
      </c>
      <c r="FY19" s="43">
        <v>51.7</v>
      </c>
      <c r="FZ19" s="43">
        <v>100</v>
      </c>
      <c r="GA19" s="43">
        <v>60</v>
      </c>
      <c r="GB19" s="43">
        <v>64</v>
      </c>
      <c r="GC19" s="43">
        <v>100</v>
      </c>
      <c r="GD19" s="43">
        <v>70</v>
      </c>
      <c r="GE19" s="43">
        <v>63.9</v>
      </c>
      <c r="GF19" s="43">
        <v>0</v>
      </c>
      <c r="GG19" s="43">
        <v>20.5</v>
      </c>
      <c r="GH19" s="43">
        <v>20.5</v>
      </c>
      <c r="GI19" s="43">
        <v>0</v>
      </c>
      <c r="GJ19" s="43">
        <v>0.999</v>
      </c>
      <c r="GK19" s="43">
        <v>0.999</v>
      </c>
      <c r="GL19" s="43">
        <v>50</v>
      </c>
      <c r="GM19" s="43">
        <v>120</v>
      </c>
      <c r="GN19" s="43">
        <v>120</v>
      </c>
      <c r="GO19" s="43">
        <v>78</v>
      </c>
      <c r="GP19" s="43">
        <v>48</v>
      </c>
      <c r="GQ19" s="43">
        <v>48.8</v>
      </c>
      <c r="GR19" s="43">
        <v>26.4</v>
      </c>
      <c r="GS19" s="43">
        <v>84.7</v>
      </c>
      <c r="GT19" s="43">
        <v>84.7</v>
      </c>
      <c r="GU19" s="43">
        <v>0</v>
      </c>
      <c r="GV19" s="43">
        <v>0</v>
      </c>
      <c r="GW19" s="43">
        <v>0</v>
      </c>
      <c r="GX19" s="43">
        <v>0</v>
      </c>
      <c r="GY19" s="43">
        <v>60</v>
      </c>
      <c r="GZ19" s="43">
        <v>3.3</v>
      </c>
      <c r="HA19" s="43">
        <v>0</v>
      </c>
      <c r="HB19" s="43">
        <v>0</v>
      </c>
      <c r="HC19" s="43">
        <v>3.3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119.5</v>
      </c>
      <c r="HU19" s="43">
        <v>64.099999999999994</v>
      </c>
      <c r="HV19" s="43">
        <v>61</v>
      </c>
      <c r="HW19" s="43">
        <v>9.9</v>
      </c>
      <c r="HX19" s="43">
        <v>48.8</v>
      </c>
      <c r="HY19" s="43">
        <v>3.3</v>
      </c>
      <c r="HZ19" s="43">
        <v>3.3</v>
      </c>
      <c r="IA19" s="43">
        <v>4.8</v>
      </c>
      <c r="IB19" s="43">
        <v>6.1</v>
      </c>
      <c r="IC19" s="43">
        <v>0</v>
      </c>
      <c r="ID19" s="43">
        <v>120</v>
      </c>
      <c r="IE19" s="43">
        <v>29.3</v>
      </c>
      <c r="IF19" s="43">
        <v>11.5</v>
      </c>
      <c r="IG19" s="43">
        <v>3932.7</v>
      </c>
      <c r="IH19" s="43">
        <v>1.7</v>
      </c>
      <c r="II19" s="43">
        <v>6.44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10.199999999999999</v>
      </c>
      <c r="KZ19" s="43">
        <v>76.5</v>
      </c>
      <c r="LA19" s="43">
        <v>20.399999999999999</v>
      </c>
      <c r="LB19" s="43">
        <v>30.6</v>
      </c>
      <c r="LC19" s="43">
        <v>40.799999999999997</v>
      </c>
      <c r="LD19" s="43">
        <v>51</v>
      </c>
      <c r="LE19" s="43">
        <v>55.5</v>
      </c>
      <c r="LF19" s="43">
        <v>60.3</v>
      </c>
      <c r="LG19" s="43">
        <v>75.3</v>
      </c>
      <c r="LH19" s="43">
        <v>76.400000000000006</v>
      </c>
      <c r="LI19" s="43">
        <v>0</v>
      </c>
      <c r="LJ19" s="43">
        <v>0</v>
      </c>
      <c r="LK19" s="43">
        <v>10.199999999999999</v>
      </c>
      <c r="LL19" s="43">
        <v>76.5</v>
      </c>
      <c r="LM19" s="43">
        <v>1</v>
      </c>
      <c r="LN19" s="43">
        <v>0</v>
      </c>
      <c r="LO19" s="43">
        <v>20.399999999999999</v>
      </c>
      <c r="LP19" s="43">
        <v>0</v>
      </c>
      <c r="LQ19" s="43">
        <v>30.6</v>
      </c>
      <c r="LR19" s="43">
        <v>0</v>
      </c>
      <c r="LS19" s="43">
        <v>40.799999999999997</v>
      </c>
      <c r="LT19" s="43">
        <v>0</v>
      </c>
      <c r="LU19" s="43">
        <v>51</v>
      </c>
      <c r="LV19" s="43">
        <v>0</v>
      </c>
      <c r="LW19" s="43">
        <v>55.5</v>
      </c>
      <c r="LX19" s="43">
        <v>1</v>
      </c>
      <c r="LY19" s="43">
        <v>60.3</v>
      </c>
      <c r="LZ19" s="43">
        <v>1</v>
      </c>
      <c r="MA19" s="43">
        <v>75.3</v>
      </c>
      <c r="MB19" s="43">
        <v>1</v>
      </c>
      <c r="MC19" s="43">
        <v>76.400000000000006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0</v>
      </c>
      <c r="OV19" s="43">
        <v>1</v>
      </c>
      <c r="OW19" s="43">
        <v>1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1</v>
      </c>
      <c r="PZ19" s="43">
        <v>7289</v>
      </c>
      <c r="QA19" s="43">
        <v>15</v>
      </c>
      <c r="QB19" s="43">
        <v>0</v>
      </c>
      <c r="QC19" s="43">
        <v>1195</v>
      </c>
      <c r="QD19" s="43">
        <v>0</v>
      </c>
      <c r="QE19" s="43">
        <v>0</v>
      </c>
      <c r="QF19" s="43">
        <v>1195</v>
      </c>
      <c r="QG19" s="43">
        <v>9.4</v>
      </c>
      <c r="QH19" s="43">
        <v>20</v>
      </c>
      <c r="QI19" s="43">
        <v>99.6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11.1</v>
      </c>
      <c r="QP19" s="43">
        <v>6.54</v>
      </c>
      <c r="QQ19" s="43">
        <v>6.69</v>
      </c>
      <c r="QR19" s="43">
        <v>10.9</v>
      </c>
      <c r="QS19" s="43">
        <v>0</v>
      </c>
      <c r="QT19" s="43">
        <v>0</v>
      </c>
      <c r="QU19" s="43">
        <v>0</v>
      </c>
      <c r="QV19" s="43">
        <v>0</v>
      </c>
      <c r="QW19" s="43">
        <v>74</v>
      </c>
      <c r="QX19" s="43">
        <v>74</v>
      </c>
      <c r="QY19" s="43">
        <v>74.900000000000006</v>
      </c>
      <c r="QZ19" s="43">
        <v>140.19999999999999</v>
      </c>
      <c r="RA19" s="43">
        <v>100</v>
      </c>
      <c r="RB19" s="43">
        <v>150</v>
      </c>
      <c r="RC19" s="43">
        <v>22.1</v>
      </c>
      <c r="RD19" s="43">
        <v>-2.7</v>
      </c>
      <c r="RE19" s="43">
        <v>72</v>
      </c>
      <c r="RF19" s="43">
        <v>138.5</v>
      </c>
      <c r="RG19" s="43">
        <v>0</v>
      </c>
      <c r="RH19" s="43">
        <v>0</v>
      </c>
      <c r="RI19" s="43">
        <v>0</v>
      </c>
      <c r="RJ19" s="43">
        <v>138.5</v>
      </c>
      <c r="RK19" s="43">
        <v>0</v>
      </c>
      <c r="RL19" s="43">
        <v>0</v>
      </c>
      <c r="RM19" s="43">
        <v>0</v>
      </c>
      <c r="RN19" s="43">
        <v>454</v>
      </c>
      <c r="RO19" s="43">
        <v>455</v>
      </c>
      <c r="RP19" s="43">
        <v>20.3</v>
      </c>
      <c r="RQ19" s="43">
        <v>10.9</v>
      </c>
      <c r="RR19" s="43">
        <v>20.2</v>
      </c>
      <c r="RS19" s="43">
        <v>10.9</v>
      </c>
      <c r="RT19" s="43">
        <v>10.9</v>
      </c>
      <c r="RU19" s="43">
        <v>0</v>
      </c>
      <c r="RV19" s="43">
        <v>0</v>
      </c>
      <c r="RW19" s="43">
        <v>0</v>
      </c>
      <c r="RX19" s="43">
        <v>10.9</v>
      </c>
      <c r="RY19" s="43">
        <v>0</v>
      </c>
      <c r="RZ19" s="43">
        <v>0</v>
      </c>
      <c r="SA19" s="43">
        <v>0</v>
      </c>
      <c r="SB19" s="43">
        <v>10.9</v>
      </c>
      <c r="SC19" s="43">
        <v>0</v>
      </c>
      <c r="SD19" s="43">
        <v>107</v>
      </c>
      <c r="SE19" s="43">
        <v>0</v>
      </c>
      <c r="SF19" s="43">
        <v>0</v>
      </c>
      <c r="SG19" s="43">
        <v>63.7</v>
      </c>
      <c r="SH19" s="43">
        <v>52.5</v>
      </c>
      <c r="SI19" s="43">
        <v>0.74</v>
      </c>
      <c r="SJ19" s="43">
        <v>2.0499999999999998</v>
      </c>
      <c r="SK19" s="43">
        <v>0.96</v>
      </c>
      <c r="SL19" s="43">
        <v>336</v>
      </c>
      <c r="SM19" s="43">
        <v>333</v>
      </c>
      <c r="SN19" s="43">
        <v>337</v>
      </c>
      <c r="SO19" s="43">
        <v>35.94</v>
      </c>
      <c r="SP19" s="43">
        <v>1604884407845</v>
      </c>
      <c r="SQ19" s="43">
        <v>0</v>
      </c>
      <c r="SR19" s="43">
        <v>47</v>
      </c>
      <c r="SS19" s="43">
        <v>1</v>
      </c>
      <c r="ST19" s="43">
        <v>1</v>
      </c>
      <c r="SU19" s="43">
        <v>2.5</v>
      </c>
      <c r="SV19" s="43">
        <v>27.9</v>
      </c>
      <c r="SW19" s="43">
        <v>76</v>
      </c>
      <c r="SX19" s="43">
        <v>9.74</v>
      </c>
      <c r="SY19" s="43">
        <v>0</v>
      </c>
      <c r="TA19" s="43">
        <v>1625</v>
      </c>
      <c r="TF19" s="43">
        <v>0</v>
      </c>
      <c r="TG19" s="43">
        <v>0</v>
      </c>
      <c r="TH19" s="43">
        <v>0</v>
      </c>
      <c r="TI19" s="43">
        <v>0</v>
      </c>
      <c r="TJ19" s="43">
        <v>33078</v>
      </c>
      <c r="TK19" s="43">
        <v>33131</v>
      </c>
      <c r="TL19" s="43">
        <v>32095</v>
      </c>
      <c r="TM19" s="43">
        <v>31932</v>
      </c>
      <c r="TN19" s="43">
        <v>0</v>
      </c>
      <c r="TO19" s="43">
        <v>0</v>
      </c>
      <c r="TP19" s="43">
        <v>0</v>
      </c>
      <c r="TQ19" s="43">
        <v>0</v>
      </c>
      <c r="TR19" s="43">
        <v>539</v>
      </c>
      <c r="TS19" s="43">
        <v>538</v>
      </c>
      <c r="TT19" s="43">
        <v>541</v>
      </c>
      <c r="TU19" s="43">
        <v>541</v>
      </c>
      <c r="TV19" s="43">
        <v>540</v>
      </c>
      <c r="TW19" s="43">
        <v>540</v>
      </c>
      <c r="TX19" s="43">
        <v>541</v>
      </c>
      <c r="TY19" s="43">
        <v>543</v>
      </c>
      <c r="TZ19" s="43">
        <v>542</v>
      </c>
      <c r="UA19" s="43">
        <v>540</v>
      </c>
      <c r="UB19" s="43">
        <v>542</v>
      </c>
      <c r="UC19" s="43">
        <v>540</v>
      </c>
      <c r="UD19" s="43">
        <v>542</v>
      </c>
      <c r="UE19" s="43">
        <v>539</v>
      </c>
      <c r="UF19" s="43">
        <v>541</v>
      </c>
      <c r="UG19" s="43">
        <v>539</v>
      </c>
      <c r="UH19" s="43">
        <v>539</v>
      </c>
      <c r="UI19" s="43">
        <v>541</v>
      </c>
      <c r="UJ19" s="43">
        <v>542</v>
      </c>
      <c r="UK19" s="43">
        <v>543</v>
      </c>
      <c r="UL19" s="43">
        <v>545</v>
      </c>
      <c r="UM19" s="43">
        <v>540</v>
      </c>
      <c r="UN19" s="43">
        <v>545</v>
      </c>
      <c r="UO19" s="43">
        <v>542</v>
      </c>
      <c r="UP19" s="43">
        <v>541</v>
      </c>
      <c r="UQ19" s="43">
        <v>540</v>
      </c>
      <c r="UR19" s="43">
        <v>545</v>
      </c>
      <c r="US19" s="43">
        <v>545</v>
      </c>
      <c r="UT19" s="43">
        <v>538</v>
      </c>
      <c r="UU19" s="43">
        <v>538</v>
      </c>
      <c r="UV19" s="43">
        <v>0</v>
      </c>
      <c r="UW19" s="43">
        <v>0</v>
      </c>
      <c r="UX19" s="43">
        <v>121</v>
      </c>
      <c r="UY19" s="43">
        <v>335</v>
      </c>
      <c r="UZ19" s="43">
        <v>333</v>
      </c>
      <c r="VA19" s="43">
        <v>7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2900847</v>
      </c>
      <c r="XA19" s="43">
        <v>0</v>
      </c>
      <c r="XD19" s="43">
        <v>0</v>
      </c>
      <c r="XF19" s="43">
        <v>2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54.5</v>
      </c>
      <c r="XO19" s="43">
        <v>47.9</v>
      </c>
      <c r="XR19" s="43">
        <v>60.3</v>
      </c>
      <c r="XS19" s="43">
        <v>59.3</v>
      </c>
      <c r="XT19" s="43">
        <v>57.4</v>
      </c>
      <c r="XU19" s="43">
        <v>21</v>
      </c>
      <c r="XZ19" s="43">
        <v>6489</v>
      </c>
      <c r="YA19" s="43">
        <v>1605105735482</v>
      </c>
      <c r="YC19" s="43">
        <v>4496</v>
      </c>
      <c r="YD19" s="43">
        <v>0.999</v>
      </c>
      <c r="YE19" s="43">
        <v>50.01</v>
      </c>
      <c r="YF19" s="43">
        <v>0</v>
      </c>
      <c r="YG19" s="43">
        <v>10218</v>
      </c>
      <c r="YH19" s="43">
        <v>5917</v>
      </c>
      <c r="YI19" s="43">
        <v>10212</v>
      </c>
      <c r="YJ19" s="43">
        <v>5889</v>
      </c>
      <c r="YK19" s="43">
        <v>10265</v>
      </c>
      <c r="YL19" s="43">
        <v>5915</v>
      </c>
      <c r="YM19" s="43">
        <v>10163</v>
      </c>
      <c r="YN19" s="43">
        <v>5885</v>
      </c>
      <c r="YO19" s="43">
        <v>10150</v>
      </c>
      <c r="YP19" s="43">
        <v>5855</v>
      </c>
      <c r="YQ19" s="43">
        <v>10209</v>
      </c>
      <c r="YR19" s="43">
        <v>5881</v>
      </c>
      <c r="YS19" s="43">
        <v>0</v>
      </c>
      <c r="YT19" s="43">
        <v>12887</v>
      </c>
      <c r="YU19" s="43">
        <v>4295</v>
      </c>
      <c r="YV19" s="43">
        <v>3</v>
      </c>
      <c r="YW19" s="43">
        <v>0.10299999999999999</v>
      </c>
      <c r="YX19" s="43">
        <v>1505</v>
      </c>
      <c r="YY19" s="43">
        <v>2.0699999999999998</v>
      </c>
      <c r="YZ19" s="43">
        <v>-45.1</v>
      </c>
      <c r="ZA19" s="43">
        <v>4.12</v>
      </c>
      <c r="ZB19" s="43">
        <v>0.77</v>
      </c>
      <c r="ZD19" s="43">
        <v>0</v>
      </c>
      <c r="ZE19" s="43">
        <v>84.7</v>
      </c>
      <c r="ZF19" s="43">
        <v>71.8</v>
      </c>
      <c r="ZG19" s="43">
        <v>0</v>
      </c>
      <c r="ZH19" s="43">
        <v>64</v>
      </c>
      <c r="ZI19" s="43">
        <v>63.9</v>
      </c>
      <c r="ZJ19" s="43">
        <v>63.7</v>
      </c>
      <c r="ZK19" s="43">
        <v>10</v>
      </c>
      <c r="ZL19" s="43">
        <v>0</v>
      </c>
      <c r="ZM19" s="43">
        <v>0</v>
      </c>
      <c r="ZN19" s="43">
        <v>21.9</v>
      </c>
      <c r="ZO19" s="43">
        <v>21.9</v>
      </c>
      <c r="ZP19" s="43">
        <v>21.9</v>
      </c>
      <c r="ZQ19" s="43">
        <v>21.9</v>
      </c>
      <c r="ZR19" s="43">
        <v>21.9</v>
      </c>
      <c r="ZS19" s="43">
        <v>21.9</v>
      </c>
      <c r="ZT19" s="43">
        <v>21.9</v>
      </c>
      <c r="ZU19" s="43">
        <v>21.9</v>
      </c>
      <c r="ZV19" s="43">
        <v>21.9</v>
      </c>
      <c r="ZW19" s="43">
        <v>21.9</v>
      </c>
      <c r="ZX19" s="43">
        <v>21.9</v>
      </c>
      <c r="ZY19" s="43">
        <v>21.9</v>
      </c>
      <c r="ZZ19" s="43">
        <v>21.9</v>
      </c>
      <c r="AAA19" s="43">
        <v>21.9</v>
      </c>
      <c r="AAB19" s="43">
        <v>21.9</v>
      </c>
      <c r="AAC19" s="43">
        <v>21.9</v>
      </c>
      <c r="AAD19" s="43">
        <v>21.9</v>
      </c>
      <c r="AAE19" s="43">
        <v>21.9</v>
      </c>
      <c r="AAF19" s="43">
        <v>21.9</v>
      </c>
      <c r="AAG19" s="43">
        <v>21.9</v>
      </c>
      <c r="AAH19" s="43">
        <v>21.9</v>
      </c>
      <c r="AAI19" s="43">
        <v>21.9</v>
      </c>
      <c r="AAJ19" s="43">
        <v>21.9</v>
      </c>
      <c r="AAK19" s="43">
        <v>21.9</v>
      </c>
      <c r="AAL19" s="43">
        <v>21.9</v>
      </c>
      <c r="AAM19" s="43">
        <v>71</v>
      </c>
      <c r="AAN19" s="43">
        <v>56.5</v>
      </c>
      <c r="AAO19" s="43">
        <v>55.8</v>
      </c>
      <c r="AAP19" s="43">
        <v>70.599999999999994</v>
      </c>
      <c r="AAQ19" s="43">
        <v>73.7</v>
      </c>
      <c r="AAR19" s="43">
        <v>79.5</v>
      </c>
      <c r="AAS19" s="43">
        <v>68.099999999999994</v>
      </c>
      <c r="AAT19" s="43">
        <v>70</v>
      </c>
      <c r="AAU19" s="43">
        <v>75</v>
      </c>
      <c r="AAV19" s="43">
        <v>62</v>
      </c>
      <c r="AAW19" s="43">
        <v>61.2</v>
      </c>
      <c r="AAX19" s="43">
        <v>55.7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7616.6</v>
      </c>
      <c r="ACJ19" s="43">
        <v>7602.8</v>
      </c>
      <c r="ACK19" s="43">
        <v>7602.8</v>
      </c>
      <c r="ACL19" s="43">
        <v>7602.8</v>
      </c>
      <c r="ACM19" s="43">
        <v>7602.8</v>
      </c>
      <c r="ACN19" s="43">
        <v>7602.5</v>
      </c>
      <c r="ACO19" s="43">
        <v>7602.8</v>
      </c>
      <c r="ACP19" s="43">
        <v>7602.8</v>
      </c>
      <c r="ACQ19" s="43">
        <v>7602.8</v>
      </c>
      <c r="ACR19" s="43">
        <v>7602.8</v>
      </c>
      <c r="ACS19" s="43">
        <v>7602.7</v>
      </c>
      <c r="ACT19" s="43">
        <v>7602.8</v>
      </c>
      <c r="ACU19" s="43">
        <v>2017</v>
      </c>
      <c r="ACV19" s="43">
        <v>2017</v>
      </c>
      <c r="ACW19" s="43">
        <v>7</v>
      </c>
      <c r="ACX19" s="43">
        <v>12</v>
      </c>
      <c r="ACY19" s="43">
        <v>2017</v>
      </c>
      <c r="ACZ19" s="43">
        <v>7</v>
      </c>
      <c r="ADA19" s="43">
        <v>12</v>
      </c>
      <c r="ADB19" s="43">
        <v>2017</v>
      </c>
      <c r="ADC19" s="43">
        <v>10</v>
      </c>
      <c r="ADD19" s="43">
        <v>12</v>
      </c>
      <c r="ADE19" s="43">
        <v>30</v>
      </c>
      <c r="ADF19" s="43">
        <v>10</v>
      </c>
      <c r="ADG19" s="43">
        <v>2017</v>
      </c>
      <c r="ADH19" s="43">
        <v>8</v>
      </c>
      <c r="ADI19" s="43">
        <v>12</v>
      </c>
      <c r="ADJ19" s="43">
        <v>2014</v>
      </c>
      <c r="ADK19" s="43">
        <v>12</v>
      </c>
      <c r="ADL19" s="43">
        <v>9</v>
      </c>
      <c r="ADM19" s="43">
        <v>2017</v>
      </c>
      <c r="ADN19" s="43">
        <v>8</v>
      </c>
      <c r="ADO19" s="43">
        <v>12</v>
      </c>
      <c r="ADP19" s="43">
        <v>2017</v>
      </c>
      <c r="ADQ19" s="43">
        <v>7</v>
      </c>
      <c r="ADR19" s="43">
        <v>12</v>
      </c>
      <c r="ADS19" s="43">
        <v>2017</v>
      </c>
      <c r="ADT19" s="43">
        <v>7</v>
      </c>
      <c r="ADU19" s="43">
        <v>12</v>
      </c>
      <c r="ADV19" s="43">
        <v>2017</v>
      </c>
      <c r="ADW19" s="43">
        <v>9</v>
      </c>
      <c r="ADX19" s="43">
        <v>12</v>
      </c>
      <c r="ADY19" s="43">
        <v>2017</v>
      </c>
      <c r="ADZ19" s="43">
        <v>10</v>
      </c>
      <c r="AEA19" s="43">
        <v>12</v>
      </c>
      <c r="AEB19" s="43">
        <v>2017</v>
      </c>
      <c r="AEC19" s="43">
        <v>10</v>
      </c>
      <c r="AED19" s="43">
        <v>12</v>
      </c>
      <c r="AEE19" s="43">
        <v>37106</v>
      </c>
      <c r="AEF19" s="43">
        <v>37882</v>
      </c>
      <c r="AEG19" s="43">
        <v>37875</v>
      </c>
      <c r="AEH19" s="43">
        <v>37933</v>
      </c>
      <c r="AEI19" s="43">
        <v>37910</v>
      </c>
      <c r="AEJ19" s="43">
        <v>18127</v>
      </c>
      <c r="AEK19" s="43">
        <v>37909</v>
      </c>
      <c r="AEL19" s="43">
        <v>37879</v>
      </c>
      <c r="AEM19" s="43">
        <v>37878</v>
      </c>
      <c r="AEN19" s="43">
        <v>37930</v>
      </c>
      <c r="AEO19" s="43">
        <v>37950</v>
      </c>
      <c r="AEP19" s="43">
        <v>37932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39</v>
      </c>
      <c r="AGL19" s="43">
        <v>0</v>
      </c>
      <c r="AGM19" s="43">
        <v>0</v>
      </c>
      <c r="AGN19" s="43">
        <v>-10</v>
      </c>
      <c r="AGO19" s="43">
        <v>-10</v>
      </c>
      <c r="AGP19" s="43">
        <v>-10</v>
      </c>
      <c r="AGQ19" s="43">
        <v>-10</v>
      </c>
      <c r="AGR19" s="43">
        <v>-10</v>
      </c>
      <c r="AGS19" s="43">
        <v>-10</v>
      </c>
      <c r="AGT19" s="43">
        <v>-10</v>
      </c>
      <c r="AGU19" s="43">
        <v>-10</v>
      </c>
      <c r="AGV19" s="43">
        <v>-10</v>
      </c>
      <c r="AGW19" s="43">
        <v>-10</v>
      </c>
      <c r="AGX19" s="43">
        <v>-10</v>
      </c>
      <c r="AGY19" s="43">
        <v>-10</v>
      </c>
      <c r="AGZ19" s="43">
        <v>-10</v>
      </c>
      <c r="AHA19" s="43">
        <v>-10</v>
      </c>
      <c r="AHB19" s="43">
        <v>-10</v>
      </c>
      <c r="AHC19" s="43">
        <v>-10</v>
      </c>
      <c r="AHD19" s="43">
        <v>-10</v>
      </c>
      <c r="AHE19" s="43">
        <v>-10</v>
      </c>
      <c r="AHF19" s="43">
        <v>-10</v>
      </c>
      <c r="AHG19" s="43">
        <v>-10</v>
      </c>
      <c r="AHH19" s="43">
        <v>-10</v>
      </c>
      <c r="AHI19" s="43">
        <v>-10</v>
      </c>
      <c r="AHJ19" s="43">
        <v>-10</v>
      </c>
      <c r="AHK19" s="43">
        <v>-10</v>
      </c>
      <c r="AHL19" s="43">
        <v>237</v>
      </c>
      <c r="AHM19" s="43">
        <v>189</v>
      </c>
      <c r="AHN19" s="43">
        <v>220</v>
      </c>
      <c r="AHO19" s="43">
        <v>174</v>
      </c>
      <c r="AHP19" s="43">
        <v>220</v>
      </c>
      <c r="AHQ19" s="43">
        <v>126</v>
      </c>
      <c r="AHR19" s="43">
        <v>141</v>
      </c>
      <c r="AHS19" s="43">
        <v>189</v>
      </c>
      <c r="AHT19" s="43">
        <v>79</v>
      </c>
      <c r="AHU19" s="43">
        <v>141</v>
      </c>
      <c r="AHV19" s="43">
        <v>174</v>
      </c>
      <c r="AHW19" s="43">
        <v>110</v>
      </c>
      <c r="AHX19" s="43">
        <v>158</v>
      </c>
      <c r="AHY19" s="43">
        <v>205</v>
      </c>
      <c r="AHZ19" s="43">
        <v>141</v>
      </c>
      <c r="AIA19" s="43">
        <v>205</v>
      </c>
      <c r="AIB19" s="43">
        <v>189</v>
      </c>
      <c r="AIC19" s="43">
        <v>110</v>
      </c>
      <c r="AID19" s="43">
        <v>141</v>
      </c>
      <c r="AIE19" s="43">
        <v>158</v>
      </c>
      <c r="AIF19" s="43">
        <v>174</v>
      </c>
      <c r="AIG19" s="43">
        <v>126</v>
      </c>
      <c r="AIH19" s="43">
        <v>237</v>
      </c>
      <c r="AII19" s="43">
        <v>189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512</v>
      </c>
      <c r="AKN19" s="43">
        <v>512</v>
      </c>
      <c r="AKO19" s="43">
        <v>439</v>
      </c>
      <c r="AKP19" s="43">
        <v>402</v>
      </c>
      <c r="AKQ19" s="43">
        <v>402</v>
      </c>
      <c r="AKR19" s="43">
        <v>390</v>
      </c>
      <c r="AKS19" s="43">
        <v>512</v>
      </c>
      <c r="AKT19" s="43">
        <v>390</v>
      </c>
      <c r="AKU19" s="43">
        <v>378</v>
      </c>
      <c r="AKV19" s="43">
        <v>354</v>
      </c>
      <c r="AKW19" s="43">
        <v>415</v>
      </c>
      <c r="AKX19" s="43">
        <v>439</v>
      </c>
      <c r="AKY19" s="43">
        <v>439</v>
      </c>
      <c r="AKZ19" s="43">
        <v>390</v>
      </c>
      <c r="ALA19" s="43">
        <v>415</v>
      </c>
      <c r="ALB19" s="43">
        <v>488</v>
      </c>
      <c r="ALC19" s="43">
        <v>512</v>
      </c>
      <c r="ALD19" s="43">
        <v>622</v>
      </c>
      <c r="ALE19" s="43">
        <v>512</v>
      </c>
      <c r="ALF19" s="43">
        <v>512</v>
      </c>
      <c r="ALG19" s="43">
        <v>402</v>
      </c>
      <c r="ALH19" s="43">
        <v>439</v>
      </c>
      <c r="ALI19" s="43">
        <v>512</v>
      </c>
      <c r="ALJ19" s="43">
        <v>402</v>
      </c>
      <c r="ALK19" s="43">
        <v>1E-3</v>
      </c>
      <c r="ALL19" s="43">
        <v>5.96</v>
      </c>
      <c r="ALM19" s="43">
        <v>0</v>
      </c>
      <c r="ALN19" s="43">
        <v>0</v>
      </c>
      <c r="ALO19" s="43">
        <v>0</v>
      </c>
      <c r="ALP19" s="43">
        <v>0</v>
      </c>
      <c r="ALQ19" s="43">
        <v>7.64</v>
      </c>
      <c r="ALR19" s="43">
        <v>7.68</v>
      </c>
      <c r="ALS19" s="43">
        <v>7.55</v>
      </c>
      <c r="ALT19" s="43">
        <v>7.58</v>
      </c>
      <c r="ALU19" s="43">
        <v>7.58</v>
      </c>
      <c r="ALV19" s="43">
        <v>7.57</v>
      </c>
      <c r="ALW19" s="43">
        <v>7.71</v>
      </c>
      <c r="ALX19" s="43">
        <v>7.69</v>
      </c>
      <c r="ALY19" s="43">
        <v>7.87</v>
      </c>
      <c r="ALZ19" s="43">
        <v>7.95</v>
      </c>
      <c r="AMA19" s="43">
        <v>7.73</v>
      </c>
      <c r="AMB19" s="43">
        <v>7.59</v>
      </c>
      <c r="AMC19" s="43">
        <v>7.76</v>
      </c>
      <c r="AMD19" s="43">
        <v>7.82</v>
      </c>
      <c r="AME19" s="43">
        <v>7.7</v>
      </c>
      <c r="AMF19" s="43">
        <v>8.11</v>
      </c>
      <c r="AMG19" s="43">
        <v>7.62</v>
      </c>
      <c r="AMH19" s="43">
        <v>7.58</v>
      </c>
      <c r="AMI19" s="43">
        <v>7.86</v>
      </c>
      <c r="AMJ19" s="43">
        <v>7.87</v>
      </c>
      <c r="AMK19" s="43">
        <v>7.94</v>
      </c>
      <c r="AML19" s="43">
        <v>7.82</v>
      </c>
      <c r="AMM19" s="43">
        <v>7.75</v>
      </c>
      <c r="AMN19" s="43">
        <v>7.68</v>
      </c>
      <c r="AMO19" s="43">
        <v>0.08</v>
      </c>
      <c r="AMP19" s="43">
        <v>-0.04</v>
      </c>
      <c r="AMQ19" s="43">
        <v>0</v>
      </c>
      <c r="AMR19" s="43">
        <v>0.09</v>
      </c>
      <c r="AMS19" s="43">
        <v>-0.26</v>
      </c>
      <c r="AMT19" s="43">
        <v>0</v>
      </c>
      <c r="AMU19" s="43">
        <v>0.06</v>
      </c>
      <c r="AMV19" s="43">
        <v>-0.03</v>
      </c>
      <c r="AMW19" s="43">
        <v>0.05</v>
      </c>
      <c r="AMX19" s="43">
        <v>-0.05</v>
      </c>
      <c r="AMY19" s="43">
        <v>-0.01</v>
      </c>
      <c r="AMZ19" s="43">
        <v>-0.11</v>
      </c>
      <c r="ANA19" s="43">
        <v>-0.43</v>
      </c>
      <c r="ANB19" s="43">
        <v>0.03</v>
      </c>
      <c r="ANC19" s="43">
        <v>-0.42</v>
      </c>
      <c r="AND19" s="43">
        <v>0.05</v>
      </c>
      <c r="ANE19" s="43">
        <v>-0.18</v>
      </c>
      <c r="ANF19" s="43">
        <v>-0.09</v>
      </c>
      <c r="ANG19" s="43">
        <v>-7.0000000000000007E-2</v>
      </c>
      <c r="ANH19" s="43">
        <v>-0.18</v>
      </c>
      <c r="ANI19" s="43">
        <v>-0.34</v>
      </c>
      <c r="ANJ19" s="43">
        <v>-0.2</v>
      </c>
      <c r="ANK19" s="43">
        <v>-0.15</v>
      </c>
      <c r="ANL19" s="43">
        <v>-0.34</v>
      </c>
      <c r="ANM19" s="43">
        <v>7.64</v>
      </c>
      <c r="ANN19" s="43">
        <v>7.72</v>
      </c>
      <c r="ANO19" s="43">
        <v>7.65</v>
      </c>
      <c r="ANP19" s="43">
        <v>7.87</v>
      </c>
      <c r="ANQ19" s="43">
        <v>7.93</v>
      </c>
      <c r="ANR19" s="43">
        <v>7.69</v>
      </c>
      <c r="ANS19" s="43">
        <v>7.54</v>
      </c>
      <c r="ANT19" s="43">
        <v>7.97</v>
      </c>
      <c r="ANU19" s="43">
        <v>7.88</v>
      </c>
      <c r="ANV19" s="43">
        <v>7.99</v>
      </c>
      <c r="ANW19" s="43">
        <v>7.96</v>
      </c>
      <c r="ANX19" s="43">
        <v>7.68</v>
      </c>
      <c r="ANY19" s="43">
        <v>7.83</v>
      </c>
      <c r="ANZ19" s="43">
        <v>7.77</v>
      </c>
      <c r="AOA19" s="43">
        <v>7.82</v>
      </c>
      <c r="AOB19" s="43">
        <v>7.9</v>
      </c>
      <c r="AOC19" s="43">
        <v>7.7</v>
      </c>
      <c r="AOD19" s="43">
        <v>7.74</v>
      </c>
      <c r="AOE19" s="43">
        <v>7.56</v>
      </c>
      <c r="AOF19" s="43">
        <v>7.88</v>
      </c>
      <c r="AOG19" s="43">
        <v>7.69</v>
      </c>
      <c r="AOH19" s="43">
        <v>7.67</v>
      </c>
      <c r="AOI19" s="43">
        <v>7.81</v>
      </c>
      <c r="AOJ19" s="43">
        <v>7.68</v>
      </c>
      <c r="AOK19" s="43">
        <v>0.03</v>
      </c>
      <c r="AOL19" s="43">
        <v>-0.02</v>
      </c>
      <c r="AOM19" s="43">
        <v>0.11</v>
      </c>
      <c r="AON19" s="43">
        <v>-0.01</v>
      </c>
      <c r="AOO19" s="43">
        <v>-0.11</v>
      </c>
      <c r="AOP19" s="43">
        <v>-0.13</v>
      </c>
      <c r="AOQ19" s="43">
        <v>-0.13</v>
      </c>
      <c r="AOR19" s="43">
        <v>-0.37</v>
      </c>
      <c r="AOS19" s="43">
        <v>-0.27</v>
      </c>
      <c r="AOT19" s="43">
        <v>-0.01</v>
      </c>
      <c r="AOU19" s="43">
        <v>-0.06</v>
      </c>
      <c r="AOV19" s="43">
        <v>-7.0000000000000007E-2</v>
      </c>
      <c r="AOW19" s="43">
        <v>-0.25</v>
      </c>
      <c r="AOX19" s="43">
        <v>-0.26</v>
      </c>
      <c r="AOY19" s="43">
        <v>-0.21</v>
      </c>
      <c r="AOZ19" s="43">
        <v>-0.11</v>
      </c>
      <c r="APA19" s="43">
        <v>0.05</v>
      </c>
      <c r="APB19" s="43">
        <v>-0.17</v>
      </c>
      <c r="APC19" s="43">
        <v>0.11</v>
      </c>
      <c r="APD19" s="43">
        <v>-0.31</v>
      </c>
      <c r="APE19" s="43">
        <v>-0.21</v>
      </c>
      <c r="APF19" s="43">
        <v>-0.18</v>
      </c>
      <c r="APG19" s="43">
        <v>0</v>
      </c>
      <c r="APH19" s="43">
        <v>-0.43</v>
      </c>
      <c r="API19" s="43">
        <v>31996.400000000001</v>
      </c>
      <c r="APJ19" s="43">
        <v>0</v>
      </c>
      <c r="APK19" s="43">
        <v>5849.3</v>
      </c>
      <c r="APL19" s="43">
        <v>0.1</v>
      </c>
      <c r="APM19" s="43">
        <v>256</v>
      </c>
      <c r="APN19" s="43">
        <v>0.02</v>
      </c>
      <c r="APO19" s="43">
        <v>0.02</v>
      </c>
      <c r="APP19" s="43">
        <v>101</v>
      </c>
      <c r="APQ19" s="43">
        <v>1.04</v>
      </c>
      <c r="APR19" s="43">
        <v>1.04</v>
      </c>
      <c r="APS19" s="43">
        <v>10157</v>
      </c>
      <c r="APT19" s="43" t="s">
        <v>7675</v>
      </c>
      <c r="APU19" s="43" t="s">
        <v>7685</v>
      </c>
      <c r="APV19" s="43" t="s">
        <v>7675</v>
      </c>
      <c r="APW19" s="43" t="s">
        <v>7692</v>
      </c>
      <c r="APX19" s="43" t="s">
        <v>7709</v>
      </c>
      <c r="APY19" s="43" t="s">
        <v>7723</v>
      </c>
      <c r="APZ19" s="43" t="s">
        <v>7724</v>
      </c>
      <c r="AQA19" s="43" t="s">
        <v>7698</v>
      </c>
      <c r="AQB19" s="43" t="s">
        <v>7675</v>
      </c>
      <c r="AQC19" s="43" t="s">
        <v>7708</v>
      </c>
      <c r="AQD19" s="43" t="s">
        <v>7675</v>
      </c>
      <c r="AQE19" s="43" t="s">
        <v>7667</v>
      </c>
      <c r="AQF19" s="43" t="s">
        <v>7692</v>
      </c>
      <c r="AQG19" s="43" t="s">
        <v>7692</v>
      </c>
      <c r="AQH19" s="43" t="s">
        <v>7694</v>
      </c>
      <c r="AQI19" s="43" t="s">
        <v>7725</v>
      </c>
      <c r="AQJ19" s="43" t="s">
        <v>7726</v>
      </c>
      <c r="AQK19" s="43" t="s">
        <v>7697</v>
      </c>
      <c r="AQL19" s="43" t="s">
        <v>7675</v>
      </c>
      <c r="AQM19" s="43" t="s">
        <v>7697</v>
      </c>
      <c r="AQN19" s="43" t="s">
        <v>7711</v>
      </c>
      <c r="AQO19" s="43" t="s">
        <v>7699</v>
      </c>
      <c r="AQP19" s="43" t="s">
        <v>7672</v>
      </c>
      <c r="AQQ19" s="43" t="s">
        <v>7727</v>
      </c>
      <c r="AQR19" s="43" t="s">
        <v>7701</v>
      </c>
      <c r="AQS19" s="43" t="s">
        <v>7728</v>
      </c>
      <c r="AQT19" s="43" t="s">
        <v>7692</v>
      </c>
      <c r="AQU19" s="43" t="s">
        <v>7699</v>
      </c>
      <c r="AQV19" s="43" t="s">
        <v>7702</v>
      </c>
      <c r="AQW19" s="43" t="s">
        <v>7703</v>
      </c>
      <c r="AQX19" s="43" t="s">
        <v>19</v>
      </c>
      <c r="AQY19" s="43">
        <v>26</v>
      </c>
      <c r="AQZ19" s="43">
        <v>27.3</v>
      </c>
      <c r="ARA19" s="43">
        <v>24.3</v>
      </c>
      <c r="ARB19" s="43">
        <v>26.8</v>
      </c>
      <c r="ARC19" s="43">
        <v>24</v>
      </c>
      <c r="ARD19" s="43">
        <v>30.1</v>
      </c>
      <c r="ARE19" s="43">
        <v>29.3</v>
      </c>
      <c r="ARF19" s="43">
        <v>27.1</v>
      </c>
      <c r="ARG19" s="43">
        <v>25.9</v>
      </c>
      <c r="ARH19" s="43">
        <v>26.2</v>
      </c>
      <c r="ARI19" s="43">
        <v>28</v>
      </c>
      <c r="ARJ19" s="43">
        <v>24.8</v>
      </c>
      <c r="ARK19" s="43">
        <v>26.4</v>
      </c>
      <c r="ARL19" s="43">
        <v>22.8</v>
      </c>
      <c r="ARM19" s="43">
        <v>24.7</v>
      </c>
      <c r="ARN19" s="43">
        <v>23.9</v>
      </c>
      <c r="ARO19" s="43">
        <v>28.8</v>
      </c>
      <c r="ARP19" s="43">
        <v>25.5</v>
      </c>
      <c r="ARQ19" s="43">
        <v>26.8</v>
      </c>
      <c r="ARR19" s="43">
        <v>24.7</v>
      </c>
      <c r="ARS19" s="43">
        <v>26.3</v>
      </c>
      <c r="ART19" s="43">
        <v>26.8</v>
      </c>
      <c r="ARU19" s="43">
        <v>27.1</v>
      </c>
      <c r="ARV19" s="43">
        <v>21.8</v>
      </c>
      <c r="ARW19" s="43">
        <v>28.1</v>
      </c>
      <c r="ARX19" s="43">
        <v>30</v>
      </c>
      <c r="ARY19" s="43">
        <v>21.7</v>
      </c>
      <c r="ARZ19" s="43">
        <v>1545</v>
      </c>
      <c r="ATE19" s="43">
        <v>-1</v>
      </c>
      <c r="ATF19" s="43">
        <v>2</v>
      </c>
      <c r="ATG19" s="43">
        <v>1</v>
      </c>
      <c r="ATH19" s="43" t="s">
        <v>7704</v>
      </c>
      <c r="ATI19" s="43">
        <v>1E-4</v>
      </c>
      <c r="ATJ19" s="43">
        <v>1608554175000</v>
      </c>
      <c r="ATK19" s="43">
        <v>1</v>
      </c>
      <c r="ATL19" s="43">
        <v>1</v>
      </c>
      <c r="ATM19" s="43">
        <v>0.15179999999999999</v>
      </c>
      <c r="ATN19" s="43">
        <v>1</v>
      </c>
      <c r="ATO19" s="43" t="s">
        <v>7704</v>
      </c>
      <c r="ATP19" s="43">
        <v>3057</v>
      </c>
      <c r="ATQ19" s="43">
        <v>1</v>
      </c>
      <c r="ATR19" s="43">
        <v>1608076800000</v>
      </c>
      <c r="ATS19" s="43" t="s">
        <v>7704</v>
      </c>
      <c r="ATT19" s="43" t="s">
        <v>7704</v>
      </c>
      <c r="ATU19" s="43" t="s">
        <v>7704</v>
      </c>
      <c r="ATV19" s="43">
        <v>0.01</v>
      </c>
      <c r="ATW19" s="43">
        <v>5.64</v>
      </c>
      <c r="ATX19" s="43">
        <v>5</v>
      </c>
      <c r="ATY19" s="43" t="s">
        <v>7704</v>
      </c>
      <c r="ATZ19" s="43">
        <v>2</v>
      </c>
      <c r="AUA19" s="43">
        <v>5.0000000000000001E-4</v>
      </c>
      <c r="AUB19" s="43">
        <v>1</v>
      </c>
      <c r="AUC19" s="43">
        <v>1</v>
      </c>
      <c r="AUD19" s="43">
        <v>1</v>
      </c>
      <c r="AUE19" s="43">
        <v>4</v>
      </c>
      <c r="AUG19" s="43">
        <v>0</v>
      </c>
      <c r="AUH19" s="43">
        <v>934</v>
      </c>
      <c r="AUI19" s="43">
        <v>11</v>
      </c>
      <c r="AUJ19" s="43">
        <v>3.0200000000000001E-2</v>
      </c>
      <c r="AUK19" s="43">
        <v>1</v>
      </c>
      <c r="AUL19" s="43">
        <v>1608550320000</v>
      </c>
      <c r="AUM19" s="43">
        <v>2</v>
      </c>
      <c r="AUN19" s="43">
        <v>1</v>
      </c>
      <c r="AUO19" s="43">
        <v>5</v>
      </c>
      <c r="AUP19" s="43">
        <v>2.39</v>
      </c>
      <c r="AUQ19" s="43">
        <v>2.9</v>
      </c>
      <c r="AUR19" s="43">
        <v>1014360</v>
      </c>
      <c r="AUS19" s="43">
        <v>1</v>
      </c>
      <c r="AUT19" s="43">
        <v>1</v>
      </c>
      <c r="AUU19" s="43">
        <v>7254</v>
      </c>
      <c r="AUV19" s="43">
        <v>1</v>
      </c>
      <c r="AUW19" s="43">
        <v>15</v>
      </c>
      <c r="AUX19" s="43">
        <v>143</v>
      </c>
      <c r="AUY19" s="43">
        <v>0.05</v>
      </c>
      <c r="AUZ19" s="43">
        <v>3.7999999999999999E-2</v>
      </c>
      <c r="AVE19" s="43" t="s">
        <v>7676</v>
      </c>
      <c r="AVF19" s="43">
        <v>50</v>
      </c>
      <c r="AVJ19" s="43">
        <v>5325</v>
      </c>
      <c r="AVK19" s="43">
        <v>4.18</v>
      </c>
      <c r="AVL19" s="43">
        <v>2</v>
      </c>
      <c r="AVM19" s="43">
        <v>2</v>
      </c>
      <c r="AVO19" s="43">
        <v>50.01</v>
      </c>
      <c r="AVP19" s="43">
        <v>50.01</v>
      </c>
      <c r="AVQ19" s="43">
        <v>50.01</v>
      </c>
      <c r="AVR19" s="43">
        <v>50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0.2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1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1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2</v>
      </c>
      <c r="AYP19" s="43">
        <v>12</v>
      </c>
      <c r="AYQ19" s="43">
        <v>15</v>
      </c>
      <c r="AYR19" s="43">
        <v>80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0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2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0</v>
      </c>
      <c r="BCT19" s="43">
        <v>5</v>
      </c>
      <c r="BCU19" s="43">
        <v>5</v>
      </c>
      <c r="BCV19" s="43">
        <v>5</v>
      </c>
      <c r="BCW19" s="43">
        <v>2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25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4</v>
      </c>
      <c r="BFL19" s="43">
        <v>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0.5</v>
      </c>
      <c r="BYO19" s="43">
        <v>70</v>
      </c>
      <c r="BYP19" s="43">
        <v>80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10</v>
      </c>
      <c r="CFP19" s="43">
        <v>5</v>
      </c>
      <c r="CFQ19" s="43">
        <v>2</v>
      </c>
      <c r="CFR19" s="43">
        <v>80</v>
      </c>
      <c r="CFS19" s="43">
        <v>85</v>
      </c>
      <c r="CFT19" s="43">
        <v>50</v>
      </c>
      <c r="CFU19" s="43">
        <v>45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0</v>
      </c>
      <c r="CYS19" s="43">
        <v>0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0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1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0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100</v>
      </c>
      <c r="DLJ19" s="43">
        <v>10</v>
      </c>
      <c r="DLK19" s="43">
        <v>2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10000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10000</v>
      </c>
      <c r="DMB19" s="43">
        <v>120</v>
      </c>
      <c r="DMC19" s="43">
        <v>88</v>
      </c>
      <c r="DMD19" s="43">
        <v>45</v>
      </c>
      <c r="DME19" s="43">
        <v>1</v>
      </c>
      <c r="DMF19" s="43">
        <v>10</v>
      </c>
      <c r="DMG19" s="43">
        <v>0</v>
      </c>
      <c r="DMH19" s="43">
        <v>0</v>
      </c>
      <c r="DMI19" s="43">
        <v>0</v>
      </c>
      <c r="DMJ19" s="43">
        <v>-0.2</v>
      </c>
      <c r="DMK19" s="43">
        <v>50</v>
      </c>
      <c r="DML19" s="43">
        <v>110</v>
      </c>
      <c r="DMM19" s="43">
        <v>80</v>
      </c>
      <c r="DMN19" s="43">
        <v>1</v>
      </c>
      <c r="DMO19" s="43">
        <v>0</v>
      </c>
      <c r="DMP19" s="43">
        <v>400</v>
      </c>
      <c r="DMQ19" s="43">
        <v>200</v>
      </c>
      <c r="DMR19" s="43">
        <v>1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10000</v>
      </c>
      <c r="DND19" s="43">
        <v>20</v>
      </c>
      <c r="DNE19" s="43">
        <v>10</v>
      </c>
      <c r="DNF19" s="43">
        <v>5</v>
      </c>
      <c r="DNG19" s="43">
        <v>10000</v>
      </c>
      <c r="DNH19" s="43">
        <v>0</v>
      </c>
      <c r="DNI19" s="43">
        <v>0</v>
      </c>
      <c r="DNJ19" s="43">
        <v>0</v>
      </c>
      <c r="DNK19" s="43">
        <v>0</v>
      </c>
      <c r="DNL19" s="43">
        <v>10000</v>
      </c>
      <c r="DNM19" s="43">
        <v>120</v>
      </c>
      <c r="DNN19" s="43">
        <v>88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250</v>
      </c>
      <c r="DOD19" s="43">
        <v>100</v>
      </c>
      <c r="DOE19" s="43">
        <v>50</v>
      </c>
      <c r="DOF19" s="43">
        <v>75</v>
      </c>
      <c r="DOG19" s="43">
        <v>500</v>
      </c>
      <c r="DOH19" s="43">
        <v>100</v>
      </c>
      <c r="DOI19" s="43">
        <v>460</v>
      </c>
      <c r="DOJ19" s="43">
        <v>5</v>
      </c>
      <c r="DOK19" s="43">
        <v>0</v>
      </c>
      <c r="DOL19" s="43">
        <v>0</v>
      </c>
      <c r="DOM19" s="43">
        <v>50</v>
      </c>
      <c r="DON19" s="43">
        <v>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35</v>
      </c>
      <c r="DOV19" s="43">
        <v>30</v>
      </c>
      <c r="DOW19" s="43">
        <v>60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120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11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0.5</v>
      </c>
      <c r="DSM19" s="43">
        <v>0.1</v>
      </c>
      <c r="DSN19" s="43">
        <v>0.1</v>
      </c>
      <c r="DSO19" s="43">
        <v>100</v>
      </c>
      <c r="DSP19" s="43">
        <v>35</v>
      </c>
      <c r="DSQ19" s="43">
        <v>0</v>
      </c>
      <c r="DSR19" s="43">
        <v>1</v>
      </c>
      <c r="DSS19" s="43">
        <v>6.5</v>
      </c>
      <c r="DST19" s="43">
        <v>100</v>
      </c>
      <c r="DSU19" s="43">
        <v>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60</v>
      </c>
      <c r="DTD19" s="43">
        <v>30</v>
      </c>
      <c r="DTE19" s="43">
        <v>0</v>
      </c>
      <c r="DTF19" s="43">
        <v>100</v>
      </c>
      <c r="DTG19" s="43">
        <v>5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2</v>
      </c>
      <c r="DVK19" s="43">
        <v>1</v>
      </c>
      <c r="DVL19" s="43">
        <v>0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3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0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0.15</v>
      </c>
      <c r="DYF19" s="43">
        <v>0</v>
      </c>
      <c r="DYG19" s="43">
        <v>0</v>
      </c>
      <c r="DYH19" s="43">
        <v>0</v>
      </c>
      <c r="DYI19" s="43">
        <v>800</v>
      </c>
      <c r="DYJ19" s="43">
        <v>1200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0.02</v>
      </c>
      <c r="DYX19" s="43">
        <v>0.1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5</v>
      </c>
      <c r="EAV19" s="43">
        <v>9.9970000000000003E-2</v>
      </c>
      <c r="EAW19" s="43">
        <v>0.25</v>
      </c>
      <c r="EAX19" s="43">
        <v>1</v>
      </c>
      <c r="EAY19" s="43">
        <v>3.5</v>
      </c>
      <c r="EAZ19" s="43">
        <v>50</v>
      </c>
      <c r="EBA19" s="43">
        <v>2</v>
      </c>
      <c r="EBB19" s="43">
        <v>25</v>
      </c>
      <c r="EBC19" s="43">
        <v>10</v>
      </c>
      <c r="EBD19" s="43">
        <v>250</v>
      </c>
      <c r="EBE19" s="43">
        <v>1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4001</v>
      </c>
      <c r="EBU19" s="43">
        <v>2001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0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35900</v>
      </c>
      <c r="EIU19" s="43">
        <v>40550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5</v>
      </c>
      <c r="EKA19" s="43">
        <v>120</v>
      </c>
      <c r="EKB19" s="43">
        <v>5</v>
      </c>
      <c r="EKC19" s="43">
        <v>1000</v>
      </c>
      <c r="EKD19" s="43">
        <v>175</v>
      </c>
      <c r="EKE19" s="43">
        <v>0</v>
      </c>
      <c r="EKF19" s="43">
        <v>0</v>
      </c>
      <c r="EKG19" s="43">
        <v>0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0.1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0.92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43.1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1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4500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-0.95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3600</v>
      </c>
      <c r="FAG19" s="43">
        <v>-3600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3.5</v>
      </c>
      <c r="FAX19" s="43">
        <v>0.05</v>
      </c>
      <c r="FAY19" s="43">
        <v>1</v>
      </c>
      <c r="FAZ19" s="43">
        <v>1.8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90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85</v>
      </c>
      <c r="FEV19" s="43">
        <v>120</v>
      </c>
      <c r="FEW19" s="43">
        <v>2</v>
      </c>
      <c r="FEX19" s="43">
        <v>1</v>
      </c>
      <c r="FEY19" s="43">
        <v>1</v>
      </c>
      <c r="FEZ19" s="43">
        <v>62</v>
      </c>
      <c r="FFA19" s="43">
        <v>2</v>
      </c>
      <c r="FFB19" s="43">
        <v>1</v>
      </c>
      <c r="FFD19" s="43">
        <v>85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142</v>
      </c>
      <c r="FFL19" s="43">
        <v>142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0</v>
      </c>
      <c r="FJS19" s="43">
        <v>9.5</v>
      </c>
      <c r="FJT19" s="43">
        <v>10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0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4517</v>
      </c>
      <c r="FUW19" s="43">
        <v>2274</v>
      </c>
      <c r="FUX19" s="43">
        <v>5840</v>
      </c>
      <c r="FUY19" s="43">
        <v>3018</v>
      </c>
      <c r="FUZ19" s="43">
        <v>1499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4919</v>
      </c>
      <c r="FWB19" s="43">
        <v>2157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4919</v>
      </c>
      <c r="FXE19" s="43">
        <v>2157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4919</v>
      </c>
      <c r="FYH19" s="43">
        <v>2157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48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62</v>
      </c>
      <c r="GCG19" s="43">
        <v>46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100</v>
      </c>
      <c r="GDM19" s="43">
        <v>100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0.2</v>
      </c>
      <c r="GFI19" s="43">
        <v>100</v>
      </c>
      <c r="GFJ19" s="43">
        <v>0.2</v>
      </c>
      <c r="GFL19" s="43">
        <v>350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0.1</v>
      </c>
      <c r="GHW19" s="43">
        <v>100</v>
      </c>
      <c r="GHX19" s="43">
        <v>100</v>
      </c>
      <c r="GHY19" s="43">
        <v>100</v>
      </c>
      <c r="GHZ19" s="43">
        <v>40</v>
      </c>
      <c r="GIA19" s="43">
        <v>0</v>
      </c>
      <c r="GIB19" s="43">
        <v>1</v>
      </c>
      <c r="GIC19" s="43">
        <v>2.5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70</v>
      </c>
      <c r="GIN19" s="43">
        <v>60</v>
      </c>
      <c r="GIO19" s="43">
        <v>69</v>
      </c>
      <c r="GIP19" s="43">
        <v>0</v>
      </c>
      <c r="GIQ19" s="43">
        <v>100</v>
      </c>
      <c r="GIR19" s="43">
        <v>0</v>
      </c>
      <c r="GIS19" s="43">
        <v>0</v>
      </c>
      <c r="GIT19" s="43">
        <v>0.1</v>
      </c>
      <c r="GIU19" s="43">
        <v>1</v>
      </c>
      <c r="GIV19" s="43">
        <v>0.01</v>
      </c>
      <c r="GIW19" s="43">
        <v>100</v>
      </c>
      <c r="GIX19" s="43">
        <v>40</v>
      </c>
      <c r="GIY19" s="43">
        <v>0</v>
      </c>
      <c r="GIZ19" s="43">
        <v>1</v>
      </c>
      <c r="GJA19" s="43">
        <v>4.5999999999999996</v>
      </c>
      <c r="GJB19" s="43">
        <v>0</v>
      </c>
      <c r="GJC19" s="43">
        <v>99</v>
      </c>
      <c r="GJD19" s="43">
        <v>1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80</v>
      </c>
      <c r="GJL19" s="43">
        <v>60</v>
      </c>
      <c r="GJM19" s="43">
        <v>70</v>
      </c>
      <c r="GJN19" s="43">
        <v>0</v>
      </c>
      <c r="GJO19" s="43">
        <v>100</v>
      </c>
      <c r="GJP19" s="43">
        <v>0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205</v>
      </c>
      <c r="GJW19" s="43">
        <v>0</v>
      </c>
      <c r="GJX19" s="43">
        <v>1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20</v>
      </c>
      <c r="GKI19" s="43">
        <v>0</v>
      </c>
      <c r="GKJ19" s="43">
        <v>100</v>
      </c>
      <c r="GKK19" s="43">
        <v>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0.5</v>
      </c>
      <c r="GKR19" s="43">
        <v>0</v>
      </c>
      <c r="GKS19" s="43">
        <v>1</v>
      </c>
      <c r="GKT19" s="43">
        <v>0.45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0.01</v>
      </c>
      <c r="GLK19" s="43">
        <v>100</v>
      </c>
      <c r="GLL19" s="43">
        <v>40</v>
      </c>
      <c r="GLM19" s="43">
        <v>0</v>
      </c>
      <c r="GLN19" s="43">
        <v>1</v>
      </c>
      <c r="GLO19" s="43">
        <v>3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130</v>
      </c>
      <c r="GLW19" s="43">
        <v>120</v>
      </c>
      <c r="GLX19" s="43">
        <v>120</v>
      </c>
      <c r="GLY19" s="43">
        <v>0</v>
      </c>
      <c r="GLZ19" s="43">
        <v>100</v>
      </c>
      <c r="GMA19" s="43">
        <v>30</v>
      </c>
      <c r="GMB19" s="43">
        <v>0</v>
      </c>
      <c r="GMC19" s="43">
        <v>0.1</v>
      </c>
      <c r="GMD19" s="43">
        <v>0.5</v>
      </c>
      <c r="GME19" s="43">
        <v>0.5</v>
      </c>
      <c r="GMF19" s="43">
        <v>100</v>
      </c>
      <c r="GMG19" s="43">
        <v>40</v>
      </c>
      <c r="GMH19" s="43">
        <v>0</v>
      </c>
      <c r="GMI19" s="43">
        <v>1</v>
      </c>
      <c r="GMJ19" s="43">
        <v>4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60</v>
      </c>
      <c r="GMR19" s="43">
        <v>45</v>
      </c>
      <c r="GMS19" s="43">
        <v>48</v>
      </c>
      <c r="GMT19" s="43">
        <v>0</v>
      </c>
      <c r="GMU19" s="43">
        <v>100</v>
      </c>
      <c r="GMV19" s="43">
        <v>0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</v>
      </c>
      <c r="GQD19" s="43">
        <v>0.1</v>
      </c>
      <c r="GQE19" s="43">
        <v>100</v>
      </c>
      <c r="GQF19" s="43">
        <v>205</v>
      </c>
      <c r="GQG19" s="43">
        <v>0</v>
      </c>
      <c r="GQH19" s="43">
        <v>1</v>
      </c>
      <c r="GQI19" s="43">
        <v>1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120</v>
      </c>
      <c r="GQS19" s="43">
        <v>0</v>
      </c>
      <c r="GQT19" s="43">
        <v>100</v>
      </c>
      <c r="GQU19" s="43">
        <v>100</v>
      </c>
      <c r="GQV19" s="43">
        <v>28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0</v>
      </c>
      <c r="GZC19" s="43">
        <v>0.1</v>
      </c>
      <c r="GZD19" s="43">
        <v>100</v>
      </c>
      <c r="GZE19" s="43">
        <v>50</v>
      </c>
      <c r="GZF19" s="43">
        <v>0</v>
      </c>
      <c r="GZG19" s="43">
        <v>1</v>
      </c>
      <c r="GZH19" s="43">
        <v>2.5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70</v>
      </c>
      <c r="GZR19" s="43">
        <v>60</v>
      </c>
      <c r="GZS19" s="43">
        <v>100</v>
      </c>
      <c r="GZT19" s="43">
        <v>100</v>
      </c>
      <c r="GZU19" s="43">
        <v>60</v>
      </c>
      <c r="GZV19" s="43">
        <v>0</v>
      </c>
      <c r="GZW19" s="43">
        <v>100</v>
      </c>
      <c r="GZX19" s="43">
        <v>0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0</v>
      </c>
      <c r="HDB19" s="43">
        <v>0.1</v>
      </c>
      <c r="HDC19" s="43">
        <v>100</v>
      </c>
      <c r="HDD19" s="43">
        <v>50</v>
      </c>
      <c r="HDE19" s="43">
        <v>0</v>
      </c>
      <c r="HDF19" s="43">
        <v>1</v>
      </c>
      <c r="HDG19" s="43">
        <v>2.5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60</v>
      </c>
      <c r="HDQ19" s="43">
        <v>60</v>
      </c>
      <c r="HDR19" s="43">
        <v>100</v>
      </c>
      <c r="HDS19" s="43">
        <v>100</v>
      </c>
      <c r="HDT19" s="43">
        <v>60</v>
      </c>
      <c r="HDU19" s="43">
        <v>0</v>
      </c>
      <c r="HDV19" s="43">
        <v>100</v>
      </c>
      <c r="HDW19" s="43">
        <v>0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37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70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4</v>
      </c>
      <c r="HNY19" s="43">
        <v>92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4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4</v>
      </c>
      <c r="HOZ19" s="43">
        <v>90</v>
      </c>
      <c r="HPC19" s="43">
        <v>10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0</v>
      </c>
      <c r="HPN19" s="43">
        <v>1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1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5000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YB19" s="43">
        <v>1</v>
      </c>
      <c r="HYC19" s="43">
        <v>10</v>
      </c>
      <c r="HYD19" s="43">
        <v>10</v>
      </c>
      <c r="HYE19" s="43">
        <v>33</v>
      </c>
      <c r="HYF19" s="43">
        <v>1</v>
      </c>
      <c r="HYG19" s="43">
        <v>20</v>
      </c>
      <c r="HYH19" s="43">
        <v>20</v>
      </c>
      <c r="HYI19" s="43">
        <v>20</v>
      </c>
      <c r="HYJ19" s="43">
        <v>10</v>
      </c>
      <c r="HYK19" s="43">
        <v>10</v>
      </c>
      <c r="HYL19" s="43">
        <v>0</v>
      </c>
      <c r="HYM19" s="43">
        <v>0</v>
      </c>
      <c r="HYN19" s="43">
        <v>0</v>
      </c>
      <c r="HYO19" s="43">
        <v>0</v>
      </c>
      <c r="HYP19" s="43">
        <v>100</v>
      </c>
      <c r="HYQ19" s="43">
        <v>200</v>
      </c>
      <c r="HYR19" s="43">
        <v>50</v>
      </c>
      <c r="HYS19" s="43">
        <v>100</v>
      </c>
      <c r="HYT19" s="43">
        <v>90</v>
      </c>
      <c r="HYU19" s="43">
        <v>0</v>
      </c>
      <c r="HYV19" s="43">
        <v>80</v>
      </c>
      <c r="HYW19" s="43">
        <v>90</v>
      </c>
      <c r="HYX19" s="43">
        <v>91</v>
      </c>
      <c r="HYY19" s="43">
        <v>2</v>
      </c>
      <c r="HYZ19" s="43">
        <v>0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</v>
      </c>
      <c r="IIQ19" s="43">
        <v>1.45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1.2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0</v>
      </c>
      <c r="ILL19" s="43">
        <v>0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0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4497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4496</v>
      </c>
      <c r="IUA19" s="43">
        <v>2.97</v>
      </c>
      <c r="IUB19" s="43">
        <v>2.97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1096.3</v>
      </c>
      <c r="IUJ19" s="43">
        <v>7.6</v>
      </c>
      <c r="IUK19" s="43">
        <v>-45.019999999999996</v>
      </c>
      <c r="IUL19" s="43">
        <v>4.1150000000000002</v>
      </c>
      <c r="IUM19" s="43">
        <v>3.6499999999999998E-2</v>
      </c>
      <c r="IUN19" s="43">
        <v>0.76218181818181818</v>
      </c>
      <c r="IUO19" s="43">
        <v>0</v>
      </c>
      <c r="IUP19" s="43">
        <v>0.72</v>
      </c>
      <c r="IUQ19" s="43">
        <v>4495</v>
      </c>
      <c r="IUR19" s="43">
        <v>0</v>
      </c>
      <c r="IUS19" s="43">
        <v>0</v>
      </c>
      <c r="IUT19" s="43">
        <v>2.17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275</v>
      </c>
      <c r="IVL19" s="43">
        <v>0</v>
      </c>
      <c r="IVM19" s="43">
        <v>0</v>
      </c>
      <c r="IVN19" s="43">
        <v>0</v>
      </c>
      <c r="IVO19" s="43">
        <v>0</v>
      </c>
      <c r="IVP19" s="43">
        <v>66.36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366</v>
      </c>
      <c r="IWP19" s="43">
        <v>367</v>
      </c>
      <c r="IWQ19" s="43">
        <v>365</v>
      </c>
      <c r="IWR19" s="43">
        <v>366</v>
      </c>
      <c r="IWS19" s="43">
        <v>366</v>
      </c>
      <c r="IWT19" s="43">
        <v>367</v>
      </c>
      <c r="IWU19" s="43">
        <v>365</v>
      </c>
      <c r="IWV19" s="43">
        <v>366</v>
      </c>
      <c r="IWW19" s="43">
        <v>366</v>
      </c>
      <c r="IWX19" s="43">
        <v>366</v>
      </c>
      <c r="IWY19" s="43">
        <v>367</v>
      </c>
      <c r="IWZ19" s="43">
        <v>366</v>
      </c>
      <c r="IXA19" s="43">
        <v>365</v>
      </c>
      <c r="IXB19" s="43">
        <v>366</v>
      </c>
      <c r="IXC19" s="43">
        <v>366</v>
      </c>
      <c r="IXD19" s="43">
        <v>365</v>
      </c>
      <c r="IXE19" s="43">
        <v>367</v>
      </c>
      <c r="IXF19" s="43">
        <v>367</v>
      </c>
      <c r="IXG19" s="43">
        <v>365</v>
      </c>
      <c r="IXH19" s="43">
        <v>369</v>
      </c>
      <c r="IXI19" s="43">
        <v>367</v>
      </c>
      <c r="IXJ19" s="43">
        <v>367</v>
      </c>
      <c r="IXK19" s="43">
        <v>365</v>
      </c>
      <c r="IXL19" s="43">
        <v>365</v>
      </c>
      <c r="IXM19" s="43">
        <v>495</v>
      </c>
      <c r="IXN19" s="43">
        <v>496</v>
      </c>
      <c r="IXO19" s="43">
        <v>495</v>
      </c>
      <c r="IXP19" s="43">
        <v>496</v>
      </c>
      <c r="IXQ19" s="43">
        <v>493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494</v>
      </c>
      <c r="IXW19" s="43">
        <v>494</v>
      </c>
      <c r="IXX19" s="43">
        <v>494</v>
      </c>
      <c r="IXY19" s="43">
        <v>496</v>
      </c>
      <c r="IXZ19" s="43">
        <v>494</v>
      </c>
      <c r="IYA19" s="43">
        <v>494</v>
      </c>
      <c r="IYB19" s="43">
        <v>495</v>
      </c>
      <c r="IYC19" s="43">
        <v>495</v>
      </c>
      <c r="IYD19" s="43">
        <v>495</v>
      </c>
      <c r="IYE19" s="43">
        <v>493</v>
      </c>
      <c r="IYF19" s="43">
        <v>494</v>
      </c>
      <c r="IYG19" s="43">
        <v>494</v>
      </c>
      <c r="IYH19" s="43">
        <v>493</v>
      </c>
      <c r="IYI19" s="43">
        <v>495</v>
      </c>
      <c r="IYJ19" s="43">
        <v>494</v>
      </c>
      <c r="IYK19" s="43">
        <v>2939</v>
      </c>
      <c r="IYL19" s="43" t="s">
        <v>7677</v>
      </c>
      <c r="IYM19" s="43">
        <v>30</v>
      </c>
      <c r="IYN19" s="43">
        <v>47</v>
      </c>
      <c r="IYO19" s="43">
        <v>46</v>
      </c>
      <c r="IYP19" s="43">
        <v>46</v>
      </c>
      <c r="IYQ19" s="43">
        <v>46</v>
      </c>
      <c r="IYR19" s="43">
        <v>46</v>
      </c>
      <c r="IYS19" s="43">
        <v>46</v>
      </c>
      <c r="IYT19" s="43">
        <v>46</v>
      </c>
      <c r="IYU19" s="43">
        <v>46</v>
      </c>
      <c r="IYV19" s="43">
        <v>44</v>
      </c>
      <c r="IYW19" s="43">
        <v>45</v>
      </c>
      <c r="IYX19" s="43">
        <v>42</v>
      </c>
      <c r="IYY19" s="43">
        <v>44</v>
      </c>
      <c r="IYZ19" s="43">
        <v>45</v>
      </c>
      <c r="IZA19" s="43">
        <v>46</v>
      </c>
      <c r="IZB19" s="43">
        <v>46</v>
      </c>
      <c r="IZC19" s="43">
        <v>45</v>
      </c>
      <c r="IZD19" s="43">
        <v>45</v>
      </c>
      <c r="IZE19" s="43">
        <v>44</v>
      </c>
      <c r="IZF19" s="43">
        <v>45</v>
      </c>
      <c r="IZG19" s="43">
        <v>45</v>
      </c>
      <c r="IZH19" s="43">
        <v>28.645860498424739</v>
      </c>
      <c r="IZI19" s="43">
        <v>27.332923578415343</v>
      </c>
      <c r="IZJ19" s="43">
        <v>29.631314182669215</v>
      </c>
      <c r="IZK19" s="43">
        <v>28.335154353299711</v>
      </c>
      <c r="IZL19" s="43">
        <v>26.556483047040167</v>
      </c>
      <c r="IZM19" s="43">
        <v>30.367275216096452</v>
      </c>
      <c r="IZN19" s="43">
        <v>29.849846268087333</v>
      </c>
      <c r="IZO19" s="43">
        <v>28.460340692096853</v>
      </c>
      <c r="IZP19" s="43">
        <v>28.848342768737258</v>
      </c>
      <c r="IZQ19" s="43">
        <v>25.44010367171941</v>
      </c>
      <c r="IZR19" s="43">
        <v>25.444106208772943</v>
      </c>
      <c r="IZS19" s="43">
        <v>28.146418945320978</v>
      </c>
      <c r="IZT19" s="43">
        <v>26.735353736048797</v>
      </c>
      <c r="IZU19" s="43">
        <v>27.63898074057764</v>
      </c>
      <c r="IZV19" s="43">
        <v>30.237556525627415</v>
      </c>
      <c r="IZW19" s="43">
        <v>25.65603264830872</v>
      </c>
      <c r="IZX19" s="43">
        <v>25.029917552274863</v>
      </c>
      <c r="IZY19" s="43">
        <v>29.252989216217589</v>
      </c>
      <c r="IZZ19" s="43">
        <v>27.633808926715073</v>
      </c>
      <c r="JAA19" s="43">
        <v>28.243844455378131</v>
      </c>
      <c r="JAB19" s="43">
        <v>27.448603040195003</v>
      </c>
      <c r="JAC19" s="43">
        <v>28.960166357027763</v>
      </c>
      <c r="JAD19" s="43">
        <v>30.362914524710117</v>
      </c>
      <c r="JAE19" s="43">
        <v>24.753871700963774</v>
      </c>
      <c r="JAF19" s="43">
        <v>634</v>
      </c>
      <c r="JAG19" s="43">
        <v>1098</v>
      </c>
      <c r="JAH19" s="43">
        <v>756</v>
      </c>
      <c r="JAI19" s="43">
        <v>1049</v>
      </c>
      <c r="JAJ19" s="43">
        <v>359</v>
      </c>
      <c r="JAK19" s="43">
        <v>469</v>
      </c>
      <c r="JAL19" s="43">
        <v>719</v>
      </c>
      <c r="JAM19" s="43">
        <v>798</v>
      </c>
      <c r="JAN19" s="43">
        <v>797</v>
      </c>
      <c r="JAO19" s="43">
        <v>1098</v>
      </c>
      <c r="JAP19" s="43">
        <v>887</v>
      </c>
      <c r="JAQ19" s="43">
        <v>846</v>
      </c>
      <c r="JAR19" s="43">
        <v>1226</v>
      </c>
      <c r="JAS19" s="43">
        <v>1045</v>
      </c>
      <c r="JAT19" s="43">
        <v>1052</v>
      </c>
      <c r="JAU19" s="43">
        <v>469</v>
      </c>
      <c r="JAV19" s="43">
        <v>863</v>
      </c>
      <c r="JAW19" s="43">
        <v>761</v>
      </c>
      <c r="JAX19" s="43">
        <v>928</v>
      </c>
      <c r="JAY19" s="43">
        <v>848</v>
      </c>
      <c r="JAZ19" s="43">
        <v>756</v>
      </c>
      <c r="JBA19" s="43">
        <v>723</v>
      </c>
      <c r="JBB19" s="43">
        <v>2793</v>
      </c>
      <c r="JBC19" s="43">
        <v>668</v>
      </c>
      <c r="JBE19" s="43">
        <v>0</v>
      </c>
      <c r="JBF19" s="43">
        <v>1</v>
      </c>
      <c r="JBR19" s="43">
        <v>65.5</v>
      </c>
      <c r="JBS19" s="43">
        <v>65.3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53</v>
      </c>
      <c r="JBZ19" s="43">
        <v>0</v>
      </c>
      <c r="JCA19" s="43">
        <v>0</v>
      </c>
      <c r="JCB19" s="43">
        <v>0</v>
      </c>
      <c r="JCC19" s="43">
        <v>286.89999999999998</v>
      </c>
      <c r="JCD19" s="43">
        <v>0</v>
      </c>
      <c r="JCE19" s="43">
        <v>0</v>
      </c>
      <c r="JCF19" s="43">
        <v>0</v>
      </c>
      <c r="JCG19" s="43">
        <v>981</v>
      </c>
      <c r="JCH19" s="43">
        <v>0</v>
      </c>
      <c r="JCI19" s="43">
        <v>0</v>
      </c>
      <c r="JCJ19" s="43">
        <v>0</v>
      </c>
      <c r="JCK19" s="43">
        <v>6.1</v>
      </c>
      <c r="JCL19" s="43">
        <v>0</v>
      </c>
      <c r="JCM19" s="43">
        <v>0</v>
      </c>
      <c r="JCN19" s="43">
        <v>0</v>
      </c>
      <c r="JCO19" s="43">
        <v>2.0390000000000001</v>
      </c>
      <c r="JCS19" s="43">
        <v>38.700000000000003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1</v>
      </c>
      <c r="JDC19" s="43">
        <v>394</v>
      </c>
      <c r="JDE19" s="43">
        <v>1</v>
      </c>
      <c r="JDG19" s="43">
        <v>1</v>
      </c>
      <c r="JDH19" s="43">
        <v>5129</v>
      </c>
      <c r="JDI19" s="43">
        <v>1</v>
      </c>
      <c r="JDJ19" s="43">
        <v>5129</v>
      </c>
      <c r="JDK19" s="43">
        <v>1</v>
      </c>
      <c r="JDL19" s="43">
        <v>5129</v>
      </c>
      <c r="JDM19" s="43">
        <v>1</v>
      </c>
      <c r="JDN19" s="43">
        <v>5129</v>
      </c>
      <c r="JDO19" s="43">
        <v>1</v>
      </c>
      <c r="JDP19" s="43">
        <v>5129</v>
      </c>
      <c r="JDQ19" s="43">
        <v>1</v>
      </c>
      <c r="JDR19" s="43">
        <v>5129</v>
      </c>
      <c r="JDS19" s="43">
        <v>1</v>
      </c>
      <c r="JDT19" s="43">
        <v>5129</v>
      </c>
      <c r="JDU19" s="43">
        <v>1</v>
      </c>
      <c r="JDV19" s="43">
        <v>5129</v>
      </c>
      <c r="JDW19" s="43">
        <v>1</v>
      </c>
      <c r="JDX19" s="43">
        <v>5129</v>
      </c>
      <c r="JDY19" s="43">
        <v>1</v>
      </c>
      <c r="JDZ19" s="43">
        <v>5129</v>
      </c>
      <c r="JEA19" s="43">
        <v>1</v>
      </c>
      <c r="JEB19" s="43">
        <v>5129</v>
      </c>
      <c r="JEC19" s="43">
        <v>1</v>
      </c>
      <c r="JED19" s="43">
        <v>5129</v>
      </c>
      <c r="JEE19" s="43">
        <v>1</v>
      </c>
      <c r="JEF19" s="43">
        <v>5129</v>
      </c>
      <c r="JEG19" s="43">
        <v>1</v>
      </c>
      <c r="JEH19" s="43">
        <v>5129</v>
      </c>
      <c r="JEI19" s="43">
        <v>1</v>
      </c>
      <c r="JEJ19" s="43">
        <v>5129</v>
      </c>
      <c r="JEK19" s="43">
        <v>1</v>
      </c>
      <c r="JEL19" s="43">
        <v>5129</v>
      </c>
      <c r="JEM19" s="43">
        <v>1</v>
      </c>
      <c r="JEN19" s="43">
        <v>5129</v>
      </c>
      <c r="JEO19" s="43">
        <v>1</v>
      </c>
      <c r="JEP19" s="43">
        <v>5129</v>
      </c>
      <c r="JEQ19" s="43">
        <v>1</v>
      </c>
      <c r="JER19" s="43">
        <v>5129</v>
      </c>
      <c r="JES19" s="43">
        <v>1</v>
      </c>
      <c r="JET19" s="43">
        <v>5129</v>
      </c>
      <c r="JEU19" s="43">
        <v>1</v>
      </c>
      <c r="JEV19" s="43">
        <v>5129</v>
      </c>
      <c r="JEW19" s="43">
        <v>1</v>
      </c>
      <c r="JEX19" s="43">
        <v>5129</v>
      </c>
      <c r="JEY19" s="43">
        <v>1</v>
      </c>
      <c r="JEZ19" s="43">
        <v>0</v>
      </c>
      <c r="JFA19" s="43">
        <v>7.64</v>
      </c>
      <c r="JFB19" s="43">
        <v>0</v>
      </c>
      <c r="JFC19" s="43">
        <v>7.68</v>
      </c>
      <c r="JFD19" s="43">
        <v>0.25</v>
      </c>
      <c r="JFE19" s="43">
        <v>7.55</v>
      </c>
      <c r="JFF19" s="43">
        <v>-0.25</v>
      </c>
      <c r="JFG19" s="43">
        <v>7.85</v>
      </c>
      <c r="JFH19" s="43">
        <v>0.21999999999999975</v>
      </c>
      <c r="JFI19" s="43">
        <v>7.58</v>
      </c>
      <c r="JFJ19" s="43">
        <v>2.9999999999999361E-2</v>
      </c>
      <c r="JFK19" s="43">
        <v>7.57</v>
      </c>
      <c r="JFL19" s="43">
        <v>-9.9999999999997868E-3</v>
      </c>
      <c r="JFM19" s="43">
        <v>7.71</v>
      </c>
      <c r="JFN19" s="43">
        <v>0.10999999999999943</v>
      </c>
      <c r="JFO19" s="43">
        <v>7.69</v>
      </c>
      <c r="JFP19" s="43">
        <v>-7.0000000000000284E-2</v>
      </c>
      <c r="JFQ19" s="43">
        <v>7.87</v>
      </c>
      <c r="JFR19" s="43">
        <v>-4.9999999999999822E-2</v>
      </c>
      <c r="JFS19" s="43">
        <v>7.95</v>
      </c>
      <c r="JFT19" s="43">
        <v>-3.0000000000000249E-2</v>
      </c>
      <c r="JFU19" s="43">
        <v>7.73</v>
      </c>
      <c r="JFV19" s="43">
        <v>-8.9999999999999858E-2</v>
      </c>
      <c r="JFW19" s="43">
        <v>7.59</v>
      </c>
      <c r="JFX19" s="43">
        <v>-5.9999999999999609E-2</v>
      </c>
      <c r="JFY19" s="43">
        <v>7.76</v>
      </c>
      <c r="JFZ19" s="43">
        <v>8.0000000000000071E-2</v>
      </c>
      <c r="JGA19" s="43">
        <v>7.82</v>
      </c>
      <c r="JGB19" s="43">
        <v>0</v>
      </c>
      <c r="JGC19" s="43">
        <v>7.7</v>
      </c>
      <c r="JGD19" s="43">
        <v>-0.20999999999999908</v>
      </c>
      <c r="JGE19" s="43">
        <v>8.11</v>
      </c>
      <c r="JGF19" s="43">
        <v>-2.0000000000000462E-2</v>
      </c>
      <c r="JGG19" s="43">
        <v>7.62</v>
      </c>
      <c r="JGH19" s="43">
        <v>0.32000000000000028</v>
      </c>
      <c r="JGI19" s="43">
        <v>7.58</v>
      </c>
      <c r="JGJ19" s="43">
        <v>0.23999999999999932</v>
      </c>
      <c r="JGK19" s="43">
        <v>7.86</v>
      </c>
      <c r="JGL19" s="43">
        <v>3.0000000000000249E-2</v>
      </c>
      <c r="JGM19" s="43">
        <v>7.87</v>
      </c>
      <c r="JGN19" s="43">
        <v>0.15999999999999925</v>
      </c>
      <c r="JGO19" s="43">
        <v>7.94</v>
      </c>
      <c r="JGP19" s="43">
        <v>8.0000000000000071E-2</v>
      </c>
      <c r="JGQ19" s="43">
        <v>7.82</v>
      </c>
      <c r="JGR19" s="43">
        <v>0.15000000000000036</v>
      </c>
      <c r="JGS19" s="43">
        <v>7.75</v>
      </c>
      <c r="JGT19" s="43">
        <v>0.22000000000000064</v>
      </c>
      <c r="JGU19" s="43">
        <v>7.68</v>
      </c>
      <c r="JGV19" s="43">
        <v>0</v>
      </c>
      <c r="JGW19" s="43">
        <v>0.08</v>
      </c>
      <c r="JGX19" s="43">
        <v>0</v>
      </c>
      <c r="JGY19" s="43">
        <v>-0.04</v>
      </c>
      <c r="JGZ19" s="43">
        <v>0.03</v>
      </c>
      <c r="JHA19" s="43">
        <v>0</v>
      </c>
      <c r="JHB19" s="43">
        <v>-6.9999999999999993E-2</v>
      </c>
      <c r="JHC19" s="43">
        <v>0.09</v>
      </c>
      <c r="JHD19" s="43">
        <v>0.28000000000000003</v>
      </c>
      <c r="JHE19" s="43">
        <v>-0.26</v>
      </c>
      <c r="JHF19" s="43">
        <v>0.01</v>
      </c>
      <c r="JHG19" s="43">
        <v>0</v>
      </c>
      <c r="JHH19" s="43">
        <v>-0.06</v>
      </c>
      <c r="JHI19" s="43">
        <v>0.06</v>
      </c>
      <c r="JHJ19" s="43">
        <v>0.05</v>
      </c>
      <c r="JHK19" s="43">
        <v>-0.03</v>
      </c>
      <c r="JHL19" s="43">
        <v>-0.04</v>
      </c>
      <c r="JHM19" s="43">
        <v>0.05</v>
      </c>
      <c r="JHN19" s="43">
        <v>7.0000000000000007E-2</v>
      </c>
      <c r="JHO19" s="43">
        <v>-0.05</v>
      </c>
      <c r="JHP19" s="43">
        <v>0.02</v>
      </c>
      <c r="JHQ19" s="43">
        <v>-0.01</v>
      </c>
      <c r="JHR19" s="43">
        <v>0.14000000000000001</v>
      </c>
      <c r="JHS19" s="43">
        <v>-0.11</v>
      </c>
      <c r="JHT19" s="43">
        <v>0.43</v>
      </c>
      <c r="JHU19" s="43">
        <v>-0.43</v>
      </c>
      <c r="JHV19" s="43">
        <v>0</v>
      </c>
      <c r="JHW19" s="43">
        <v>0.03</v>
      </c>
      <c r="JHX19" s="43">
        <v>0.43</v>
      </c>
      <c r="JHY19" s="43">
        <v>-0.42</v>
      </c>
      <c r="JHZ19" s="43">
        <v>-3.0000000000000002E-2</v>
      </c>
      <c r="JIA19" s="43">
        <v>0.05</v>
      </c>
      <c r="JIB19" s="43">
        <v>0.19999999999999998</v>
      </c>
      <c r="JIC19" s="43">
        <v>-0.18</v>
      </c>
      <c r="JID19" s="43">
        <v>9.9999999999999992E-2</v>
      </c>
      <c r="JIE19" s="43">
        <v>-0.09</v>
      </c>
      <c r="JIF19" s="43">
        <v>0.08</v>
      </c>
      <c r="JIG19" s="43">
        <v>-7.0000000000000007E-2</v>
      </c>
      <c r="JIH19" s="43">
        <v>0.19</v>
      </c>
      <c r="JII19" s="43">
        <v>-0.18</v>
      </c>
      <c r="JIJ19" s="43">
        <v>0.37</v>
      </c>
      <c r="JIK19" s="43">
        <v>-0.34</v>
      </c>
      <c r="JIL19" s="43">
        <v>0.22</v>
      </c>
      <c r="JIM19" s="43">
        <v>-0.2</v>
      </c>
      <c r="JIN19" s="43">
        <v>0.18</v>
      </c>
      <c r="JIO19" s="43">
        <v>-0.15</v>
      </c>
      <c r="JIP19" s="43">
        <v>0.36000000000000004</v>
      </c>
      <c r="JIQ19" s="43">
        <v>-0.34</v>
      </c>
      <c r="JIR19" s="43">
        <v>0</v>
      </c>
      <c r="JIS19" s="43">
        <v>7.64</v>
      </c>
      <c r="JIT19" s="43">
        <v>0</v>
      </c>
      <c r="JIU19" s="43">
        <v>7.72</v>
      </c>
      <c r="JIV19" s="43">
        <v>0.14999999999999947</v>
      </c>
      <c r="JIW19" s="43">
        <v>7.65</v>
      </c>
      <c r="JIX19" s="43">
        <v>-0.27000000000000046</v>
      </c>
      <c r="JIY19" s="43">
        <v>7.87</v>
      </c>
      <c r="JIZ19" s="43">
        <v>-0.12999999999999989</v>
      </c>
      <c r="JJA19" s="43">
        <v>7.93</v>
      </c>
      <c r="JJB19" s="43">
        <v>-0.19000000000000039</v>
      </c>
      <c r="JJC19" s="43">
        <v>7.69</v>
      </c>
      <c r="JJD19" s="43">
        <v>0.16000000000000014</v>
      </c>
      <c r="JJE19" s="43">
        <v>7.54</v>
      </c>
      <c r="JJF19" s="43">
        <v>-0.16999999999999993</v>
      </c>
      <c r="JJG19" s="43">
        <v>7.97</v>
      </c>
      <c r="JJH19" s="43">
        <v>-8.0000000000000071E-2</v>
      </c>
      <c r="JJI19" s="43">
        <v>7.88</v>
      </c>
      <c r="JJJ19" s="43">
        <v>-8.9999999999999858E-2</v>
      </c>
      <c r="JJK19" s="43">
        <v>7.99</v>
      </c>
      <c r="JJL19" s="43">
        <v>-0.25999999999999979</v>
      </c>
      <c r="JJM19" s="43">
        <v>7.96</v>
      </c>
      <c r="JJN19" s="43">
        <v>-8.0000000000000071E-2</v>
      </c>
      <c r="JJO19" s="43">
        <v>7.68</v>
      </c>
      <c r="JJP19" s="43">
        <v>-0.23000000000000043</v>
      </c>
      <c r="JJQ19" s="43">
        <v>7.83</v>
      </c>
      <c r="JJR19" s="43">
        <v>0.13000000000000078</v>
      </c>
      <c r="JJS19" s="43">
        <v>7.77</v>
      </c>
      <c r="JJT19" s="43">
        <v>-2.0000000000000462E-2</v>
      </c>
      <c r="JJU19" s="43">
        <v>7.82</v>
      </c>
      <c r="JJV19" s="43">
        <v>9.9999999999999645E-2</v>
      </c>
      <c r="JJW19" s="43">
        <v>7.9</v>
      </c>
      <c r="JJX19" s="43">
        <v>0</v>
      </c>
      <c r="JJY19" s="43">
        <v>7.7</v>
      </c>
      <c r="JJZ19" s="43">
        <v>-0.14000000000000057</v>
      </c>
      <c r="JKA19" s="43">
        <v>7.74</v>
      </c>
      <c r="JKB19" s="43">
        <v>0.44000000000000039</v>
      </c>
      <c r="JKC19" s="43">
        <v>7.56</v>
      </c>
      <c r="JKD19" s="43">
        <v>-8.0000000000000071E-2</v>
      </c>
      <c r="JKE19" s="43">
        <v>7.88</v>
      </c>
      <c r="JKF19" s="43">
        <v>0.10999999999999943</v>
      </c>
      <c r="JKG19" s="43">
        <v>7.69</v>
      </c>
      <c r="JKH19" s="43">
        <v>0.12999999999999989</v>
      </c>
      <c r="JKI19" s="43">
        <v>7.67</v>
      </c>
      <c r="JKJ19" s="43">
        <v>9.0000000000000746E-2</v>
      </c>
      <c r="JKK19" s="43">
        <v>7.81</v>
      </c>
      <c r="JKL19" s="43">
        <v>0.22000000000000064</v>
      </c>
      <c r="JKM19" s="43">
        <v>7.68</v>
      </c>
      <c r="JKN19" s="43">
        <v>0</v>
      </c>
      <c r="JKO19" s="43">
        <v>0.03</v>
      </c>
      <c r="JKP19" s="43">
        <v>0</v>
      </c>
      <c r="JKQ19" s="43">
        <v>-0.02</v>
      </c>
      <c r="JKR19" s="43">
        <v>-0.1</v>
      </c>
      <c r="JKS19" s="43">
        <v>0.11</v>
      </c>
      <c r="JKT19" s="43">
        <v>0.03</v>
      </c>
      <c r="JKU19" s="43">
        <v>-0.01</v>
      </c>
      <c r="JKV19" s="43">
        <v>0.13</v>
      </c>
      <c r="JKW19" s="43">
        <v>-0.11</v>
      </c>
      <c r="JKX19" s="43">
        <v>0.16</v>
      </c>
      <c r="JKY19" s="43">
        <v>-0.13</v>
      </c>
      <c r="JKZ19" s="43">
        <v>0.15</v>
      </c>
      <c r="JLA19" s="43">
        <v>-0.13</v>
      </c>
      <c r="JLB19" s="43">
        <v>0.39</v>
      </c>
      <c r="JLC19" s="43">
        <v>-0.37</v>
      </c>
      <c r="JLD19" s="43">
        <v>0.29000000000000004</v>
      </c>
      <c r="JLE19" s="43">
        <v>-0.27</v>
      </c>
      <c r="JLF19" s="43">
        <v>0.03</v>
      </c>
      <c r="JLG19" s="43">
        <v>-0.01</v>
      </c>
      <c r="JLH19" s="43">
        <v>6.9999999999999993E-2</v>
      </c>
      <c r="JLI19" s="43">
        <v>-0.06</v>
      </c>
      <c r="JLJ19" s="43">
        <v>9.0000000000000011E-2</v>
      </c>
      <c r="JLK19" s="43">
        <v>-7.0000000000000007E-2</v>
      </c>
      <c r="JLL19" s="43">
        <v>0.25</v>
      </c>
      <c r="JLM19" s="43">
        <v>-0.25</v>
      </c>
      <c r="JLN19" s="43">
        <v>0.29000000000000004</v>
      </c>
      <c r="JLO19" s="43">
        <v>-0.26</v>
      </c>
      <c r="JLP19" s="43">
        <v>0.22</v>
      </c>
      <c r="JLQ19" s="43">
        <v>-0.21</v>
      </c>
      <c r="JLR19" s="43">
        <v>0.12</v>
      </c>
      <c r="JLS19" s="43">
        <v>-0.11</v>
      </c>
      <c r="JLT19" s="43">
        <v>-0.04</v>
      </c>
      <c r="JLU19" s="43">
        <v>0.05</v>
      </c>
      <c r="JLV19" s="43">
        <v>0.2</v>
      </c>
      <c r="JLW19" s="43">
        <v>-0.17</v>
      </c>
      <c r="JLX19" s="43">
        <v>-0.09</v>
      </c>
      <c r="JLY19" s="43">
        <v>0.11</v>
      </c>
      <c r="JLZ19" s="43">
        <v>0.32</v>
      </c>
      <c r="JMA19" s="43">
        <v>-0.31</v>
      </c>
      <c r="JMB19" s="43">
        <v>0.22999999999999998</v>
      </c>
      <c r="JMC19" s="43">
        <v>-0.21</v>
      </c>
      <c r="JMD19" s="43">
        <v>0.19999999999999998</v>
      </c>
      <c r="JME19" s="43">
        <v>-0.18</v>
      </c>
      <c r="JMF19" s="43">
        <v>0.03</v>
      </c>
      <c r="JMG19" s="43">
        <v>0</v>
      </c>
      <c r="JMH19" s="43">
        <v>0.45</v>
      </c>
      <c r="JMI19" s="43">
        <v>-0.43</v>
      </c>
      <c r="JMK19" s="43">
        <v>0</v>
      </c>
      <c r="JML19" s="43">
        <v>1</v>
      </c>
      <c r="JMM19" s="43">
        <v>1</v>
      </c>
      <c r="JMN19" s="43">
        <v>1</v>
      </c>
      <c r="JMO19" s="43">
        <v>17</v>
      </c>
      <c r="JMP19" s="43">
        <v>0</v>
      </c>
      <c r="JMQ19" s="43">
        <v>100</v>
      </c>
      <c r="JMR19" s="43">
        <v>99.5</v>
      </c>
      <c r="JMS19" s="43">
        <v>99.4</v>
      </c>
      <c r="JMT19" s="43">
        <v>0</v>
      </c>
      <c r="JMU19" s="43">
        <v>0</v>
      </c>
      <c r="JMV19" s="43">
        <v>7.3</v>
      </c>
      <c r="JMW19" s="43">
        <v>7.3</v>
      </c>
      <c r="JMX19" s="43">
        <v>0</v>
      </c>
      <c r="JMY19" s="43">
        <v>7.7</v>
      </c>
      <c r="JMZ19" s="43">
        <v>0</v>
      </c>
      <c r="JNA19" s="43">
        <v>0</v>
      </c>
      <c r="JNB19" s="43">
        <v>0</v>
      </c>
      <c r="JNC19" s="43">
        <v>5.96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100</v>
      </c>
      <c r="JNK19" s="112">
        <v>100</v>
      </c>
      <c r="JNL19" s="112">
        <v>100</v>
      </c>
      <c r="JNM19" s="112">
        <v>100</v>
      </c>
      <c r="JNN19" s="112">
        <v>7.3</v>
      </c>
      <c r="JNO19" s="112">
        <v>7.3</v>
      </c>
      <c r="JNP19" s="112">
        <v>7.3</v>
      </c>
      <c r="JNQ19" s="112">
        <v>7.3</v>
      </c>
      <c r="JNS19" s="112">
        <v>1500</v>
      </c>
      <c r="JNT19" s="112">
        <v>1499</v>
      </c>
      <c r="JNV19" s="112">
        <v>51.7</v>
      </c>
      <c r="JNY19" s="112">
        <v>0</v>
      </c>
      <c r="JNZ19" s="112">
        <v>0</v>
      </c>
      <c r="JOA19" s="112" t="s">
        <v>9</v>
      </c>
    </row>
    <row r="20" spans="1:6089 6180:7151" ht="15" customHeight="1">
      <c r="A20" s="205">
        <v>15</v>
      </c>
      <c r="F20" s="43" t="s">
        <v>8264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7</v>
      </c>
      <c r="S20" s="43">
        <v>0</v>
      </c>
      <c r="T20" s="43">
        <v>4.96</v>
      </c>
      <c r="U20" s="43">
        <v>0</v>
      </c>
      <c r="V20" s="43">
        <v>0</v>
      </c>
      <c r="W20" s="43">
        <v>0.94</v>
      </c>
      <c r="X20" s="43">
        <v>19.600000000000001</v>
      </c>
      <c r="Y20" s="43">
        <v>0</v>
      </c>
      <c r="AC20" s="43">
        <v>0</v>
      </c>
      <c r="AD20" s="43">
        <v>2.6</v>
      </c>
      <c r="AE20" s="43">
        <v>0</v>
      </c>
      <c r="AF20" s="43">
        <v>0</v>
      </c>
      <c r="AG20" s="43">
        <v>7.0000000000000007E-2</v>
      </c>
      <c r="AH20" s="43">
        <v>0</v>
      </c>
      <c r="AI20" s="43">
        <v>7.0000000000000007E-2</v>
      </c>
      <c r="AJ20" s="43">
        <v>0</v>
      </c>
      <c r="AK20" s="43">
        <v>0</v>
      </c>
      <c r="AL20" s="43">
        <v>0</v>
      </c>
      <c r="AM20" s="43" t="s">
        <v>7722</v>
      </c>
      <c r="AN20" s="43">
        <v>5076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1</v>
      </c>
      <c r="CC20" s="43">
        <v>1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-941</v>
      </c>
      <c r="CN20" s="43">
        <v>0</v>
      </c>
      <c r="CO20" s="43">
        <v>-936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0.01</v>
      </c>
      <c r="EV20" s="43">
        <v>0</v>
      </c>
      <c r="FA20" s="43">
        <v>8348</v>
      </c>
      <c r="FB20" s="43">
        <v>0</v>
      </c>
      <c r="FC20" s="43">
        <v>291871</v>
      </c>
      <c r="FD20" s="43">
        <v>335472</v>
      </c>
      <c r="FE20" s="43">
        <v>1040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358</v>
      </c>
      <c r="FL20" s="43">
        <v>1744</v>
      </c>
      <c r="FM20" s="43">
        <v>360</v>
      </c>
      <c r="FN20" s="43">
        <v>2359</v>
      </c>
      <c r="FO20" s="43">
        <v>360</v>
      </c>
      <c r="FP20" s="43">
        <v>360</v>
      </c>
      <c r="FQ20" s="43">
        <v>437</v>
      </c>
      <c r="FR20" s="43">
        <v>360</v>
      </c>
      <c r="FS20" s="43">
        <v>7641</v>
      </c>
      <c r="FT20" s="43">
        <v>7642</v>
      </c>
      <c r="FU20" s="43">
        <v>7642</v>
      </c>
      <c r="FW20" s="43">
        <v>1415</v>
      </c>
      <c r="FY20" s="43">
        <v>43.5</v>
      </c>
      <c r="FZ20" s="43">
        <v>0</v>
      </c>
      <c r="GA20" s="43">
        <v>60</v>
      </c>
      <c r="GB20" s="43">
        <v>16</v>
      </c>
      <c r="GC20" s="43">
        <v>0</v>
      </c>
      <c r="GD20" s="43">
        <v>60</v>
      </c>
      <c r="GE20" s="43">
        <v>23.3</v>
      </c>
      <c r="GF20" s="43">
        <v>0</v>
      </c>
      <c r="GG20" s="43">
        <v>20</v>
      </c>
      <c r="GH20" s="43">
        <v>19.600000000000001</v>
      </c>
      <c r="GI20" s="43">
        <v>0</v>
      </c>
      <c r="GJ20" s="43">
        <v>1</v>
      </c>
      <c r="GK20" s="43">
        <v>1</v>
      </c>
      <c r="GL20" s="43">
        <v>50.4</v>
      </c>
      <c r="GM20" s="43">
        <v>100</v>
      </c>
      <c r="GN20" s="43">
        <v>32.700000000000003</v>
      </c>
      <c r="GO20" s="43">
        <v>0</v>
      </c>
      <c r="GP20" s="43">
        <v>40</v>
      </c>
      <c r="GQ20" s="43">
        <v>0</v>
      </c>
      <c r="GR20" s="43">
        <v>0</v>
      </c>
      <c r="GS20" s="43">
        <v>75</v>
      </c>
      <c r="GT20" s="43">
        <v>48.2</v>
      </c>
      <c r="GU20" s="43">
        <v>0</v>
      </c>
      <c r="GV20" s="43">
        <v>0</v>
      </c>
      <c r="GW20" s="43">
        <v>0</v>
      </c>
      <c r="GX20" s="43">
        <v>0</v>
      </c>
      <c r="GY20" s="43">
        <v>55</v>
      </c>
      <c r="GZ20" s="43">
        <v>2.2999999999999998</v>
      </c>
      <c r="HA20" s="43">
        <v>0</v>
      </c>
      <c r="HB20" s="43">
        <v>55</v>
      </c>
      <c r="HC20" s="43">
        <v>2.4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31.3</v>
      </c>
      <c r="HU20" s="43">
        <v>27.4</v>
      </c>
      <c r="HV20" s="43">
        <v>15.8</v>
      </c>
      <c r="HW20" s="43">
        <v>8.3000000000000007</v>
      </c>
      <c r="HX20" s="43">
        <v>0</v>
      </c>
      <c r="HY20" s="43">
        <v>2.2999999999999998</v>
      </c>
      <c r="HZ20" s="43">
        <v>2.4</v>
      </c>
      <c r="IA20" s="43">
        <v>4.5</v>
      </c>
      <c r="IB20" s="43">
        <v>4.5</v>
      </c>
      <c r="IC20" s="43">
        <v>0</v>
      </c>
      <c r="ID20" s="43">
        <v>118</v>
      </c>
      <c r="IE20" s="43">
        <v>1.3</v>
      </c>
      <c r="IF20" s="43">
        <v>1.5</v>
      </c>
      <c r="IG20" s="43">
        <v>0</v>
      </c>
      <c r="IH20" s="43">
        <v>0</v>
      </c>
      <c r="II20" s="43">
        <v>5.83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-0.7</v>
      </c>
      <c r="KZ20" s="43">
        <v>-9.6999999999999993</v>
      </c>
      <c r="LA20" s="43">
        <v>-1.4</v>
      </c>
      <c r="LB20" s="43">
        <v>-2.2000000000000002</v>
      </c>
      <c r="LC20" s="43">
        <v>-2.9</v>
      </c>
      <c r="LD20" s="43">
        <v>-3.7</v>
      </c>
      <c r="LE20" s="43">
        <v>0</v>
      </c>
      <c r="LF20" s="43">
        <v>11.5</v>
      </c>
      <c r="LG20" s="43">
        <v>3.1</v>
      </c>
      <c r="LH20" s="43">
        <v>-9.6999999999999993</v>
      </c>
      <c r="LI20" s="43">
        <v>0</v>
      </c>
      <c r="LJ20" s="43">
        <v>0</v>
      </c>
      <c r="LK20" s="43">
        <v>-0.7</v>
      </c>
      <c r="LL20" s="43">
        <v>-9.6999999999999993</v>
      </c>
      <c r="LM20" s="43">
        <v>1</v>
      </c>
      <c r="LN20" s="43">
        <v>0</v>
      </c>
      <c r="LO20" s="43">
        <v>-1.4</v>
      </c>
      <c r="LP20" s="43">
        <v>0</v>
      </c>
      <c r="LQ20" s="43">
        <v>-2.2000000000000002</v>
      </c>
      <c r="LR20" s="43">
        <v>0</v>
      </c>
      <c r="LS20" s="43">
        <v>-2.9</v>
      </c>
      <c r="LT20" s="43">
        <v>0</v>
      </c>
      <c r="LU20" s="43">
        <v>-3.7</v>
      </c>
      <c r="LV20" s="43">
        <v>1</v>
      </c>
      <c r="LW20" s="43">
        <v>0</v>
      </c>
      <c r="LX20" s="43">
        <v>1</v>
      </c>
      <c r="LY20" s="43">
        <v>11.5</v>
      </c>
      <c r="LZ20" s="43">
        <v>1</v>
      </c>
      <c r="MA20" s="43">
        <v>3.1</v>
      </c>
      <c r="MB20" s="43">
        <v>1</v>
      </c>
      <c r="MC20" s="43">
        <v>-9.6999999999999993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7605</v>
      </c>
      <c r="QA20" s="43">
        <v>15</v>
      </c>
      <c r="QB20" s="43">
        <v>0</v>
      </c>
      <c r="QC20" s="43">
        <v>1617</v>
      </c>
      <c r="QD20" s="43">
        <v>0</v>
      </c>
      <c r="QE20" s="43">
        <v>0</v>
      </c>
      <c r="QF20" s="43">
        <v>1618</v>
      </c>
      <c r="QG20" s="43">
        <v>1.3</v>
      </c>
      <c r="QH20" s="43">
        <v>20.3</v>
      </c>
      <c r="QI20" s="43">
        <v>111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0</v>
      </c>
      <c r="QX20" s="43">
        <v>0</v>
      </c>
      <c r="QY20" s="43">
        <v>0</v>
      </c>
      <c r="QZ20" s="43">
        <v>224</v>
      </c>
      <c r="RA20" s="43">
        <v>100</v>
      </c>
      <c r="RB20" s="43">
        <v>150</v>
      </c>
      <c r="RC20" s="43">
        <v>0</v>
      </c>
      <c r="RD20" s="43">
        <v>-2.2999999999999998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20.100000000000001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109</v>
      </c>
      <c r="SE20" s="43">
        <v>0</v>
      </c>
      <c r="SF20" s="43">
        <v>0</v>
      </c>
      <c r="SG20" s="43">
        <v>0.1</v>
      </c>
      <c r="SH20" s="43">
        <v>0.1</v>
      </c>
      <c r="SI20" s="43">
        <v>0</v>
      </c>
      <c r="SJ20" s="43">
        <v>2.69</v>
      </c>
      <c r="SK20" s="43">
        <v>1.03</v>
      </c>
      <c r="SL20" s="43">
        <v>30</v>
      </c>
      <c r="SM20" s="43">
        <v>30</v>
      </c>
      <c r="SN20" s="43">
        <v>30</v>
      </c>
      <c r="SO20" s="43">
        <v>37.270000000000003</v>
      </c>
      <c r="SP20" s="43">
        <v>1608672445784</v>
      </c>
      <c r="SQ20" s="43">
        <v>0</v>
      </c>
      <c r="SR20" s="43">
        <v>47</v>
      </c>
      <c r="SS20" s="43">
        <v>1</v>
      </c>
      <c r="ST20" s="43">
        <v>0</v>
      </c>
      <c r="SU20" s="43">
        <v>2.6</v>
      </c>
      <c r="SV20" s="43">
        <v>21.4</v>
      </c>
      <c r="SW20" s="43">
        <v>0</v>
      </c>
      <c r="SX20" s="43">
        <v>21.25</v>
      </c>
      <c r="SY20" s="43">
        <v>0</v>
      </c>
      <c r="TA20" s="43">
        <v>1132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44</v>
      </c>
      <c r="TS20" s="43">
        <v>45</v>
      </c>
      <c r="TT20" s="43">
        <v>45</v>
      </c>
      <c r="TU20" s="43">
        <v>45</v>
      </c>
      <c r="TV20" s="43">
        <v>45</v>
      </c>
      <c r="TW20" s="43">
        <v>46</v>
      </c>
      <c r="TX20" s="43">
        <v>45</v>
      </c>
      <c r="TY20" s="43">
        <v>46</v>
      </c>
      <c r="TZ20" s="43">
        <v>45</v>
      </c>
      <c r="UA20" s="43">
        <v>45</v>
      </c>
      <c r="UB20" s="43">
        <v>45</v>
      </c>
      <c r="UC20" s="43">
        <v>45</v>
      </c>
      <c r="UD20" s="43">
        <v>45</v>
      </c>
      <c r="UE20" s="43">
        <v>45</v>
      </c>
      <c r="UF20" s="43">
        <v>44</v>
      </c>
      <c r="UG20" s="43">
        <v>43</v>
      </c>
      <c r="UH20" s="43">
        <v>45</v>
      </c>
      <c r="UI20" s="43">
        <v>45</v>
      </c>
      <c r="UJ20" s="43">
        <v>45</v>
      </c>
      <c r="UK20" s="43">
        <v>46</v>
      </c>
      <c r="UL20" s="43">
        <v>45</v>
      </c>
      <c r="UM20" s="43">
        <v>45</v>
      </c>
      <c r="UN20" s="43">
        <v>46</v>
      </c>
      <c r="UO20" s="43">
        <v>45</v>
      </c>
      <c r="UP20" s="43">
        <v>45</v>
      </c>
      <c r="UQ20" s="43">
        <v>544</v>
      </c>
      <c r="UR20" s="43">
        <v>46</v>
      </c>
      <c r="US20" s="43">
        <v>548</v>
      </c>
      <c r="UT20" s="43">
        <v>44</v>
      </c>
      <c r="UU20" s="43">
        <v>541</v>
      </c>
      <c r="UV20" s="43">
        <v>0</v>
      </c>
      <c r="UW20" s="43">
        <v>0</v>
      </c>
      <c r="UX20" s="43">
        <v>24</v>
      </c>
      <c r="UY20" s="43">
        <v>25</v>
      </c>
      <c r="UZ20" s="43">
        <v>25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6898667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15.6</v>
      </c>
      <c r="XO20" s="43">
        <v>15.8</v>
      </c>
      <c r="XR20" s="43">
        <v>15.3</v>
      </c>
      <c r="XS20" s="43">
        <v>15.6</v>
      </c>
      <c r="XT20" s="43">
        <v>16.2</v>
      </c>
      <c r="XU20" s="43">
        <v>0</v>
      </c>
      <c r="XZ20" s="43">
        <v>7</v>
      </c>
      <c r="YA20" s="43">
        <v>1606645062549</v>
      </c>
      <c r="YC20" s="43">
        <v>0</v>
      </c>
      <c r="YD20" s="43">
        <v>0</v>
      </c>
      <c r="YE20" s="43">
        <v>0</v>
      </c>
      <c r="YF20" s="43">
        <v>0</v>
      </c>
      <c r="YG20" s="43">
        <v>10215</v>
      </c>
      <c r="YH20" s="43">
        <v>5915</v>
      </c>
      <c r="YI20" s="43">
        <v>10214</v>
      </c>
      <c r="YJ20" s="43">
        <v>5888</v>
      </c>
      <c r="YK20" s="43">
        <v>10259</v>
      </c>
      <c r="YL20" s="43">
        <v>5913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118289</v>
      </c>
      <c r="YU20" s="43">
        <v>4549</v>
      </c>
      <c r="YV20" s="43">
        <v>26</v>
      </c>
      <c r="YW20" s="43">
        <v>9.4E-2</v>
      </c>
      <c r="YX20" s="43">
        <v>12565</v>
      </c>
      <c r="YY20" s="43">
        <v>2.25</v>
      </c>
      <c r="YZ20" s="43">
        <v>0.6</v>
      </c>
      <c r="ZA20" s="43">
        <v>0</v>
      </c>
      <c r="ZB20" s="43">
        <v>7.0000000000000007E-2</v>
      </c>
      <c r="ZD20" s="43">
        <v>0</v>
      </c>
      <c r="ZE20" s="43">
        <v>48.2</v>
      </c>
      <c r="ZF20" s="43">
        <v>16.8</v>
      </c>
      <c r="ZG20" s="43">
        <v>0</v>
      </c>
      <c r="ZH20" s="43">
        <v>16</v>
      </c>
      <c r="ZI20" s="43">
        <v>23.3</v>
      </c>
      <c r="ZJ20" s="43">
        <v>20.9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59.3</v>
      </c>
      <c r="AAN20" s="43">
        <v>55</v>
      </c>
      <c r="AAO20" s="43">
        <v>57.2</v>
      </c>
      <c r="AAP20" s="43">
        <v>54.7</v>
      </c>
      <c r="AAQ20" s="43">
        <v>55.8</v>
      </c>
      <c r="AAR20" s="43">
        <v>53.5</v>
      </c>
      <c r="AAS20" s="43">
        <v>57.5</v>
      </c>
      <c r="AAT20" s="43">
        <v>59.7</v>
      </c>
      <c r="AAU20" s="43">
        <v>57.5</v>
      </c>
      <c r="AAV20" s="43">
        <v>57.3</v>
      </c>
      <c r="AAW20" s="43">
        <v>46</v>
      </c>
      <c r="AAX20" s="43">
        <v>56.2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7694.9</v>
      </c>
      <c r="ACJ20" s="43">
        <v>7694.9</v>
      </c>
      <c r="ACK20" s="43">
        <v>7694.9</v>
      </c>
      <c r="ACL20" s="43">
        <v>7694.8</v>
      </c>
      <c r="ACM20" s="43">
        <v>7694.9</v>
      </c>
      <c r="ACN20" s="43">
        <v>7695</v>
      </c>
      <c r="ACO20" s="43">
        <v>7695</v>
      </c>
      <c r="ACP20" s="43">
        <v>7695</v>
      </c>
      <c r="ACQ20" s="43">
        <v>7694.9</v>
      </c>
      <c r="ACR20" s="43">
        <v>7694.9</v>
      </c>
      <c r="ACS20" s="43">
        <v>7695</v>
      </c>
      <c r="ACT20" s="43">
        <v>7695</v>
      </c>
      <c r="ACU20" s="43">
        <v>2017</v>
      </c>
      <c r="ACV20" s="43">
        <v>2017</v>
      </c>
      <c r="ACW20" s="43">
        <v>12</v>
      </c>
      <c r="ACX20" s="43">
        <v>12</v>
      </c>
      <c r="ACY20" s="43">
        <v>2017</v>
      </c>
      <c r="ACZ20" s="43">
        <v>10</v>
      </c>
      <c r="ADA20" s="43">
        <v>12</v>
      </c>
      <c r="ADB20" s="43">
        <v>2017</v>
      </c>
      <c r="ADC20" s="43">
        <v>8</v>
      </c>
      <c r="ADD20" s="43">
        <v>12</v>
      </c>
      <c r="ADE20" s="43">
        <v>11</v>
      </c>
      <c r="ADF20" s="43">
        <v>12</v>
      </c>
      <c r="ADG20" s="43">
        <v>2017</v>
      </c>
      <c r="ADH20" s="43">
        <v>11</v>
      </c>
      <c r="ADI20" s="43">
        <v>12</v>
      </c>
      <c r="ADJ20" s="43">
        <v>2017</v>
      </c>
      <c r="ADK20" s="43">
        <v>11</v>
      </c>
      <c r="ADL20" s="43">
        <v>12</v>
      </c>
      <c r="ADM20" s="43">
        <v>2017</v>
      </c>
      <c r="ADN20" s="43">
        <v>11</v>
      </c>
      <c r="ADO20" s="43">
        <v>12</v>
      </c>
      <c r="ADP20" s="43">
        <v>2017</v>
      </c>
      <c r="ADQ20" s="43">
        <v>11</v>
      </c>
      <c r="ADR20" s="43">
        <v>12</v>
      </c>
      <c r="ADS20" s="43">
        <v>2017</v>
      </c>
      <c r="ADT20" s="43">
        <v>11</v>
      </c>
      <c r="ADU20" s="43">
        <v>12</v>
      </c>
      <c r="ADV20" s="43">
        <v>2017</v>
      </c>
      <c r="ADW20" s="43">
        <v>11</v>
      </c>
      <c r="ADX20" s="43">
        <v>12</v>
      </c>
      <c r="ADY20" s="43">
        <v>2017</v>
      </c>
      <c r="ADZ20" s="43">
        <v>11</v>
      </c>
      <c r="AEA20" s="43">
        <v>12</v>
      </c>
      <c r="AEB20" s="43">
        <v>2017</v>
      </c>
      <c r="AEC20" s="43">
        <v>7</v>
      </c>
      <c r="AED20" s="43">
        <v>12</v>
      </c>
      <c r="AEE20" s="43">
        <v>37994</v>
      </c>
      <c r="AEF20" s="43">
        <v>38039</v>
      </c>
      <c r="AEG20" s="43">
        <v>37947</v>
      </c>
      <c r="AEH20" s="43">
        <v>37894</v>
      </c>
      <c r="AEI20" s="43">
        <v>38008</v>
      </c>
      <c r="AEJ20" s="43">
        <v>37992</v>
      </c>
      <c r="AEK20" s="43">
        <v>37962</v>
      </c>
      <c r="AEL20" s="43">
        <v>37979</v>
      </c>
      <c r="AEM20" s="43">
        <v>37964</v>
      </c>
      <c r="AEN20" s="43">
        <v>37980</v>
      </c>
      <c r="AEO20" s="43">
        <v>37993</v>
      </c>
      <c r="AEP20" s="43">
        <v>37883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46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0.54100000000000004</v>
      </c>
      <c r="ALL20" s="43">
        <v>0.39</v>
      </c>
      <c r="ALM20" s="43">
        <v>0</v>
      </c>
      <c r="ALN20" s="43">
        <v>0</v>
      </c>
      <c r="ALO20" s="43">
        <v>0</v>
      </c>
      <c r="ALP20" s="43">
        <v>0</v>
      </c>
      <c r="ALQ20" s="43">
        <v>7.73</v>
      </c>
      <c r="ALR20" s="43">
        <v>7.58</v>
      </c>
      <c r="ALS20" s="43">
        <v>7.72</v>
      </c>
      <c r="ALT20" s="43">
        <v>7.57</v>
      </c>
      <c r="ALU20" s="43">
        <v>7.63</v>
      </c>
      <c r="ALV20" s="43">
        <v>7.54</v>
      </c>
      <c r="ALW20" s="43">
        <v>7.59</v>
      </c>
      <c r="ALX20" s="43">
        <v>7.63</v>
      </c>
      <c r="ALY20" s="43">
        <v>7.86</v>
      </c>
      <c r="ALZ20" s="43">
        <v>7.77</v>
      </c>
      <c r="AMA20" s="43">
        <v>7.77</v>
      </c>
      <c r="AMB20" s="43">
        <v>7.74</v>
      </c>
      <c r="AMC20" s="43">
        <v>7.64</v>
      </c>
      <c r="AMD20" s="43">
        <v>7.75</v>
      </c>
      <c r="AME20" s="43">
        <v>7.83</v>
      </c>
      <c r="AMF20" s="43">
        <v>7.61</v>
      </c>
      <c r="AMG20" s="43">
        <v>7.87</v>
      </c>
      <c r="AMH20" s="43">
        <v>7.71</v>
      </c>
      <c r="AMI20" s="43">
        <v>7.73</v>
      </c>
      <c r="AMJ20" s="43">
        <v>7.86</v>
      </c>
      <c r="AMK20" s="43">
        <v>7.78</v>
      </c>
      <c r="AML20" s="43">
        <v>7.84</v>
      </c>
      <c r="AMM20" s="43">
        <v>7.77</v>
      </c>
      <c r="AMN20" s="43">
        <v>7.61</v>
      </c>
      <c r="AMO20" s="43">
        <v>0.2</v>
      </c>
      <c r="AMP20" s="43">
        <v>0.11</v>
      </c>
      <c r="AMQ20" s="43">
        <v>0</v>
      </c>
      <c r="AMR20" s="43">
        <v>0.1</v>
      </c>
      <c r="AMS20" s="43">
        <v>0</v>
      </c>
      <c r="AMT20" s="43">
        <v>-7.0000000000000007E-2</v>
      </c>
      <c r="AMU20" s="43">
        <v>0.26</v>
      </c>
      <c r="AMV20" s="43">
        <v>0.11</v>
      </c>
      <c r="AMW20" s="43">
        <v>0.14000000000000001</v>
      </c>
      <c r="AMX20" s="43">
        <v>0.14000000000000001</v>
      </c>
      <c r="AMY20" s="43">
        <v>0</v>
      </c>
      <c r="AMZ20" s="43">
        <v>0.12</v>
      </c>
      <c r="ANA20" s="43">
        <v>-0.04</v>
      </c>
      <c r="ANB20" s="43">
        <v>-0.14000000000000001</v>
      </c>
      <c r="ANC20" s="43">
        <v>-0.1</v>
      </c>
      <c r="AND20" s="43">
        <v>-0.08</v>
      </c>
      <c r="ANE20" s="43">
        <v>-0.16</v>
      </c>
      <c r="ANF20" s="43">
        <v>-0.12</v>
      </c>
      <c r="ANG20" s="43">
        <v>-0.28000000000000003</v>
      </c>
      <c r="ANH20" s="43">
        <v>-0.25</v>
      </c>
      <c r="ANI20" s="43">
        <v>-0.2</v>
      </c>
      <c r="ANJ20" s="43">
        <v>-0.01</v>
      </c>
      <c r="ANK20" s="43">
        <v>-0.09</v>
      </c>
      <c r="ANL20" s="43">
        <v>-0.32</v>
      </c>
      <c r="ANM20" s="43">
        <v>7.73</v>
      </c>
      <c r="ANN20" s="43">
        <v>7.95</v>
      </c>
      <c r="ANO20" s="43">
        <v>7.81</v>
      </c>
      <c r="ANP20" s="43">
        <v>7.81</v>
      </c>
      <c r="ANQ20" s="43">
        <v>7.95</v>
      </c>
      <c r="ANR20" s="43">
        <v>7.76</v>
      </c>
      <c r="ANS20" s="43">
        <v>7.82</v>
      </c>
      <c r="ANT20" s="43">
        <v>7.66</v>
      </c>
      <c r="ANU20" s="43">
        <v>7.79</v>
      </c>
      <c r="ANV20" s="43">
        <v>7.88</v>
      </c>
      <c r="ANW20" s="43">
        <v>7.95</v>
      </c>
      <c r="ANX20" s="43">
        <v>7.55</v>
      </c>
      <c r="ANY20" s="43">
        <v>7.7</v>
      </c>
      <c r="ANZ20" s="43">
        <v>7.92</v>
      </c>
      <c r="AOA20" s="43">
        <v>7.76</v>
      </c>
      <c r="AOB20" s="43">
        <v>7.71</v>
      </c>
      <c r="AOC20" s="43">
        <v>7.92</v>
      </c>
      <c r="AOD20" s="43">
        <v>7.95</v>
      </c>
      <c r="AOE20" s="43">
        <v>7.63</v>
      </c>
      <c r="AOF20" s="43">
        <v>7.92</v>
      </c>
      <c r="AOG20" s="43">
        <v>7.89</v>
      </c>
      <c r="AOH20" s="43">
        <v>8.01</v>
      </c>
      <c r="AOI20" s="43">
        <v>7.86</v>
      </c>
      <c r="AOJ20" s="43">
        <v>7.82</v>
      </c>
      <c r="AOK20" s="43">
        <v>-0.4</v>
      </c>
      <c r="AOL20" s="43">
        <v>0</v>
      </c>
      <c r="AOM20" s="43">
        <v>-0.47</v>
      </c>
      <c r="AON20" s="43">
        <v>-0.15</v>
      </c>
      <c r="AOO20" s="43">
        <v>-0.21</v>
      </c>
      <c r="AOP20" s="43">
        <v>-0.08</v>
      </c>
      <c r="AOQ20" s="43">
        <v>-0.16</v>
      </c>
      <c r="AOR20" s="43">
        <v>7.0000000000000007E-2</v>
      </c>
      <c r="AOS20" s="43">
        <v>-0.09</v>
      </c>
      <c r="AOT20" s="43">
        <v>0.11</v>
      </c>
      <c r="AOU20" s="43">
        <v>-0.48</v>
      </c>
      <c r="AOV20" s="43">
        <v>0.04</v>
      </c>
      <c r="AOW20" s="43">
        <v>-0.15</v>
      </c>
      <c r="AOX20" s="43">
        <v>-7.0000000000000007E-2</v>
      </c>
      <c r="AOY20" s="43">
        <v>-0.09</v>
      </c>
      <c r="AOZ20" s="43">
        <v>-0.17</v>
      </c>
      <c r="APA20" s="43">
        <v>0.02</v>
      </c>
      <c r="APB20" s="43">
        <v>-0.19</v>
      </c>
      <c r="APC20" s="43">
        <v>-0.05</v>
      </c>
      <c r="APD20" s="43">
        <v>0.04</v>
      </c>
      <c r="APE20" s="43">
        <v>-0.31</v>
      </c>
      <c r="APF20" s="43">
        <v>0.06</v>
      </c>
      <c r="APG20" s="43">
        <v>0.11</v>
      </c>
      <c r="APH20" s="43">
        <v>-0.33</v>
      </c>
      <c r="API20" s="43">
        <v>31968.5</v>
      </c>
      <c r="APJ20" s="43">
        <v>0</v>
      </c>
      <c r="APK20" s="43">
        <v>3186.2</v>
      </c>
      <c r="APL20" s="43">
        <v>0</v>
      </c>
      <c r="APM20" s="43">
        <v>0</v>
      </c>
      <c r="APN20" s="43">
        <v>0.02</v>
      </c>
      <c r="APO20" s="43">
        <v>0.02</v>
      </c>
      <c r="APP20" s="43">
        <v>0</v>
      </c>
      <c r="APQ20" s="43">
        <v>1.04</v>
      </c>
      <c r="APR20" s="43">
        <v>1.04</v>
      </c>
      <c r="APS20" s="43">
        <v>0</v>
      </c>
      <c r="APT20" s="43" t="s">
        <v>7715</v>
      </c>
      <c r="APU20" s="43" t="s">
        <v>7714</v>
      </c>
      <c r="APV20" s="43" t="s">
        <v>7715</v>
      </c>
      <c r="APW20" s="43" t="s">
        <v>7715</v>
      </c>
      <c r="APX20" s="43" t="s">
        <v>7715</v>
      </c>
      <c r="APY20" s="43" t="s">
        <v>7739</v>
      </c>
      <c r="APZ20" s="43" t="s">
        <v>7715</v>
      </c>
      <c r="AQA20" s="43" t="s">
        <v>7717</v>
      </c>
      <c r="AQB20" s="43" t="s">
        <v>7715</v>
      </c>
      <c r="AQC20" s="43" t="s">
        <v>7717</v>
      </c>
      <c r="AQD20" s="43" t="s">
        <v>7715</v>
      </c>
      <c r="AQE20" s="43" t="s">
        <v>7715</v>
      </c>
      <c r="AQF20" s="43" t="s">
        <v>7715</v>
      </c>
      <c r="AQG20" s="43" t="s">
        <v>7715</v>
      </c>
      <c r="AQH20" s="43" t="s">
        <v>7718</v>
      </c>
      <c r="AQI20" s="43" t="s">
        <v>7716</v>
      </c>
      <c r="AQJ20" s="43" t="s">
        <v>7715</v>
      </c>
      <c r="AQK20" s="43" t="s">
        <v>7719</v>
      </c>
      <c r="AQL20" s="43" t="s">
        <v>7715</v>
      </c>
      <c r="AQM20" s="43" t="s">
        <v>7719</v>
      </c>
      <c r="AQN20" s="43" t="s">
        <v>7717</v>
      </c>
      <c r="AQO20" s="43" t="s">
        <v>7715</v>
      </c>
      <c r="AQP20" s="43" t="s">
        <v>7715</v>
      </c>
      <c r="AQQ20" s="43" t="s">
        <v>7720</v>
      </c>
      <c r="AQR20" s="43" t="s">
        <v>7715</v>
      </c>
      <c r="AQS20" s="43" t="s">
        <v>7740</v>
      </c>
      <c r="AQT20" s="43" t="s">
        <v>7715</v>
      </c>
      <c r="AQU20" s="43" t="s">
        <v>7715</v>
      </c>
      <c r="AQV20" s="43" t="s">
        <v>7721</v>
      </c>
      <c r="AQW20" s="43" t="s">
        <v>7715</v>
      </c>
      <c r="AQX20" s="43" t="s">
        <v>22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1465</v>
      </c>
      <c r="ATE20" s="43">
        <v>-1</v>
      </c>
      <c r="ATF20" s="43">
        <v>2</v>
      </c>
      <c r="ATG20" s="43">
        <v>1</v>
      </c>
      <c r="ATH20" s="43" t="s">
        <v>7704</v>
      </c>
      <c r="ATI20" s="43">
        <v>1E-4</v>
      </c>
      <c r="ATJ20" s="43">
        <v>1608293160000</v>
      </c>
      <c r="ATK20" s="43">
        <v>1</v>
      </c>
      <c r="ATL20" s="43">
        <v>1</v>
      </c>
      <c r="ATM20" s="43">
        <v>0.15620000000000001</v>
      </c>
      <c r="ATN20" s="43">
        <v>1</v>
      </c>
      <c r="ATO20" s="43" t="s">
        <v>7704</v>
      </c>
      <c r="ATP20" s="43">
        <v>3649</v>
      </c>
      <c r="ATQ20" s="43">
        <v>1</v>
      </c>
      <c r="ATR20" s="43">
        <v>1607990400000</v>
      </c>
      <c r="ATS20" s="43" t="s">
        <v>7704</v>
      </c>
      <c r="ATT20" s="43" t="s">
        <v>7704</v>
      </c>
      <c r="ATU20" s="43" t="s">
        <v>7704</v>
      </c>
      <c r="ATV20" s="43">
        <v>0.01</v>
      </c>
      <c r="ATW20" s="43">
        <v>4.99</v>
      </c>
      <c r="ATX20" s="43">
        <v>14</v>
      </c>
      <c r="ATY20" s="43" t="s">
        <v>7704</v>
      </c>
      <c r="ATZ20" s="43">
        <v>3</v>
      </c>
      <c r="AUA20" s="43">
        <v>5.9999999999999995E-4</v>
      </c>
      <c r="AUB20" s="43">
        <v>1</v>
      </c>
      <c r="AUC20" s="43">
        <v>1</v>
      </c>
      <c r="AUD20" s="43">
        <v>1</v>
      </c>
      <c r="AUE20" s="43">
        <v>7</v>
      </c>
      <c r="AUG20" s="43">
        <v>1</v>
      </c>
      <c r="AUH20" s="43">
        <v>4599</v>
      </c>
      <c r="AUI20" s="43">
        <v>13</v>
      </c>
      <c r="AUJ20" s="43">
        <v>3.09E-2</v>
      </c>
      <c r="AUK20" s="43">
        <v>1</v>
      </c>
      <c r="AUL20" s="43">
        <v>1608292800000</v>
      </c>
      <c r="AUM20" s="43">
        <v>2</v>
      </c>
      <c r="AUN20" s="43">
        <v>1</v>
      </c>
      <c r="AUO20" s="43">
        <v>4</v>
      </c>
      <c r="AUP20" s="43">
        <v>3.2</v>
      </c>
      <c r="AUQ20" s="43">
        <v>2.4</v>
      </c>
      <c r="AUR20" s="43">
        <v>1015690</v>
      </c>
      <c r="AUS20" s="43">
        <v>1</v>
      </c>
      <c r="AUT20" s="43">
        <v>1</v>
      </c>
      <c r="AUU20" s="43">
        <v>7499</v>
      </c>
      <c r="AUV20" s="43">
        <v>1</v>
      </c>
      <c r="AUW20" s="43">
        <v>15.1</v>
      </c>
      <c r="AUX20" s="43">
        <v>145</v>
      </c>
      <c r="AUY20" s="43">
        <v>0.05</v>
      </c>
      <c r="AUZ20" s="43">
        <v>3.7199999999999997E-2</v>
      </c>
      <c r="AVE20" s="43" t="s">
        <v>8059</v>
      </c>
      <c r="AVF20" s="43">
        <v>60</v>
      </c>
      <c r="AVK20" s="43">
        <v>5.3</v>
      </c>
      <c r="AVL20" s="43">
        <v>2</v>
      </c>
      <c r="AVM20" s="43">
        <v>2</v>
      </c>
      <c r="AVO20" s="43">
        <v>0</v>
      </c>
      <c r="AVP20" s="43">
        <v>0</v>
      </c>
      <c r="AVQ20" s="43">
        <v>50.01</v>
      </c>
      <c r="AVR20" s="43">
        <v>50.01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11.7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1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0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1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2</v>
      </c>
      <c r="AYP20" s="43">
        <v>12</v>
      </c>
      <c r="AYQ20" s="43">
        <v>15</v>
      </c>
      <c r="AYR20" s="43">
        <v>80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35</v>
      </c>
      <c r="BAJ20" s="43">
        <v>25</v>
      </c>
      <c r="BAK20" s="43">
        <v>35</v>
      </c>
      <c r="BAQ20" s="43">
        <v>0</v>
      </c>
      <c r="BAR20" s="43">
        <v>0</v>
      </c>
      <c r="BAS20" s="43">
        <v>0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2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0</v>
      </c>
      <c r="BCT20" s="43">
        <v>5</v>
      </c>
      <c r="BCU20" s="43">
        <v>5</v>
      </c>
      <c r="BCV20" s="43">
        <v>5</v>
      </c>
      <c r="BCW20" s="43">
        <v>2</v>
      </c>
      <c r="BCX20" s="43">
        <v>5</v>
      </c>
      <c r="BCY20" s="43">
        <v>60</v>
      </c>
      <c r="BCZ20" s="43">
        <v>28</v>
      </c>
      <c r="BDA20" s="43">
        <v>20</v>
      </c>
      <c r="BDB20" s="43">
        <v>30</v>
      </c>
      <c r="BDC20" s="43">
        <v>50</v>
      </c>
      <c r="BDD20" s="43">
        <v>180</v>
      </c>
      <c r="BDE20" s="43">
        <v>28</v>
      </c>
      <c r="BDF20" s="43">
        <v>20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0</v>
      </c>
      <c r="BZW20" s="43">
        <v>0</v>
      </c>
      <c r="BZX20" s="43">
        <v>0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0</v>
      </c>
      <c r="CAF20" s="43">
        <v>0</v>
      </c>
      <c r="CAG20" s="43">
        <v>0</v>
      </c>
      <c r="CAH20" s="43">
        <v>0</v>
      </c>
      <c r="CAI20" s="43">
        <v>0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0</v>
      </c>
      <c r="CAQ20" s="43">
        <v>0</v>
      </c>
      <c r="CAR20" s="43">
        <v>0</v>
      </c>
      <c r="CAS20" s="43">
        <v>0</v>
      </c>
      <c r="CAT20" s="43">
        <v>0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10</v>
      </c>
      <c r="CFP20" s="43">
        <v>5</v>
      </c>
      <c r="CFQ20" s="43">
        <v>2</v>
      </c>
      <c r="CFR20" s="43">
        <v>82</v>
      </c>
      <c r="CFS20" s="43">
        <v>87</v>
      </c>
      <c r="CFT20" s="43">
        <v>50</v>
      </c>
      <c r="CFU20" s="43">
        <v>45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0</v>
      </c>
      <c r="CYS20" s="43">
        <v>0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20</v>
      </c>
      <c r="DAG20" s="43">
        <v>20</v>
      </c>
      <c r="DAH20" s="43">
        <v>20</v>
      </c>
      <c r="DAI20" s="43">
        <v>20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0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1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0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0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100</v>
      </c>
      <c r="DLJ20" s="43">
        <v>10</v>
      </c>
      <c r="DLK20" s="43">
        <v>2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10000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10000</v>
      </c>
      <c r="DMB20" s="43">
        <v>120</v>
      </c>
      <c r="DMC20" s="43">
        <v>88</v>
      </c>
      <c r="DMD20" s="43">
        <v>45</v>
      </c>
      <c r="DME20" s="43">
        <v>1</v>
      </c>
      <c r="DMF20" s="43">
        <v>10</v>
      </c>
      <c r="DMG20" s="43">
        <v>0</v>
      </c>
      <c r="DMH20" s="43">
        <v>0</v>
      </c>
      <c r="DMI20" s="43">
        <v>0</v>
      </c>
      <c r="DMJ20" s="43">
        <v>-0.2</v>
      </c>
      <c r="DMK20" s="43">
        <v>50</v>
      </c>
      <c r="DML20" s="43">
        <v>110</v>
      </c>
      <c r="DMM20" s="43">
        <v>80</v>
      </c>
      <c r="DMN20" s="43">
        <v>1</v>
      </c>
      <c r="DMO20" s="43">
        <v>0</v>
      </c>
      <c r="DMP20" s="43">
        <v>400</v>
      </c>
      <c r="DMQ20" s="43">
        <v>200</v>
      </c>
      <c r="DMR20" s="43">
        <v>1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10000</v>
      </c>
      <c r="DND20" s="43">
        <v>20</v>
      </c>
      <c r="DNE20" s="43">
        <v>10</v>
      </c>
      <c r="DNF20" s="43">
        <v>5</v>
      </c>
      <c r="DNG20" s="43">
        <v>10000</v>
      </c>
      <c r="DNH20" s="43">
        <v>0</v>
      </c>
      <c r="DNI20" s="43">
        <v>0</v>
      </c>
      <c r="DNJ20" s="43">
        <v>0</v>
      </c>
      <c r="DNK20" s="43">
        <v>0</v>
      </c>
      <c r="DNL20" s="43">
        <v>10000</v>
      </c>
      <c r="DNM20" s="43">
        <v>120</v>
      </c>
      <c r="DNN20" s="43">
        <v>88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250</v>
      </c>
      <c r="DOD20" s="43">
        <v>100</v>
      </c>
      <c r="DOE20" s="43">
        <v>50</v>
      </c>
      <c r="DOF20" s="43">
        <v>75</v>
      </c>
      <c r="DOG20" s="43">
        <v>500</v>
      </c>
      <c r="DOH20" s="43">
        <v>100</v>
      </c>
      <c r="DOI20" s="43">
        <v>460</v>
      </c>
      <c r="DOJ20" s="43">
        <v>5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35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180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13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0.5</v>
      </c>
      <c r="DSM20" s="43">
        <v>0.1</v>
      </c>
      <c r="DSN20" s="43">
        <v>0.1</v>
      </c>
      <c r="DSO20" s="43">
        <v>100</v>
      </c>
      <c r="DSP20" s="43">
        <v>35</v>
      </c>
      <c r="DSQ20" s="43">
        <v>0</v>
      </c>
      <c r="DSR20" s="43">
        <v>1</v>
      </c>
      <c r="DSS20" s="43">
        <v>6.5</v>
      </c>
      <c r="DST20" s="43">
        <v>100</v>
      </c>
      <c r="DSU20" s="43">
        <v>0</v>
      </c>
      <c r="DSV20" s="43">
        <v>0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55</v>
      </c>
      <c r="DTD20" s="43">
        <v>30</v>
      </c>
      <c r="DTE20" s="43">
        <v>0</v>
      </c>
      <c r="DTF20" s="43">
        <v>100</v>
      </c>
      <c r="DTG20" s="43">
        <v>5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35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2</v>
      </c>
      <c r="DVK20" s="43">
        <v>1</v>
      </c>
      <c r="DVL20" s="43">
        <v>0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3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0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0.15</v>
      </c>
      <c r="DYF20" s="43">
        <v>0</v>
      </c>
      <c r="DYG20" s="43">
        <v>0</v>
      </c>
      <c r="DYH20" s="43">
        <v>0</v>
      </c>
      <c r="DYI20" s="43">
        <v>800</v>
      </c>
      <c r="DYJ20" s="43">
        <v>1200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6</v>
      </c>
      <c r="EAV20" s="43">
        <v>0.1</v>
      </c>
      <c r="EAW20" s="43">
        <v>0.5</v>
      </c>
      <c r="EAX20" s="43">
        <v>1</v>
      </c>
      <c r="EAY20" s="43">
        <v>7</v>
      </c>
      <c r="EAZ20" s="43">
        <v>50</v>
      </c>
      <c r="EBA20" s="43">
        <v>2</v>
      </c>
      <c r="EBB20" s="43">
        <v>25</v>
      </c>
      <c r="EBC20" s="43">
        <v>10</v>
      </c>
      <c r="EBD20" s="43">
        <v>250</v>
      </c>
      <c r="EBE20" s="43">
        <v>1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0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35900</v>
      </c>
      <c r="EIU20" s="43">
        <v>40550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5</v>
      </c>
      <c r="EKA20" s="43">
        <v>120</v>
      </c>
      <c r="EKB20" s="43">
        <v>5</v>
      </c>
      <c r="EKC20" s="43">
        <v>1000</v>
      </c>
      <c r="EKD20" s="43">
        <v>100</v>
      </c>
      <c r="EKE20" s="43">
        <v>0</v>
      </c>
      <c r="EKF20" s="43">
        <v>0</v>
      </c>
      <c r="EKG20" s="43">
        <v>0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0.1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0.92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42.2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1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0</v>
      </c>
      <c r="EYD20" s="43">
        <v>20</v>
      </c>
      <c r="EYE20" s="43">
        <v>4500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-0.95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3600</v>
      </c>
      <c r="FAG20" s="43">
        <v>-3600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3.5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90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75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72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142</v>
      </c>
      <c r="FFL20" s="43">
        <v>142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2</v>
      </c>
      <c r="FQW20" s="43">
        <v>2</v>
      </c>
      <c r="FQX20" s="43">
        <v>2</v>
      </c>
      <c r="FQY20" s="43">
        <v>2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0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4501</v>
      </c>
      <c r="FUW20" s="43">
        <v>2251</v>
      </c>
      <c r="FUX20" s="43">
        <v>5825</v>
      </c>
      <c r="FUY20" s="43">
        <v>2990</v>
      </c>
      <c r="FUZ20" s="43">
        <v>1499</v>
      </c>
      <c r="FVA20" s="43">
        <v>1499</v>
      </c>
      <c r="FVC20" s="43">
        <v>47.7</v>
      </c>
      <c r="FVD20" s="43">
        <v>48.4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4915</v>
      </c>
      <c r="FWB20" s="43">
        <v>2155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4915</v>
      </c>
      <c r="FXE20" s="43">
        <v>2155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4915</v>
      </c>
      <c r="FYH20" s="43">
        <v>2155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48</v>
      </c>
      <c r="GBI20" s="43">
        <v>48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62</v>
      </c>
      <c r="GCG20" s="43">
        <v>46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100</v>
      </c>
      <c r="GDM20" s="43">
        <v>100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0.2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0.1</v>
      </c>
      <c r="GHW20" s="43">
        <v>100</v>
      </c>
      <c r="GHX20" s="43">
        <v>0.02</v>
      </c>
      <c r="GHY20" s="43">
        <v>100</v>
      </c>
      <c r="GHZ20" s="43">
        <v>40</v>
      </c>
      <c r="GIA20" s="43">
        <v>0</v>
      </c>
      <c r="GIB20" s="43">
        <v>1</v>
      </c>
      <c r="GIC20" s="43">
        <v>2.5</v>
      </c>
      <c r="GID20" s="43">
        <v>0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70</v>
      </c>
      <c r="GIN20" s="43">
        <v>60</v>
      </c>
      <c r="GIO20" s="43">
        <v>69</v>
      </c>
      <c r="GIP20" s="43">
        <v>0</v>
      </c>
      <c r="GIQ20" s="43">
        <v>100</v>
      </c>
      <c r="GIR20" s="43">
        <v>0</v>
      </c>
      <c r="GIS20" s="43">
        <v>0</v>
      </c>
      <c r="GIT20" s="43">
        <v>0.1</v>
      </c>
      <c r="GIU20" s="43">
        <v>1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4.5999999999999996</v>
      </c>
      <c r="GJB20" s="43">
        <v>0</v>
      </c>
      <c r="GJC20" s="43">
        <v>99</v>
      </c>
      <c r="GJD20" s="43">
        <v>1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73</v>
      </c>
      <c r="GJL20" s="43">
        <v>60</v>
      </c>
      <c r="GJM20" s="43">
        <v>70</v>
      </c>
      <c r="GJN20" s="43">
        <v>0</v>
      </c>
      <c r="GJO20" s="43">
        <v>100</v>
      </c>
      <c r="GJP20" s="43">
        <v>0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205</v>
      </c>
      <c r="GJW20" s="43">
        <v>0</v>
      </c>
      <c r="GJX20" s="43">
        <v>1</v>
      </c>
      <c r="GJY20" s="43">
        <v>1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28</v>
      </c>
      <c r="GKI20" s="43">
        <v>0</v>
      </c>
      <c r="GKJ20" s="43">
        <v>100</v>
      </c>
      <c r="GKK20" s="43">
        <v>0</v>
      </c>
      <c r="GKL20" s="43">
        <v>0.15</v>
      </c>
      <c r="GKM20" s="43">
        <v>1E-3</v>
      </c>
      <c r="GKN20" s="43">
        <v>1</v>
      </c>
      <c r="GKO20" s="43">
        <v>1</v>
      </c>
      <c r="GKP20" s="43">
        <v>10</v>
      </c>
      <c r="GKQ20" s="43">
        <v>0.5</v>
      </c>
      <c r="GKR20" s="43">
        <v>0</v>
      </c>
      <c r="GKS20" s="43">
        <v>1</v>
      </c>
      <c r="GKT20" s="43">
        <v>1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0.8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0.03</v>
      </c>
      <c r="GLJ20" s="43">
        <v>0.02</v>
      </c>
      <c r="GLK20" s="43">
        <v>100</v>
      </c>
      <c r="GLL20" s="43">
        <v>40</v>
      </c>
      <c r="GLM20" s="43">
        <v>0</v>
      </c>
      <c r="GLN20" s="43">
        <v>1</v>
      </c>
      <c r="GLO20" s="43">
        <v>3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130</v>
      </c>
      <c r="GLW20" s="43">
        <v>100</v>
      </c>
      <c r="GLX20" s="43">
        <v>120</v>
      </c>
      <c r="GLY20" s="43">
        <v>0</v>
      </c>
      <c r="GLZ20" s="43">
        <v>100</v>
      </c>
      <c r="GMA20" s="43">
        <v>30</v>
      </c>
      <c r="GMB20" s="43">
        <v>0</v>
      </c>
      <c r="GMC20" s="43">
        <v>0.1</v>
      </c>
      <c r="GMD20" s="43">
        <v>0.5</v>
      </c>
      <c r="GME20" s="43">
        <v>0.5</v>
      </c>
      <c r="GMF20" s="43">
        <v>100</v>
      </c>
      <c r="GMG20" s="43">
        <v>35</v>
      </c>
      <c r="GMH20" s="43">
        <v>0</v>
      </c>
      <c r="GMI20" s="43">
        <v>1</v>
      </c>
      <c r="GMJ20" s="43">
        <v>4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60</v>
      </c>
      <c r="GMR20" s="43">
        <v>40</v>
      </c>
      <c r="GMS20" s="43">
        <v>40</v>
      </c>
      <c r="GMT20" s="43">
        <v>0</v>
      </c>
      <c r="GMU20" s="43">
        <v>100</v>
      </c>
      <c r="GMV20" s="43">
        <v>0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</v>
      </c>
      <c r="GQD20" s="43">
        <v>0.1</v>
      </c>
      <c r="GQE20" s="43">
        <v>100</v>
      </c>
      <c r="GQF20" s="43">
        <v>205</v>
      </c>
      <c r="GQG20" s="43">
        <v>0</v>
      </c>
      <c r="GQH20" s="43">
        <v>1</v>
      </c>
      <c r="GQI20" s="43">
        <v>1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120</v>
      </c>
      <c r="GQS20" s="43">
        <v>0</v>
      </c>
      <c r="GQT20" s="43">
        <v>100</v>
      </c>
      <c r="GQU20" s="43">
        <v>100</v>
      </c>
      <c r="GQV20" s="43">
        <v>28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0.1</v>
      </c>
      <c r="GZD20" s="43">
        <v>100</v>
      </c>
      <c r="GZE20" s="43">
        <v>50</v>
      </c>
      <c r="GZF20" s="43">
        <v>0</v>
      </c>
      <c r="GZG20" s="43">
        <v>1</v>
      </c>
      <c r="GZH20" s="43">
        <v>2.5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70</v>
      </c>
      <c r="GZR20" s="43">
        <v>55</v>
      </c>
      <c r="GZS20" s="43">
        <v>100</v>
      </c>
      <c r="GZT20" s="43">
        <v>0.02</v>
      </c>
      <c r="GZU20" s="43">
        <v>65</v>
      </c>
      <c r="GZV20" s="43">
        <v>0</v>
      </c>
      <c r="GZW20" s="43">
        <v>100</v>
      </c>
      <c r="GZX20" s="43">
        <v>0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0.1</v>
      </c>
      <c r="HDC20" s="43">
        <v>100</v>
      </c>
      <c r="HDD20" s="43">
        <v>50</v>
      </c>
      <c r="HDE20" s="43">
        <v>0</v>
      </c>
      <c r="HDF20" s="43">
        <v>1</v>
      </c>
      <c r="HDG20" s="43">
        <v>2.5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70</v>
      </c>
      <c r="HDQ20" s="43">
        <v>55</v>
      </c>
      <c r="HDR20" s="43">
        <v>100</v>
      </c>
      <c r="HDS20" s="43">
        <v>0.02</v>
      </c>
      <c r="HDT20" s="43">
        <v>65</v>
      </c>
      <c r="HDU20" s="43">
        <v>0</v>
      </c>
      <c r="HDV20" s="43">
        <v>100</v>
      </c>
      <c r="HDW20" s="43">
        <v>0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35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4</v>
      </c>
      <c r="HNY20" s="43">
        <v>92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4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4</v>
      </c>
      <c r="HOZ20" s="43">
        <v>90</v>
      </c>
      <c r="HPC20" s="43">
        <v>10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0</v>
      </c>
      <c r="HPN20" s="43">
        <v>1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1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118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2500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</v>
      </c>
      <c r="HRY20" s="43">
        <v>0</v>
      </c>
      <c r="HRZ20" s="43">
        <v>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YB20" s="43">
        <v>1</v>
      </c>
      <c r="HYC20" s="43">
        <v>10</v>
      </c>
      <c r="HYD20" s="43">
        <v>10</v>
      </c>
      <c r="HYE20" s="43">
        <v>33</v>
      </c>
      <c r="HYF20" s="43">
        <v>1</v>
      </c>
      <c r="HYG20" s="43">
        <v>20</v>
      </c>
      <c r="HYH20" s="43">
        <v>20</v>
      </c>
      <c r="HYI20" s="43">
        <v>20</v>
      </c>
      <c r="HYJ20" s="43">
        <v>10</v>
      </c>
      <c r="HYK20" s="43">
        <v>10</v>
      </c>
      <c r="HYL20" s="43">
        <v>0</v>
      </c>
      <c r="HYM20" s="43">
        <v>0</v>
      </c>
      <c r="HYN20" s="43">
        <v>0</v>
      </c>
      <c r="HYO20" s="43">
        <v>0</v>
      </c>
      <c r="HYP20" s="43">
        <v>100</v>
      </c>
      <c r="HYQ20" s="43">
        <v>200</v>
      </c>
      <c r="HYR20" s="43">
        <v>50</v>
      </c>
      <c r="HYS20" s="43">
        <v>100</v>
      </c>
      <c r="HYT20" s="43">
        <v>90</v>
      </c>
      <c r="HYU20" s="43">
        <v>1</v>
      </c>
      <c r="HYV20" s="43">
        <v>82</v>
      </c>
      <c r="HYW20" s="43">
        <v>85</v>
      </c>
      <c r="HYX20" s="43">
        <v>87</v>
      </c>
      <c r="HYY20" s="43">
        <v>2</v>
      </c>
      <c r="HYZ20" s="43">
        <v>0</v>
      </c>
      <c r="HZA20" s="43">
        <v>0</v>
      </c>
      <c r="HZB20" s="43">
        <v>0</v>
      </c>
      <c r="HZC20" s="43">
        <v>0</v>
      </c>
      <c r="HZD20" s="43">
        <v>0</v>
      </c>
      <c r="HZE20" s="43">
        <v>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48.2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1.3</v>
      </c>
      <c r="IIQ20" s="43">
        <v>1.35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1.2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0</v>
      </c>
      <c r="ILL20" s="43">
        <v>0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0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3972</v>
      </c>
      <c r="ITX20" s="43">
        <v>0</v>
      </c>
      <c r="IUA20" s="43">
        <v>0.93</v>
      </c>
      <c r="IUB20" s="43">
        <v>0.93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0</v>
      </c>
      <c r="IUK20" s="43">
        <v>-39.15</v>
      </c>
      <c r="IUL20" s="43">
        <v>3.9960000000000009</v>
      </c>
      <c r="IUM20" s="43">
        <v>8.0499999999999988E-2</v>
      </c>
      <c r="IUN20" s="43">
        <v>0.80081818181818176</v>
      </c>
      <c r="IUO20" s="43">
        <v>0</v>
      </c>
      <c r="IUP20" s="43">
        <v>0.72</v>
      </c>
      <c r="IUQ20" s="43">
        <v>0</v>
      </c>
      <c r="IUR20" s="43">
        <v>0</v>
      </c>
      <c r="IUS20" s="43">
        <v>0</v>
      </c>
      <c r="IUT20" s="43">
        <v>0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0</v>
      </c>
      <c r="IVL20" s="43">
        <v>0</v>
      </c>
      <c r="IVM20" s="43">
        <v>0</v>
      </c>
      <c r="IVN20" s="43">
        <v>0</v>
      </c>
      <c r="IVO20" s="43">
        <v>300</v>
      </c>
      <c r="IVP20" s="43">
        <v>73.930000000000007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363</v>
      </c>
      <c r="IWP20" s="43">
        <v>360</v>
      </c>
      <c r="IWQ20" s="43">
        <v>364</v>
      </c>
      <c r="IWR20" s="43">
        <v>365</v>
      </c>
      <c r="IWS20" s="43">
        <v>368</v>
      </c>
      <c r="IWT20" s="43">
        <v>367</v>
      </c>
      <c r="IWU20" s="43">
        <v>366</v>
      </c>
      <c r="IWV20" s="43">
        <v>367</v>
      </c>
      <c r="IWW20" s="43">
        <v>362</v>
      </c>
      <c r="IWX20" s="43">
        <v>365</v>
      </c>
      <c r="IWY20" s="43">
        <v>367</v>
      </c>
      <c r="IWZ20" s="43">
        <v>367</v>
      </c>
      <c r="IXA20" s="43">
        <v>359</v>
      </c>
      <c r="IXB20" s="43">
        <v>367</v>
      </c>
      <c r="IXC20" s="43">
        <v>365</v>
      </c>
      <c r="IXD20" s="43">
        <v>363</v>
      </c>
      <c r="IXE20" s="43">
        <v>362</v>
      </c>
      <c r="IXF20" s="43">
        <v>363</v>
      </c>
      <c r="IXG20" s="43">
        <v>363</v>
      </c>
      <c r="IXH20" s="43">
        <v>366</v>
      </c>
      <c r="IXI20" s="43">
        <v>366</v>
      </c>
      <c r="IXJ20" s="43">
        <v>365</v>
      </c>
      <c r="IXK20" s="43">
        <v>363</v>
      </c>
      <c r="IXL20" s="43">
        <v>364</v>
      </c>
      <c r="IXM20" s="43">
        <v>494</v>
      </c>
      <c r="IXN20" s="43">
        <v>495</v>
      </c>
      <c r="IXO20" s="43">
        <v>495</v>
      </c>
      <c r="IXP20" s="43">
        <v>496</v>
      </c>
      <c r="IXQ20" s="43">
        <v>494</v>
      </c>
      <c r="IXR20" s="43">
        <v>496</v>
      </c>
      <c r="IXS20" s="43">
        <v>496</v>
      </c>
      <c r="IXT20" s="43">
        <v>496</v>
      </c>
      <c r="IXU20" s="43">
        <v>495</v>
      </c>
      <c r="IXV20" s="43">
        <v>497</v>
      </c>
      <c r="IXW20" s="43">
        <v>494</v>
      </c>
      <c r="IXX20" s="43">
        <v>494</v>
      </c>
      <c r="IXY20" s="43">
        <v>495</v>
      </c>
      <c r="IXZ20" s="43">
        <v>496</v>
      </c>
      <c r="IYA20" s="43">
        <v>496</v>
      </c>
      <c r="IYB20" s="43">
        <v>493</v>
      </c>
      <c r="IYC20" s="43">
        <v>495</v>
      </c>
      <c r="IYD20" s="43">
        <v>495</v>
      </c>
      <c r="IYE20" s="43">
        <v>494</v>
      </c>
      <c r="IYF20" s="43">
        <v>495</v>
      </c>
      <c r="IYG20" s="43">
        <v>495</v>
      </c>
      <c r="IYH20" s="43">
        <v>497</v>
      </c>
      <c r="IYI20" s="43">
        <v>493</v>
      </c>
      <c r="IYJ20" s="43">
        <v>495</v>
      </c>
      <c r="IYK20" s="43">
        <v>3332</v>
      </c>
      <c r="IYL20" s="43" t="s">
        <v>7677</v>
      </c>
      <c r="IYM20" s="43">
        <v>30</v>
      </c>
      <c r="IYN20" s="43">
        <v>45</v>
      </c>
      <c r="IYO20" s="43">
        <v>45</v>
      </c>
      <c r="IYP20" s="43">
        <v>46</v>
      </c>
      <c r="IYQ20" s="43">
        <v>45</v>
      </c>
      <c r="IYR20" s="43">
        <v>46</v>
      </c>
      <c r="IYS20" s="43">
        <v>46</v>
      </c>
      <c r="IYT20" s="43">
        <v>47</v>
      </c>
      <c r="IYU20" s="43">
        <v>47</v>
      </c>
      <c r="IYV20" s="43">
        <v>45</v>
      </c>
      <c r="IYW20" s="43">
        <v>46</v>
      </c>
      <c r="IYX20" s="43">
        <v>46</v>
      </c>
      <c r="IYY20" s="43">
        <v>46</v>
      </c>
      <c r="IYZ20" s="43">
        <v>45</v>
      </c>
      <c r="IZA20" s="43">
        <v>45</v>
      </c>
      <c r="IZB20" s="43">
        <v>45</v>
      </c>
      <c r="IZC20" s="43">
        <v>44</v>
      </c>
      <c r="IZD20" s="43">
        <v>45</v>
      </c>
      <c r="IZE20" s="43">
        <v>46</v>
      </c>
      <c r="IZF20" s="43">
        <v>44</v>
      </c>
      <c r="IZG20" s="43">
        <v>46</v>
      </c>
      <c r="IZH20" s="43">
        <v>24.145036709929936</v>
      </c>
      <c r="IZI20" s="43">
        <v>26.344713102786738</v>
      </c>
      <c r="IZJ20" s="43">
        <v>28.793331505908839</v>
      </c>
      <c r="IZK20" s="43">
        <v>25.247200878927536</v>
      </c>
      <c r="IZL20" s="43">
        <v>23.936441252273774</v>
      </c>
      <c r="IZM20" s="43">
        <v>24.453226790879175</v>
      </c>
      <c r="IZN20" s="43">
        <v>24.443825691704181</v>
      </c>
      <c r="IZO20" s="43">
        <v>21.853672170668119</v>
      </c>
      <c r="IZP20" s="43">
        <v>24.646838442448338</v>
      </c>
      <c r="IZQ20" s="43">
        <v>24.144253975307112</v>
      </c>
      <c r="IZR20" s="43">
        <v>26.14364955682726</v>
      </c>
      <c r="IZS20" s="43">
        <v>24.242891478955887</v>
      </c>
      <c r="IZT20" s="43">
        <v>23.236306569225356</v>
      </c>
      <c r="IZU20" s="43">
        <v>21.981843393102352</v>
      </c>
      <c r="IZV20" s="43">
        <v>24.84129219010558</v>
      </c>
      <c r="IZW20" s="43">
        <v>24.528896844846074</v>
      </c>
      <c r="IZX20" s="43">
        <v>23.728340127833945</v>
      </c>
      <c r="IZY20" s="43">
        <v>22.96208448406605</v>
      </c>
      <c r="IZZ20" s="43">
        <v>22.901974661516892</v>
      </c>
      <c r="JAA20" s="43">
        <v>22.942754652916392</v>
      </c>
      <c r="JAB20" s="43">
        <v>25.253145377672837</v>
      </c>
      <c r="JAC20" s="43">
        <v>25.969633156075208</v>
      </c>
      <c r="JAD20" s="43">
        <v>25.666425911829457</v>
      </c>
      <c r="JAE20" s="43">
        <v>23.747489962614686</v>
      </c>
      <c r="JAF20" s="43">
        <v>593</v>
      </c>
      <c r="JAG20" s="43">
        <v>973</v>
      </c>
      <c r="JAH20" s="43">
        <v>1896</v>
      </c>
      <c r="JAI20" s="43">
        <v>761</v>
      </c>
      <c r="JAJ20" s="43">
        <v>382</v>
      </c>
      <c r="JAK20" s="43">
        <v>886</v>
      </c>
      <c r="JAL20" s="43">
        <v>884</v>
      </c>
      <c r="JAM20" s="43">
        <v>1104</v>
      </c>
      <c r="JAN20" s="43">
        <v>720</v>
      </c>
      <c r="JAO20" s="43">
        <v>599</v>
      </c>
      <c r="JAP20" s="43">
        <v>578</v>
      </c>
      <c r="JAQ20" s="43">
        <v>31</v>
      </c>
      <c r="JAR20" s="43">
        <v>919</v>
      </c>
      <c r="JAS20" s="43">
        <v>1138</v>
      </c>
      <c r="JAT20" s="43">
        <v>667</v>
      </c>
      <c r="JAU20" s="43">
        <v>973</v>
      </c>
      <c r="JAV20" s="43">
        <v>799</v>
      </c>
      <c r="JAW20" s="43">
        <v>2147</v>
      </c>
      <c r="JAX20" s="43">
        <v>1055</v>
      </c>
      <c r="JAY20" s="43">
        <v>802</v>
      </c>
      <c r="JAZ20" s="43">
        <v>508</v>
      </c>
      <c r="JBA20" s="43">
        <v>343</v>
      </c>
      <c r="JBB20" s="43">
        <v>382</v>
      </c>
      <c r="JBC20" s="43">
        <v>1047</v>
      </c>
      <c r="JBE20" s="43">
        <v>0</v>
      </c>
      <c r="JBF20" s="43">
        <v>1</v>
      </c>
      <c r="JBR20" s="43">
        <v>21.6</v>
      </c>
      <c r="JBS20" s="43">
        <v>21.6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-1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928</v>
      </c>
      <c r="JCH20" s="43">
        <v>0</v>
      </c>
      <c r="JCI20" s="43">
        <v>0</v>
      </c>
      <c r="JCJ20" s="43">
        <v>0</v>
      </c>
      <c r="JCK20" s="43">
        <v>19.899999999999999</v>
      </c>
      <c r="JCL20" s="43">
        <v>0</v>
      </c>
      <c r="JCM20" s="43">
        <v>0</v>
      </c>
      <c r="JCN20" s="43">
        <v>0</v>
      </c>
      <c r="JCO20" s="43">
        <v>1.2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1</v>
      </c>
      <c r="JDC20" s="43">
        <v>371</v>
      </c>
      <c r="JDD20" s="43">
        <v>4650</v>
      </c>
      <c r="JDE20" s="43">
        <v>1</v>
      </c>
      <c r="JDF20" s="43">
        <v>4650</v>
      </c>
      <c r="JDG20" s="43">
        <v>1</v>
      </c>
      <c r="JDH20" s="43">
        <v>4650</v>
      </c>
      <c r="JDI20" s="43">
        <v>1</v>
      </c>
      <c r="JDJ20" s="43">
        <v>4650</v>
      </c>
      <c r="JDK20" s="43">
        <v>1</v>
      </c>
      <c r="JDL20" s="43">
        <v>4650</v>
      </c>
      <c r="JDM20" s="43">
        <v>1</v>
      </c>
      <c r="JDN20" s="43">
        <v>4650</v>
      </c>
      <c r="JDO20" s="43">
        <v>1</v>
      </c>
      <c r="JDP20" s="43">
        <v>4650</v>
      </c>
      <c r="JDQ20" s="43">
        <v>1</v>
      </c>
      <c r="JDR20" s="43">
        <v>4650</v>
      </c>
      <c r="JDS20" s="43">
        <v>1</v>
      </c>
      <c r="JDT20" s="43">
        <v>4650</v>
      </c>
      <c r="JDU20" s="43">
        <v>1</v>
      </c>
      <c r="JDV20" s="43">
        <v>4650</v>
      </c>
      <c r="JDW20" s="43">
        <v>1</v>
      </c>
      <c r="JDX20" s="43">
        <v>4650</v>
      </c>
      <c r="JDY20" s="43">
        <v>1</v>
      </c>
      <c r="JDZ20" s="43">
        <v>4650</v>
      </c>
      <c r="JEA20" s="43">
        <v>1</v>
      </c>
      <c r="JEB20" s="43">
        <v>4650</v>
      </c>
      <c r="JEC20" s="43">
        <v>1</v>
      </c>
      <c r="JED20" s="43">
        <v>4650</v>
      </c>
      <c r="JEE20" s="43">
        <v>1</v>
      </c>
      <c r="JEF20" s="43">
        <v>4650</v>
      </c>
      <c r="JEG20" s="43">
        <v>1</v>
      </c>
      <c r="JEH20" s="43">
        <v>4650</v>
      </c>
      <c r="JEI20" s="43">
        <v>1</v>
      </c>
      <c r="JEJ20" s="43">
        <v>4650</v>
      </c>
      <c r="JEK20" s="43">
        <v>1</v>
      </c>
      <c r="JEL20" s="43">
        <v>4650</v>
      </c>
      <c r="JEM20" s="43">
        <v>1</v>
      </c>
      <c r="JEN20" s="43">
        <v>4650</v>
      </c>
      <c r="JEO20" s="43">
        <v>1</v>
      </c>
      <c r="JEP20" s="43">
        <v>4650</v>
      </c>
      <c r="JEQ20" s="43">
        <v>1</v>
      </c>
      <c r="JER20" s="43">
        <v>4650</v>
      </c>
      <c r="JES20" s="43">
        <v>1</v>
      </c>
      <c r="JET20" s="43">
        <v>4650</v>
      </c>
      <c r="JEU20" s="43">
        <v>1</v>
      </c>
      <c r="JEV20" s="43">
        <v>4650</v>
      </c>
      <c r="JEW20" s="43">
        <v>1</v>
      </c>
      <c r="JEX20" s="43">
        <v>4650</v>
      </c>
      <c r="JEY20" s="43">
        <v>1</v>
      </c>
      <c r="JEZ20" s="43">
        <v>-3.0000000000000249E-2</v>
      </c>
      <c r="JFA20" s="43">
        <v>7.73</v>
      </c>
      <c r="JFB20" s="43">
        <v>0.21999999999999975</v>
      </c>
      <c r="JFC20" s="43">
        <v>7.58</v>
      </c>
      <c r="JFD20" s="43">
        <v>8.0000000000000071E-2</v>
      </c>
      <c r="JFE20" s="43">
        <v>7.72</v>
      </c>
      <c r="JFF20" s="43">
        <v>0.22999999999999954</v>
      </c>
      <c r="JFG20" s="43">
        <v>7.57</v>
      </c>
      <c r="JFH20" s="43">
        <v>0.16999999999999993</v>
      </c>
      <c r="JFI20" s="43">
        <v>7.63</v>
      </c>
      <c r="JFJ20" s="43">
        <v>0.16000000000000014</v>
      </c>
      <c r="JFK20" s="43">
        <v>7.54</v>
      </c>
      <c r="JFL20" s="43">
        <v>0.20999999999999996</v>
      </c>
      <c r="JFM20" s="43">
        <v>7.59</v>
      </c>
      <c r="JFN20" s="43">
        <v>-3.0000000000000249E-2</v>
      </c>
      <c r="JFO20" s="43">
        <v>7.63</v>
      </c>
      <c r="JFP20" s="43">
        <v>-6.0000000000000497E-2</v>
      </c>
      <c r="JFQ20" s="43">
        <v>7.86</v>
      </c>
      <c r="JFR20" s="43">
        <v>-6.9999999999999396E-2</v>
      </c>
      <c r="JFS20" s="43">
        <v>7.77</v>
      </c>
      <c r="JFT20" s="43">
        <v>-6.9999999999999396E-2</v>
      </c>
      <c r="JFU20" s="43">
        <v>7.77</v>
      </c>
      <c r="JFV20" s="43">
        <v>5.9999999999999609E-2</v>
      </c>
      <c r="JFW20" s="43">
        <v>7.74</v>
      </c>
      <c r="JFX20" s="43">
        <v>6.0000000000000497E-2</v>
      </c>
      <c r="JFY20" s="43">
        <v>7.64</v>
      </c>
      <c r="JFZ20" s="43">
        <v>4.9999999999999822E-2</v>
      </c>
      <c r="JGA20" s="43">
        <v>7.75</v>
      </c>
      <c r="JGB20" s="43">
        <v>-0.23000000000000043</v>
      </c>
      <c r="JGC20" s="43">
        <v>7.83</v>
      </c>
      <c r="JGD20" s="43">
        <v>8.9999999999999858E-2</v>
      </c>
      <c r="JGE20" s="43">
        <v>7.61</v>
      </c>
      <c r="JGF20" s="43">
        <v>-7.0000000000000284E-2</v>
      </c>
      <c r="JGG20" s="43">
        <v>7.87</v>
      </c>
      <c r="JGH20" s="43">
        <v>-9.9999999999997868E-3</v>
      </c>
      <c r="JGI20" s="43">
        <v>7.71</v>
      </c>
      <c r="JGJ20" s="43">
        <v>-0.13000000000000078</v>
      </c>
      <c r="JGK20" s="43">
        <v>7.73</v>
      </c>
      <c r="JGL20" s="43">
        <v>0.23999999999999932</v>
      </c>
      <c r="JGM20" s="43">
        <v>7.86</v>
      </c>
      <c r="JGN20" s="43">
        <v>-0.12999999999999989</v>
      </c>
      <c r="JGO20" s="43">
        <v>7.78</v>
      </c>
      <c r="JGP20" s="43">
        <v>6.0000000000000497E-2</v>
      </c>
      <c r="JGQ20" s="43">
        <v>7.84</v>
      </c>
      <c r="JGR20" s="43">
        <v>-6.9999999999999396E-2</v>
      </c>
      <c r="JGS20" s="43">
        <v>7.77</v>
      </c>
      <c r="JGT20" s="43">
        <v>8.9999999999999858E-2</v>
      </c>
      <c r="JGU20" s="43">
        <v>7.61</v>
      </c>
      <c r="JGV20" s="43">
        <v>-0.2</v>
      </c>
      <c r="JGW20" s="43">
        <v>0.2</v>
      </c>
      <c r="JGX20" s="43">
        <v>-0.11</v>
      </c>
      <c r="JGY20" s="43">
        <v>0.11</v>
      </c>
      <c r="JGZ20" s="43">
        <v>0</v>
      </c>
      <c r="JHA20" s="43">
        <v>0</v>
      </c>
      <c r="JHB20" s="43">
        <v>-0.1</v>
      </c>
      <c r="JHC20" s="43">
        <v>0.1</v>
      </c>
      <c r="JHD20" s="43">
        <v>0</v>
      </c>
      <c r="JHE20" s="43">
        <v>0</v>
      </c>
      <c r="JHF20" s="43">
        <v>7.0000000000000007E-2</v>
      </c>
      <c r="JHG20" s="43">
        <v>-7.0000000000000007E-2</v>
      </c>
      <c r="JHH20" s="43">
        <v>-0.26</v>
      </c>
      <c r="JHI20" s="43">
        <v>0.26</v>
      </c>
      <c r="JHJ20" s="43">
        <v>-0.11</v>
      </c>
      <c r="JHK20" s="43">
        <v>0.11</v>
      </c>
      <c r="JHL20" s="43">
        <v>-0.14000000000000001</v>
      </c>
      <c r="JHM20" s="43">
        <v>0.14000000000000001</v>
      </c>
      <c r="JHN20" s="43">
        <v>-0.14000000000000001</v>
      </c>
      <c r="JHO20" s="43">
        <v>0.14000000000000001</v>
      </c>
      <c r="JHP20" s="43">
        <v>0</v>
      </c>
      <c r="JHQ20" s="43">
        <v>0</v>
      </c>
      <c r="JHR20" s="43">
        <v>-1.999999999999999E-2</v>
      </c>
      <c r="JHS20" s="43">
        <v>0.12</v>
      </c>
      <c r="JHT20" s="43">
        <v>0.04</v>
      </c>
      <c r="JHU20" s="43">
        <v>-0.04</v>
      </c>
      <c r="JHV20" s="43">
        <v>0.14000000000000001</v>
      </c>
      <c r="JHW20" s="43">
        <v>-0.14000000000000001</v>
      </c>
      <c r="JHX20" s="43">
        <v>0.1</v>
      </c>
      <c r="JHY20" s="43">
        <v>-0.1</v>
      </c>
      <c r="JHZ20" s="43">
        <v>0.08</v>
      </c>
      <c r="JIA20" s="43">
        <v>-0.08</v>
      </c>
      <c r="JIB20" s="43">
        <v>0.16</v>
      </c>
      <c r="JIC20" s="43">
        <v>-0.16</v>
      </c>
      <c r="JID20" s="43">
        <v>0.12</v>
      </c>
      <c r="JIE20" s="43">
        <v>-0.12</v>
      </c>
      <c r="JIF20" s="43">
        <v>0.28000000000000003</v>
      </c>
      <c r="JIG20" s="43">
        <v>-0.28000000000000003</v>
      </c>
      <c r="JIH20" s="43">
        <v>0.25</v>
      </c>
      <c r="JII20" s="43">
        <v>-0.25</v>
      </c>
      <c r="JIJ20" s="43">
        <v>0.2</v>
      </c>
      <c r="JIK20" s="43">
        <v>-0.2</v>
      </c>
      <c r="JIL20" s="43">
        <v>0.01</v>
      </c>
      <c r="JIM20" s="43">
        <v>-0.01</v>
      </c>
      <c r="JIN20" s="43">
        <v>0.09</v>
      </c>
      <c r="JIO20" s="43">
        <v>-0.09</v>
      </c>
      <c r="JIP20" s="43">
        <v>0.32</v>
      </c>
      <c r="JIQ20" s="43">
        <v>-0.32</v>
      </c>
      <c r="JIR20" s="43">
        <v>-0.13000000000000078</v>
      </c>
      <c r="JIS20" s="43">
        <v>7.73</v>
      </c>
      <c r="JIT20" s="43">
        <v>-0.15000000000000036</v>
      </c>
      <c r="JIU20" s="43">
        <v>7.95</v>
      </c>
      <c r="JIV20" s="43">
        <v>-0.10999999999999943</v>
      </c>
      <c r="JIW20" s="43">
        <v>7.81</v>
      </c>
      <c r="JIX20" s="43">
        <v>9.0000000000000746E-2</v>
      </c>
      <c r="JIY20" s="43">
        <v>7.81</v>
      </c>
      <c r="JIZ20" s="43">
        <v>-4.9999999999999822E-2</v>
      </c>
      <c r="JJA20" s="43">
        <v>7.95</v>
      </c>
      <c r="JJB20" s="43">
        <v>0.14000000000000057</v>
      </c>
      <c r="JJC20" s="43">
        <v>7.76</v>
      </c>
      <c r="JJD20" s="43">
        <v>-0.12000000000000011</v>
      </c>
      <c r="JJE20" s="43">
        <v>7.82</v>
      </c>
      <c r="JJF20" s="43">
        <v>4.0000000000000036E-2</v>
      </c>
      <c r="JJG20" s="43">
        <v>7.66</v>
      </c>
      <c r="JJH20" s="43">
        <v>0.11000000000000032</v>
      </c>
      <c r="JJI20" s="43">
        <v>7.79</v>
      </c>
      <c r="JJJ20" s="43">
        <v>-8.0000000000000071E-2</v>
      </c>
      <c r="JJK20" s="43">
        <v>7.88</v>
      </c>
      <c r="JJL20" s="43">
        <v>-4.9999999999999822E-2</v>
      </c>
      <c r="JJM20" s="43">
        <v>7.95</v>
      </c>
      <c r="JJN20" s="43">
        <v>0.35000000000000053</v>
      </c>
      <c r="JJO20" s="43">
        <v>7.55</v>
      </c>
      <c r="JJP20" s="43">
        <v>9.9999999999999645E-2</v>
      </c>
      <c r="JJQ20" s="43">
        <v>7.7</v>
      </c>
      <c r="JJR20" s="43">
        <v>-1.9999999999999574E-2</v>
      </c>
      <c r="JJS20" s="43">
        <v>7.92</v>
      </c>
      <c r="JJT20" s="43">
        <v>4.0000000000000036E-2</v>
      </c>
      <c r="JJU20" s="43">
        <v>7.76</v>
      </c>
      <c r="JJV20" s="43">
        <v>8.9999999999999858E-2</v>
      </c>
      <c r="JJW20" s="43">
        <v>7.71</v>
      </c>
      <c r="JJX20" s="43">
        <v>-1.9999999999999574E-2</v>
      </c>
      <c r="JJY20" s="43">
        <v>7.92</v>
      </c>
      <c r="JJZ20" s="43">
        <v>-0.15000000000000036</v>
      </c>
      <c r="JKA20" s="43">
        <v>7.95</v>
      </c>
      <c r="JKB20" s="43">
        <v>0.27000000000000046</v>
      </c>
      <c r="JKC20" s="43">
        <v>7.63</v>
      </c>
      <c r="JKD20" s="43">
        <v>0.27999999999999936</v>
      </c>
      <c r="JKE20" s="43">
        <v>7.92</v>
      </c>
      <c r="JKF20" s="43">
        <v>6.0000000000000497E-2</v>
      </c>
      <c r="JKG20" s="43">
        <v>7.89</v>
      </c>
      <c r="JKH20" s="43">
        <v>-0.20999999999999996</v>
      </c>
      <c r="JKI20" s="43">
        <v>8.01</v>
      </c>
      <c r="JKJ20" s="43">
        <v>-6.0000000000000497E-2</v>
      </c>
      <c r="JKK20" s="43">
        <v>7.86</v>
      </c>
      <c r="JKL20" s="43">
        <v>-2.0000000000000462E-2</v>
      </c>
      <c r="JKM20" s="43">
        <v>7.82</v>
      </c>
      <c r="JKN20" s="43">
        <v>0.4</v>
      </c>
      <c r="JKO20" s="43">
        <v>-0.4</v>
      </c>
      <c r="JKP20" s="43">
        <v>0</v>
      </c>
      <c r="JKQ20" s="43">
        <v>0</v>
      </c>
      <c r="JKR20" s="43">
        <v>0.47</v>
      </c>
      <c r="JKS20" s="43">
        <v>-0.47</v>
      </c>
      <c r="JKT20" s="43">
        <v>0.15</v>
      </c>
      <c r="JKU20" s="43">
        <v>-0.15</v>
      </c>
      <c r="JKV20" s="43">
        <v>0.21</v>
      </c>
      <c r="JKW20" s="43">
        <v>-0.21</v>
      </c>
      <c r="JKX20" s="43">
        <v>0.08</v>
      </c>
      <c r="JKY20" s="43">
        <v>-0.08</v>
      </c>
      <c r="JKZ20" s="43">
        <v>0.16</v>
      </c>
      <c r="JLA20" s="43">
        <v>-0.16</v>
      </c>
      <c r="JLB20" s="43">
        <v>-7.0000000000000007E-2</v>
      </c>
      <c r="JLC20" s="43">
        <v>7.0000000000000007E-2</v>
      </c>
      <c r="JLD20" s="43">
        <v>0.09</v>
      </c>
      <c r="JLE20" s="43">
        <v>-0.09</v>
      </c>
      <c r="JLF20" s="43">
        <v>-0.11</v>
      </c>
      <c r="JLG20" s="43">
        <v>0.11</v>
      </c>
      <c r="JLH20" s="43">
        <v>0.48</v>
      </c>
      <c r="JLI20" s="43">
        <v>-0.48</v>
      </c>
      <c r="JLJ20" s="43">
        <v>-0.04</v>
      </c>
      <c r="JLK20" s="43">
        <v>0.04</v>
      </c>
      <c r="JLL20" s="43">
        <v>0.15</v>
      </c>
      <c r="JLM20" s="43">
        <v>-0.15</v>
      </c>
      <c r="JLN20" s="43">
        <v>7.0000000000000007E-2</v>
      </c>
      <c r="JLO20" s="43">
        <v>-7.0000000000000007E-2</v>
      </c>
      <c r="JLP20" s="43">
        <v>0.09</v>
      </c>
      <c r="JLQ20" s="43">
        <v>-0.09</v>
      </c>
      <c r="JLR20" s="43">
        <v>0.17</v>
      </c>
      <c r="JLS20" s="43">
        <v>-0.17</v>
      </c>
      <c r="JLT20" s="43">
        <v>-0.02</v>
      </c>
      <c r="JLU20" s="43">
        <v>0.02</v>
      </c>
      <c r="JLV20" s="43">
        <v>0.19</v>
      </c>
      <c r="JLW20" s="43">
        <v>-0.19</v>
      </c>
      <c r="JLX20" s="43">
        <v>0.05</v>
      </c>
      <c r="JLY20" s="43">
        <v>-0.05</v>
      </c>
      <c r="JLZ20" s="43">
        <v>-0.04</v>
      </c>
      <c r="JMA20" s="43">
        <v>0.04</v>
      </c>
      <c r="JMB20" s="43">
        <v>0.31</v>
      </c>
      <c r="JMC20" s="43">
        <v>-0.31</v>
      </c>
      <c r="JMD20" s="43">
        <v>-0.06</v>
      </c>
      <c r="JME20" s="43">
        <v>0.06</v>
      </c>
      <c r="JMF20" s="43">
        <v>-0.11</v>
      </c>
      <c r="JMG20" s="43">
        <v>0.11</v>
      </c>
      <c r="JMH20" s="43">
        <v>0.33</v>
      </c>
      <c r="JMI20" s="43">
        <v>-0.33</v>
      </c>
      <c r="JMK20" s="43">
        <v>0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1.5</v>
      </c>
      <c r="JMX20" s="43">
        <v>0</v>
      </c>
      <c r="JMY20" s="43">
        <v>0.9</v>
      </c>
      <c r="JMZ20" s="43">
        <v>0</v>
      </c>
      <c r="JNA20" s="43">
        <v>0</v>
      </c>
      <c r="JNB20" s="43">
        <v>0</v>
      </c>
      <c r="JNC20" s="43">
        <v>0.94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43.5</v>
      </c>
      <c r="JNY20" s="112">
        <v>0</v>
      </c>
      <c r="JNZ20" s="112">
        <v>0</v>
      </c>
      <c r="JOA20" s="112" t="s">
        <v>9</v>
      </c>
    </row>
    <row r="21" spans="1:6089 6180:7151" ht="15" customHeight="1">
      <c r="A21" s="205">
        <v>16</v>
      </c>
      <c r="C21" s="81">
        <v>40</v>
      </c>
      <c r="D21" s="43">
        <v>1</v>
      </c>
      <c r="E21" s="43">
        <v>0</v>
      </c>
      <c r="F21" s="43" t="s">
        <v>8275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-8</v>
      </c>
      <c r="S21" s="43">
        <v>0</v>
      </c>
      <c r="T21" s="43">
        <v>7.19</v>
      </c>
      <c r="U21" s="43">
        <v>0</v>
      </c>
      <c r="V21" s="43">
        <v>0</v>
      </c>
      <c r="W21" s="43">
        <v>0.95</v>
      </c>
      <c r="X21" s="43">
        <v>26.2</v>
      </c>
      <c r="Y21" s="43">
        <v>0</v>
      </c>
      <c r="AC21" s="43">
        <v>0</v>
      </c>
      <c r="AD21" s="43">
        <v>7.6</v>
      </c>
      <c r="AE21" s="43">
        <v>0</v>
      </c>
      <c r="AF21" s="43">
        <v>0</v>
      </c>
      <c r="AG21" s="43">
        <v>0.22</v>
      </c>
      <c r="AH21" s="43">
        <v>0.13</v>
      </c>
      <c r="AI21" s="43">
        <v>0.22</v>
      </c>
      <c r="AJ21" s="43">
        <v>0</v>
      </c>
      <c r="AK21" s="43">
        <v>0</v>
      </c>
      <c r="AL21" s="43">
        <v>0</v>
      </c>
      <c r="AM21" s="43" t="s">
        <v>7705</v>
      </c>
      <c r="AN21" s="43">
        <v>6652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-954</v>
      </c>
      <c r="CN21" s="43">
        <v>0</v>
      </c>
      <c r="CO21" s="43">
        <v>-954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0.12</v>
      </c>
      <c r="EV21" s="43">
        <v>0.11</v>
      </c>
      <c r="FA21" s="43">
        <v>43800784</v>
      </c>
      <c r="FB21" s="43">
        <v>0</v>
      </c>
      <c r="FC21" s="43">
        <v>13056871</v>
      </c>
      <c r="FD21" s="43">
        <v>587092</v>
      </c>
      <c r="FE21" s="43">
        <v>2270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19</v>
      </c>
      <c r="FL21" s="43">
        <v>592</v>
      </c>
      <c r="FM21" s="43">
        <v>592</v>
      </c>
      <c r="FN21" s="43">
        <v>8592</v>
      </c>
      <c r="FO21" s="43">
        <v>487</v>
      </c>
      <c r="FP21" s="43">
        <v>8594</v>
      </c>
      <c r="FQ21" s="43">
        <v>1326</v>
      </c>
      <c r="FR21" s="43">
        <v>2594</v>
      </c>
      <c r="FS21" s="43">
        <v>11542</v>
      </c>
      <c r="FT21" s="43">
        <v>11542</v>
      </c>
      <c r="FU21" s="43">
        <v>11542</v>
      </c>
      <c r="FW21" s="43">
        <v>1131</v>
      </c>
      <c r="FY21" s="43">
        <v>54.4</v>
      </c>
      <c r="FZ21" s="43">
        <v>0</v>
      </c>
      <c r="GA21" s="43">
        <v>55</v>
      </c>
      <c r="GB21" s="43">
        <v>16.899999999999999</v>
      </c>
      <c r="GC21" s="43">
        <v>8</v>
      </c>
      <c r="GD21" s="43">
        <v>60</v>
      </c>
      <c r="GE21" s="43">
        <v>19.600000000000001</v>
      </c>
      <c r="GF21" s="43">
        <v>0</v>
      </c>
      <c r="GG21" s="43">
        <v>26.2</v>
      </c>
      <c r="GH21" s="43">
        <v>26.2</v>
      </c>
      <c r="GI21" s="43">
        <v>0</v>
      </c>
      <c r="GJ21" s="43">
        <v>1</v>
      </c>
      <c r="GK21" s="43">
        <v>1</v>
      </c>
      <c r="GL21" s="43">
        <v>50</v>
      </c>
      <c r="GM21" s="43">
        <v>95</v>
      </c>
      <c r="GN21" s="43">
        <v>32.299999999999997</v>
      </c>
      <c r="GO21" s="43">
        <v>0</v>
      </c>
      <c r="GP21" s="43">
        <v>30</v>
      </c>
      <c r="GQ21" s="43">
        <v>1.4</v>
      </c>
      <c r="GR21" s="43">
        <v>0</v>
      </c>
      <c r="GS21" s="43">
        <v>75</v>
      </c>
      <c r="GT21" s="43">
        <v>59.4</v>
      </c>
      <c r="GU21" s="43">
        <v>0</v>
      </c>
      <c r="GV21" s="43">
        <v>80</v>
      </c>
      <c r="GW21" s="43">
        <v>7</v>
      </c>
      <c r="GX21" s="43">
        <v>0</v>
      </c>
      <c r="GY21" s="43">
        <v>2.2000000000000002</v>
      </c>
      <c r="GZ21" s="43">
        <v>2.2000000000000002</v>
      </c>
      <c r="HA21" s="43">
        <v>0</v>
      </c>
      <c r="HB21" s="43">
        <v>1.9</v>
      </c>
      <c r="HC21" s="43">
        <v>1.9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16</v>
      </c>
      <c r="HU21" s="43">
        <v>24.6</v>
      </c>
      <c r="HV21" s="43">
        <v>15.6</v>
      </c>
      <c r="HW21" s="43">
        <v>8</v>
      </c>
      <c r="HX21" s="43">
        <v>1.4</v>
      </c>
      <c r="HY21" s="43">
        <v>2.2000000000000002</v>
      </c>
      <c r="HZ21" s="43">
        <v>1.9</v>
      </c>
      <c r="IA21" s="43">
        <v>5</v>
      </c>
      <c r="IB21" s="43">
        <v>4</v>
      </c>
      <c r="IC21" s="43">
        <v>9.4</v>
      </c>
      <c r="ID21" s="43">
        <v>0</v>
      </c>
      <c r="IE21" s="43">
        <v>0.4</v>
      </c>
      <c r="IF21" s="43">
        <v>0.3</v>
      </c>
      <c r="IG21" s="43">
        <v>5.9</v>
      </c>
      <c r="IH21" s="43">
        <v>2.9</v>
      </c>
      <c r="II21" s="43">
        <v>8.5</v>
      </c>
      <c r="IJ21" s="43">
        <v>6.8</v>
      </c>
      <c r="IK21" s="43">
        <v>7</v>
      </c>
      <c r="IL21" s="43">
        <v>6.9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8.4</v>
      </c>
      <c r="KZ21" s="43">
        <v>41.4</v>
      </c>
      <c r="LA21" s="43">
        <v>16.8</v>
      </c>
      <c r="LB21" s="43">
        <v>25.3</v>
      </c>
      <c r="LC21" s="43">
        <v>33.700000000000003</v>
      </c>
      <c r="LD21" s="43">
        <v>42.2</v>
      </c>
      <c r="LE21" s="43">
        <v>48.7</v>
      </c>
      <c r="LF21" s="43">
        <v>49.8</v>
      </c>
      <c r="LG21" s="43">
        <v>50.7</v>
      </c>
      <c r="LH21" s="43">
        <v>41.4</v>
      </c>
      <c r="LI21" s="43">
        <v>0</v>
      </c>
      <c r="LJ21" s="43">
        <v>0</v>
      </c>
      <c r="LK21" s="43">
        <v>8.4</v>
      </c>
      <c r="LL21" s="43">
        <v>41.4</v>
      </c>
      <c r="LM21" s="43">
        <v>1</v>
      </c>
      <c r="LN21" s="43">
        <v>0</v>
      </c>
      <c r="LO21" s="43">
        <v>16.8</v>
      </c>
      <c r="LP21" s="43">
        <v>0</v>
      </c>
      <c r="LQ21" s="43">
        <v>25.3</v>
      </c>
      <c r="LR21" s="43">
        <v>0</v>
      </c>
      <c r="LS21" s="43">
        <v>33.700000000000003</v>
      </c>
      <c r="LT21" s="43">
        <v>0</v>
      </c>
      <c r="LU21" s="43">
        <v>42.2</v>
      </c>
      <c r="LV21" s="43">
        <v>1</v>
      </c>
      <c r="LW21" s="43">
        <v>48.7</v>
      </c>
      <c r="LX21" s="43">
        <v>1</v>
      </c>
      <c r="LY21" s="43">
        <v>49.8</v>
      </c>
      <c r="LZ21" s="43">
        <v>1</v>
      </c>
      <c r="MA21" s="43">
        <v>50.7</v>
      </c>
      <c r="MB21" s="43">
        <v>1</v>
      </c>
      <c r="MC21" s="43">
        <v>41.4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11482</v>
      </c>
      <c r="QA21" s="43">
        <v>20</v>
      </c>
      <c r="QB21" s="43">
        <v>0</v>
      </c>
      <c r="QC21" s="43">
        <v>5209</v>
      </c>
      <c r="QD21" s="43">
        <v>0</v>
      </c>
      <c r="QE21" s="43">
        <v>0</v>
      </c>
      <c r="QF21" s="43">
        <v>5208</v>
      </c>
      <c r="QG21" s="43">
        <v>-2.9</v>
      </c>
      <c r="QH21" s="43">
        <v>20.2</v>
      </c>
      <c r="QI21" s="43">
        <v>129.80000000000001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-1.6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0</v>
      </c>
      <c r="QX21" s="43">
        <v>0</v>
      </c>
      <c r="QY21" s="43">
        <v>0</v>
      </c>
      <c r="QZ21" s="43">
        <v>202.8</v>
      </c>
      <c r="RA21" s="43">
        <v>100</v>
      </c>
      <c r="RB21" s="43">
        <v>150</v>
      </c>
      <c r="RC21" s="43">
        <v>0</v>
      </c>
      <c r="RD21" s="43">
        <v>2.2999999999999998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8.4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133.80000000000001</v>
      </c>
      <c r="SE21" s="43">
        <v>0</v>
      </c>
      <c r="SF21" s="43">
        <v>0</v>
      </c>
      <c r="SG21" s="43">
        <v>-1.3</v>
      </c>
      <c r="SH21" s="43">
        <v>0.3</v>
      </c>
      <c r="SI21" s="43">
        <v>0.01</v>
      </c>
      <c r="SJ21" s="43">
        <v>2.82</v>
      </c>
      <c r="SK21" s="43">
        <v>0.81</v>
      </c>
      <c r="SL21" s="43">
        <v>30</v>
      </c>
      <c r="SM21" s="43">
        <v>39</v>
      </c>
      <c r="SN21" s="43">
        <v>26</v>
      </c>
      <c r="SO21" s="43">
        <v>33.56</v>
      </c>
      <c r="SP21" s="43">
        <v>1600820314907</v>
      </c>
      <c r="SQ21" s="43">
        <v>0</v>
      </c>
      <c r="SR21" s="43">
        <v>38</v>
      </c>
      <c r="SS21" s="43">
        <v>1.2245090075</v>
      </c>
      <c r="ST21" s="43">
        <v>0</v>
      </c>
      <c r="SU21" s="43">
        <v>3.3</v>
      </c>
      <c r="SV21" s="43">
        <v>15</v>
      </c>
      <c r="SW21" s="43">
        <v>0</v>
      </c>
      <c r="SX21" s="43">
        <v>18.149999999999999</v>
      </c>
      <c r="SY21" s="43">
        <v>0</v>
      </c>
      <c r="TA21" s="43">
        <v>1097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57</v>
      </c>
      <c r="TS21" s="43">
        <v>57</v>
      </c>
      <c r="TT21" s="43">
        <v>55</v>
      </c>
      <c r="TU21" s="43">
        <v>56</v>
      </c>
      <c r="TV21" s="43">
        <v>55</v>
      </c>
      <c r="TW21" s="43">
        <v>56</v>
      </c>
      <c r="TX21" s="43">
        <v>56</v>
      </c>
      <c r="TY21" s="43">
        <v>58</v>
      </c>
      <c r="TZ21" s="43">
        <v>55</v>
      </c>
      <c r="UA21" s="43">
        <v>57</v>
      </c>
      <c r="UB21" s="43">
        <v>57</v>
      </c>
      <c r="UC21" s="43">
        <v>56</v>
      </c>
      <c r="UD21" s="43">
        <v>56</v>
      </c>
      <c r="UE21" s="43">
        <v>55</v>
      </c>
      <c r="UF21" s="43">
        <v>56</v>
      </c>
      <c r="UG21" s="43">
        <v>56</v>
      </c>
      <c r="UH21" s="43">
        <v>55</v>
      </c>
      <c r="UI21" s="43">
        <v>55</v>
      </c>
      <c r="UJ21" s="43">
        <v>56</v>
      </c>
      <c r="UK21" s="43">
        <v>55</v>
      </c>
      <c r="UL21" s="43">
        <v>57</v>
      </c>
      <c r="UM21" s="43">
        <v>55</v>
      </c>
      <c r="UN21" s="43">
        <v>56</v>
      </c>
      <c r="UO21" s="43">
        <v>55</v>
      </c>
      <c r="UP21" s="43">
        <v>55</v>
      </c>
      <c r="UQ21" s="43">
        <v>550</v>
      </c>
      <c r="UR21" s="43">
        <v>58</v>
      </c>
      <c r="US21" s="43">
        <v>555</v>
      </c>
      <c r="UT21" s="43">
        <v>55</v>
      </c>
      <c r="UU21" s="43">
        <v>547</v>
      </c>
      <c r="UV21" s="43">
        <v>0</v>
      </c>
      <c r="UW21" s="43">
        <v>0</v>
      </c>
      <c r="UX21" s="43">
        <v>28</v>
      </c>
      <c r="UY21" s="43">
        <v>44</v>
      </c>
      <c r="UZ21" s="43">
        <v>44</v>
      </c>
      <c r="VA21" s="43">
        <v>8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9409845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27.4</v>
      </c>
      <c r="XO21" s="43">
        <v>29.5</v>
      </c>
      <c r="XR21" s="43">
        <v>28.1</v>
      </c>
      <c r="XS21" s="43">
        <v>28.4</v>
      </c>
      <c r="XT21" s="43">
        <v>29</v>
      </c>
      <c r="XU21" s="43">
        <v>0</v>
      </c>
      <c r="XZ21" s="43">
        <v>10154</v>
      </c>
      <c r="YC21" s="43">
        <v>0</v>
      </c>
      <c r="YD21" s="43">
        <v>0</v>
      </c>
      <c r="YE21" s="43">
        <v>0</v>
      </c>
      <c r="YF21" s="43">
        <v>0</v>
      </c>
      <c r="YG21" s="43">
        <v>20866</v>
      </c>
      <c r="YH21" s="43">
        <v>12091</v>
      </c>
      <c r="YI21" s="43">
        <v>20928</v>
      </c>
      <c r="YJ21" s="43">
        <v>12008</v>
      </c>
      <c r="YK21" s="43">
        <v>20905</v>
      </c>
      <c r="YL21" s="43">
        <v>12100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31385</v>
      </c>
      <c r="YU21" s="43">
        <v>3923</v>
      </c>
      <c r="YV21" s="43">
        <v>8</v>
      </c>
      <c r="YW21" s="43">
        <v>0.129</v>
      </c>
      <c r="YX21" s="43">
        <v>4550</v>
      </c>
      <c r="YY21" s="43">
        <v>2.29</v>
      </c>
      <c r="YZ21" s="43">
        <v>0.4</v>
      </c>
      <c r="ZA21" s="43">
        <v>0.01</v>
      </c>
      <c r="ZB21" s="43">
        <v>0.21</v>
      </c>
      <c r="ZD21" s="43">
        <v>0</v>
      </c>
      <c r="ZE21" s="43">
        <v>59.4</v>
      </c>
      <c r="ZF21" s="43">
        <v>28.7</v>
      </c>
      <c r="ZG21" s="43">
        <v>0</v>
      </c>
      <c r="ZH21" s="43">
        <v>16.899999999999999</v>
      </c>
      <c r="ZI21" s="43">
        <v>19.600000000000001</v>
      </c>
      <c r="ZJ21" s="43">
        <v>29.3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69</v>
      </c>
      <c r="AAN21" s="43">
        <v>63.7</v>
      </c>
      <c r="AAO21" s="43">
        <v>67</v>
      </c>
      <c r="AAP21" s="43">
        <v>65.8</v>
      </c>
      <c r="AAQ21" s="43">
        <v>68.5</v>
      </c>
      <c r="AAR21" s="43">
        <v>67.7</v>
      </c>
      <c r="AAS21" s="43">
        <v>68.2</v>
      </c>
      <c r="AAT21" s="43">
        <v>68.099999999999994</v>
      </c>
      <c r="AAU21" s="43">
        <v>55.8</v>
      </c>
      <c r="AAV21" s="43">
        <v>66.7</v>
      </c>
      <c r="AAW21" s="43">
        <v>66.7</v>
      </c>
      <c r="AAX21" s="43">
        <v>66.2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11586.2</v>
      </c>
      <c r="ACJ21" s="43">
        <v>11586.1</v>
      </c>
      <c r="ACK21" s="43">
        <v>11586.1</v>
      </c>
      <c r="ACL21" s="43">
        <v>10235.4</v>
      </c>
      <c r="ACM21" s="43">
        <v>11586.2</v>
      </c>
      <c r="ACN21" s="43">
        <v>11586.1</v>
      </c>
      <c r="ACO21" s="43">
        <v>11586</v>
      </c>
      <c r="ACP21" s="43">
        <v>11586.1</v>
      </c>
      <c r="ACQ21" s="43">
        <v>11586.1</v>
      </c>
      <c r="ACR21" s="43">
        <v>11586</v>
      </c>
      <c r="ACS21" s="43">
        <v>11586.1</v>
      </c>
      <c r="ACT21" s="43">
        <v>11586.1</v>
      </c>
      <c r="ACU21" s="43">
        <v>2017</v>
      </c>
      <c r="ACV21" s="43">
        <v>2017</v>
      </c>
      <c r="ACW21" s="43">
        <v>25</v>
      </c>
      <c r="ACX21" s="43">
        <v>10</v>
      </c>
      <c r="ACY21" s="43">
        <v>2017</v>
      </c>
      <c r="ACZ21" s="43">
        <v>28</v>
      </c>
      <c r="ADA21" s="43">
        <v>10</v>
      </c>
      <c r="ADB21" s="43">
        <v>2017</v>
      </c>
      <c r="ADC21" s="43">
        <v>11</v>
      </c>
      <c r="ADD21" s="43">
        <v>9</v>
      </c>
      <c r="ADE21" s="43">
        <v>25</v>
      </c>
      <c r="ADF21" s="43">
        <v>10</v>
      </c>
      <c r="ADG21" s="43">
        <v>2017</v>
      </c>
      <c r="ADH21" s="43">
        <v>25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26</v>
      </c>
      <c r="ADO21" s="43">
        <v>10</v>
      </c>
      <c r="ADP21" s="43">
        <v>2017</v>
      </c>
      <c r="ADQ21" s="43">
        <v>25</v>
      </c>
      <c r="ADR21" s="43">
        <v>10</v>
      </c>
      <c r="ADS21" s="43">
        <v>2017</v>
      </c>
      <c r="ADT21" s="43">
        <v>25</v>
      </c>
      <c r="ADU21" s="43">
        <v>10</v>
      </c>
      <c r="ADV21" s="43">
        <v>2017</v>
      </c>
      <c r="ADW21" s="43">
        <v>26</v>
      </c>
      <c r="ADX21" s="43">
        <v>10</v>
      </c>
      <c r="ADY21" s="43">
        <v>2017</v>
      </c>
      <c r="ADZ21" s="43">
        <v>25</v>
      </c>
      <c r="AEA21" s="43">
        <v>10</v>
      </c>
      <c r="AEB21" s="43">
        <v>2017</v>
      </c>
      <c r="AEC21" s="43">
        <v>28</v>
      </c>
      <c r="AED21" s="43">
        <v>10</v>
      </c>
      <c r="AEE21" s="43">
        <v>36975</v>
      </c>
      <c r="AEF21" s="43">
        <v>36957</v>
      </c>
      <c r="AEG21" s="43">
        <v>37007</v>
      </c>
      <c r="AEH21" s="43">
        <v>36271</v>
      </c>
      <c r="AEI21" s="43">
        <v>36942</v>
      </c>
      <c r="AEJ21" s="43">
        <v>36999</v>
      </c>
      <c r="AEK21" s="43">
        <v>36995</v>
      </c>
      <c r="AEL21" s="43">
        <v>36988</v>
      </c>
      <c r="AEM21" s="43">
        <v>36979</v>
      </c>
      <c r="AEN21" s="43">
        <v>36992</v>
      </c>
      <c r="AEO21" s="43">
        <v>36983</v>
      </c>
      <c r="AEP21" s="43">
        <v>37008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1</v>
      </c>
      <c r="AGJ21" s="43">
        <v>1</v>
      </c>
      <c r="AGK21" s="43">
        <v>192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0.53700000000000003</v>
      </c>
      <c r="ALL21" s="43">
        <v>0.42</v>
      </c>
      <c r="ALM21" s="43">
        <v>0</v>
      </c>
      <c r="ALN21" s="43">
        <v>1</v>
      </c>
      <c r="ALO21" s="43">
        <v>0</v>
      </c>
      <c r="ALP21" s="43">
        <v>0</v>
      </c>
      <c r="ALQ21" s="43">
        <v>7.79</v>
      </c>
      <c r="ALR21" s="43">
        <v>7.56</v>
      </c>
      <c r="ALS21" s="43">
        <v>7.65</v>
      </c>
      <c r="ALT21" s="43">
        <v>7.59</v>
      </c>
      <c r="ALU21" s="43">
        <v>7.71</v>
      </c>
      <c r="ALV21" s="43">
        <v>7.7</v>
      </c>
      <c r="ALW21" s="43">
        <v>7.83</v>
      </c>
      <c r="ALX21" s="43">
        <v>7.8</v>
      </c>
      <c r="ALY21" s="43">
        <v>7.62</v>
      </c>
      <c r="ALZ21" s="43">
        <v>7.61</v>
      </c>
      <c r="AMA21" s="43">
        <v>7.64</v>
      </c>
      <c r="AMB21" s="43">
        <v>7.72</v>
      </c>
      <c r="AMC21" s="43">
        <v>7.63</v>
      </c>
      <c r="AMD21" s="43">
        <v>7.63</v>
      </c>
      <c r="AME21" s="43">
        <v>7.62</v>
      </c>
      <c r="AMF21" s="43">
        <v>7.72</v>
      </c>
      <c r="AMG21" s="43">
        <v>7.57</v>
      </c>
      <c r="AMH21" s="43">
        <v>7.92</v>
      </c>
      <c r="AMI21" s="43">
        <v>7.66</v>
      </c>
      <c r="AMJ21" s="43">
        <v>7.52</v>
      </c>
      <c r="AMK21" s="43">
        <v>7.5</v>
      </c>
      <c r="AML21" s="43">
        <v>7.67</v>
      </c>
      <c r="AMM21" s="43">
        <v>7.65</v>
      </c>
      <c r="AMN21" s="43">
        <v>7.54</v>
      </c>
      <c r="AMO21" s="43">
        <v>0.2</v>
      </c>
      <c r="AMP21" s="43">
        <v>-0.23</v>
      </c>
      <c r="AMQ21" s="43">
        <v>-0.3</v>
      </c>
      <c r="AMR21" s="43">
        <v>-0.16</v>
      </c>
      <c r="AMS21" s="43">
        <v>-0.26</v>
      </c>
      <c r="AMT21" s="43">
        <v>-0.31</v>
      </c>
      <c r="AMU21" s="43">
        <v>-0.11</v>
      </c>
      <c r="AMV21" s="43">
        <v>0.12</v>
      </c>
      <c r="AMW21" s="43">
        <v>-0.02</v>
      </c>
      <c r="AMX21" s="43">
        <v>-0.14000000000000001</v>
      </c>
      <c r="AMY21" s="43">
        <v>-0.09</v>
      </c>
      <c r="AMZ21" s="43">
        <v>-0.4</v>
      </c>
      <c r="ANA21" s="43">
        <v>-0.19</v>
      </c>
      <c r="ANB21" s="43">
        <v>-0.1</v>
      </c>
      <c r="ANC21" s="43">
        <v>-0.28000000000000003</v>
      </c>
      <c r="AND21" s="43">
        <v>-0.24</v>
      </c>
      <c r="ANE21" s="43">
        <v>-7.0000000000000007E-2</v>
      </c>
      <c r="ANF21" s="43">
        <v>-0.25</v>
      </c>
      <c r="ANG21" s="43">
        <v>-0.26</v>
      </c>
      <c r="ANH21" s="43">
        <v>0.01</v>
      </c>
      <c r="ANI21" s="43">
        <v>-0.36</v>
      </c>
      <c r="ANJ21" s="43">
        <v>-0.37</v>
      </c>
      <c r="ANK21" s="43">
        <v>-0.21</v>
      </c>
      <c r="ANL21" s="43">
        <v>-0.45</v>
      </c>
      <c r="ANM21" s="43">
        <v>7.73</v>
      </c>
      <c r="ANN21" s="43">
        <v>7.59</v>
      </c>
      <c r="ANO21" s="43">
        <v>7.8</v>
      </c>
      <c r="ANP21" s="43">
        <v>7.89</v>
      </c>
      <c r="ANQ21" s="43">
        <v>7.63</v>
      </c>
      <c r="ANR21" s="43">
        <v>7.87</v>
      </c>
      <c r="ANS21" s="43">
        <v>8.0399999999999991</v>
      </c>
      <c r="ANT21" s="43">
        <v>7.82</v>
      </c>
      <c r="ANU21" s="43">
        <v>7.94</v>
      </c>
      <c r="ANV21" s="43">
        <v>7.87</v>
      </c>
      <c r="ANW21" s="43">
        <v>7.58</v>
      </c>
      <c r="ANX21" s="43">
        <v>7.75</v>
      </c>
      <c r="ANY21" s="43">
        <v>7.68</v>
      </c>
      <c r="ANZ21" s="43">
        <v>7.83</v>
      </c>
      <c r="AOA21" s="43">
        <v>7.62</v>
      </c>
      <c r="AOB21" s="43">
        <v>7.75</v>
      </c>
      <c r="AOC21" s="43">
        <v>7.61</v>
      </c>
      <c r="AOD21" s="43">
        <v>7.93</v>
      </c>
      <c r="AOE21" s="43">
        <v>7.69</v>
      </c>
      <c r="AOF21" s="43">
        <v>7.63</v>
      </c>
      <c r="AOG21" s="43">
        <v>7.59</v>
      </c>
      <c r="AOH21" s="43">
        <v>7.73</v>
      </c>
      <c r="AOI21" s="43">
        <v>7.76</v>
      </c>
      <c r="AOJ21" s="43">
        <v>7.68</v>
      </c>
      <c r="AOK21" s="43">
        <v>-0.41</v>
      </c>
      <c r="AOL21" s="43">
        <v>-0.3</v>
      </c>
      <c r="AOM21" s="43">
        <v>-0.15</v>
      </c>
      <c r="AON21" s="43">
        <v>-0.15</v>
      </c>
      <c r="AOO21" s="43">
        <v>-0.21</v>
      </c>
      <c r="AOP21" s="43">
        <v>-0.08</v>
      </c>
      <c r="AOQ21" s="43">
        <v>-0.14000000000000001</v>
      </c>
      <c r="AOR21" s="43">
        <v>0.12</v>
      </c>
      <c r="AOS21" s="43">
        <v>-0.23</v>
      </c>
      <c r="AOT21" s="43">
        <v>-0.11</v>
      </c>
      <c r="AOU21" s="43">
        <v>-0.12</v>
      </c>
      <c r="AOV21" s="43">
        <v>0.01</v>
      </c>
      <c r="AOW21" s="43">
        <v>-0.15</v>
      </c>
      <c r="AOX21" s="43">
        <v>-0.01</v>
      </c>
      <c r="AOY21" s="43">
        <v>-0.2</v>
      </c>
      <c r="AOZ21" s="43">
        <v>-0.28999999999999998</v>
      </c>
      <c r="APA21" s="43">
        <v>-0.13</v>
      </c>
      <c r="APB21" s="43">
        <v>-0.16</v>
      </c>
      <c r="APC21" s="43">
        <v>-0.13</v>
      </c>
      <c r="APD21" s="43">
        <v>-0.33</v>
      </c>
      <c r="APE21" s="43">
        <v>-0.26</v>
      </c>
      <c r="APF21" s="43">
        <v>-0.16</v>
      </c>
      <c r="APG21" s="43">
        <v>0</v>
      </c>
      <c r="APH21" s="43">
        <v>-0.38</v>
      </c>
      <c r="API21" s="43">
        <v>47130.6</v>
      </c>
      <c r="APJ21" s="43">
        <v>0</v>
      </c>
      <c r="APK21" s="43">
        <v>13936.3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7675</v>
      </c>
      <c r="APU21" s="43" t="s">
        <v>7685</v>
      </c>
      <c r="APV21" s="43" t="s">
        <v>7675</v>
      </c>
      <c r="APW21" s="43" t="s">
        <v>7706</v>
      </c>
      <c r="APX21" s="43" t="s">
        <v>7687</v>
      </c>
      <c r="APY21" s="43" t="s">
        <v>7707</v>
      </c>
      <c r="APZ21" s="43" t="s">
        <v>7663</v>
      </c>
      <c r="AQA21" s="43" t="s">
        <v>7708</v>
      </c>
      <c r="AQB21" s="43" t="s">
        <v>7690</v>
      </c>
      <c r="AQC21" s="43" t="s">
        <v>7691</v>
      </c>
      <c r="AQD21" s="43" t="s">
        <v>7692</v>
      </c>
      <c r="AQE21" s="43" t="s">
        <v>7667</v>
      </c>
      <c r="AQF21" s="43" t="s">
        <v>7693</v>
      </c>
      <c r="AQG21" s="43" t="s">
        <v>7675</v>
      </c>
      <c r="AQH21" s="43" t="s">
        <v>7694</v>
      </c>
      <c r="AQI21" s="43" t="s">
        <v>7695</v>
      </c>
      <c r="AQJ21" s="43" t="s">
        <v>7709</v>
      </c>
      <c r="AQK21" s="43" t="s">
        <v>7697</v>
      </c>
      <c r="AQL21" s="43" t="s">
        <v>7675</v>
      </c>
      <c r="AQM21" s="43" t="s">
        <v>7697</v>
      </c>
      <c r="AQN21" s="43" t="s">
        <v>7698</v>
      </c>
      <c r="AQO21" s="43" t="s">
        <v>7699</v>
      </c>
      <c r="AQP21" s="43" t="s">
        <v>7672</v>
      </c>
      <c r="AQQ21" s="43" t="s">
        <v>7710</v>
      </c>
      <c r="AQR21" s="43" t="s">
        <v>7701</v>
      </c>
      <c r="AQS21" s="43" t="s">
        <v>7711</v>
      </c>
      <c r="AQT21" s="43" t="s">
        <v>7692</v>
      </c>
      <c r="AQU21" s="43" t="s">
        <v>7699</v>
      </c>
      <c r="AQV21" s="43" t="s">
        <v>7702</v>
      </c>
      <c r="AQW21" s="43" t="s">
        <v>7703</v>
      </c>
      <c r="AQX21" s="43" t="s">
        <v>20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1242</v>
      </c>
      <c r="ASA21" s="43">
        <v>31.39</v>
      </c>
      <c r="ASB21" s="43">
        <v>105</v>
      </c>
      <c r="ASC21" s="43">
        <v>4.22</v>
      </c>
      <c r="ASD21" s="43">
        <v>1527</v>
      </c>
      <c r="ASE21" s="43">
        <v>1509</v>
      </c>
      <c r="ASF21" s="43">
        <v>470</v>
      </c>
      <c r="ASG21" s="43">
        <v>89</v>
      </c>
      <c r="ASH21" s="43">
        <v>6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9008</v>
      </c>
      <c r="ASS21" s="43">
        <v>0</v>
      </c>
      <c r="AST21" s="43">
        <v>12</v>
      </c>
      <c r="ASU21" s="43">
        <v>133.02000000000001</v>
      </c>
      <c r="ASV21" s="43">
        <v>0</v>
      </c>
      <c r="ASW21" s="43">
        <v>2</v>
      </c>
      <c r="ASX21" s="43">
        <v>0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29.91</v>
      </c>
      <c r="ATE21" s="43">
        <v>-1</v>
      </c>
      <c r="ATF21" s="43">
        <v>2</v>
      </c>
      <c r="ATG21" s="43">
        <v>1</v>
      </c>
      <c r="ATH21" s="43" t="s">
        <v>7704</v>
      </c>
      <c r="ATI21" s="43">
        <v>1E-4</v>
      </c>
      <c r="ATJ21" s="43">
        <v>1607530194000</v>
      </c>
      <c r="ATK21" s="43">
        <v>1</v>
      </c>
      <c r="ATL21" s="43">
        <v>1</v>
      </c>
      <c r="ATM21" s="43">
        <v>0.2681</v>
      </c>
      <c r="ATN21" s="43">
        <v>1</v>
      </c>
      <c r="ATO21" s="43" t="s">
        <v>7704</v>
      </c>
      <c r="ATP21" s="43">
        <v>4110</v>
      </c>
      <c r="ATQ21" s="43">
        <v>1</v>
      </c>
      <c r="ATR21" s="43">
        <v>1606780800000</v>
      </c>
      <c r="ATS21" s="43" t="s">
        <v>7704</v>
      </c>
      <c r="ATT21" s="43" t="s">
        <v>7704</v>
      </c>
      <c r="ATU21" s="43" t="s">
        <v>7704</v>
      </c>
      <c r="ATV21" s="43">
        <v>0.05</v>
      </c>
      <c r="ATW21" s="43">
        <v>6.48</v>
      </c>
      <c r="ATX21" s="43">
        <v>4</v>
      </c>
      <c r="ATY21" s="43" t="s">
        <v>7704</v>
      </c>
      <c r="ATZ21" s="43">
        <v>1</v>
      </c>
      <c r="AUA21" s="43">
        <v>8.0000000000000004E-4</v>
      </c>
      <c r="AUB21" s="43">
        <v>1</v>
      </c>
      <c r="AUC21" s="43">
        <v>1</v>
      </c>
      <c r="AUD21" s="43">
        <v>1</v>
      </c>
      <c r="AUE21" s="43">
        <v>1</v>
      </c>
      <c r="AUF21" s="43">
        <v>0</v>
      </c>
      <c r="AUG21" s="43">
        <v>0</v>
      </c>
      <c r="AUH21" s="43">
        <v>927</v>
      </c>
      <c r="AUI21" s="43">
        <v>9</v>
      </c>
      <c r="AUJ21" s="43">
        <v>2.9399999999999999E-2</v>
      </c>
      <c r="AUK21" s="43">
        <v>1</v>
      </c>
      <c r="AUL21" s="43">
        <v>1607502600000</v>
      </c>
      <c r="AUM21" s="43">
        <v>3</v>
      </c>
      <c r="AUN21" s="43">
        <v>1</v>
      </c>
      <c r="AUO21" s="43">
        <v>1</v>
      </c>
      <c r="AUP21" s="43">
        <v>1.62</v>
      </c>
      <c r="AUQ21" s="43">
        <v>5.7</v>
      </c>
      <c r="AUR21" s="43">
        <v>89454</v>
      </c>
      <c r="AUS21" s="43">
        <v>1</v>
      </c>
      <c r="AUT21" s="43">
        <v>1</v>
      </c>
      <c r="AUU21" s="43">
        <v>11062</v>
      </c>
      <c r="AUV21" s="43">
        <v>1</v>
      </c>
      <c r="AUW21" s="43">
        <v>13.3</v>
      </c>
      <c r="AUX21" s="43">
        <v>119</v>
      </c>
      <c r="AUY21" s="43">
        <v>0.05</v>
      </c>
      <c r="AUZ21" s="43">
        <v>3.6900000000000002E-2</v>
      </c>
      <c r="AVA21" s="43">
        <v>6739</v>
      </c>
      <c r="AVB21" s="43">
        <v>100</v>
      </c>
      <c r="AVC21" s="43">
        <v>3</v>
      </c>
      <c r="AVD21" s="43">
        <v>305</v>
      </c>
      <c r="AVE21" s="43" t="s">
        <v>8276</v>
      </c>
      <c r="AVF21" s="43">
        <v>70</v>
      </c>
      <c r="AVH21" s="43">
        <v>0</v>
      </c>
      <c r="AVI21" s="43">
        <v>0</v>
      </c>
      <c r="AVJ21" s="43">
        <v>8283</v>
      </c>
      <c r="AVK21" s="43">
        <v>10.17</v>
      </c>
      <c r="AVL21" s="43">
        <v>2</v>
      </c>
      <c r="AVM21" s="43">
        <v>2</v>
      </c>
      <c r="AVO21" s="43">
        <v>0</v>
      </c>
      <c r="AVP21" s="43">
        <v>0</v>
      </c>
      <c r="AVQ21" s="43">
        <v>50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5</v>
      </c>
      <c r="BCW21" s="43">
        <v>5</v>
      </c>
      <c r="BCX21" s="43">
        <v>5</v>
      </c>
      <c r="BCY21" s="43">
        <v>60</v>
      </c>
      <c r="BCZ21" s="43">
        <v>28</v>
      </c>
      <c r="BDA21" s="43">
        <v>35</v>
      </c>
      <c r="BDB21" s="43">
        <v>30</v>
      </c>
      <c r="BDC21" s="43">
        <v>50</v>
      </c>
      <c r="BDD21" s="43">
        <v>180</v>
      </c>
      <c r="BDE21" s="43">
        <v>28</v>
      </c>
      <c r="BDF21" s="43">
        <v>35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65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-10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14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40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0.2</v>
      </c>
      <c r="DYX21" s="43">
        <v>0.04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7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42.8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1</v>
      </c>
      <c r="FJS21" s="43">
        <v>8.5</v>
      </c>
      <c r="FJT21" s="43">
        <v>9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4500</v>
      </c>
      <c r="FUW21" s="43">
        <v>2250</v>
      </c>
      <c r="FUX21" s="43">
        <v>5959</v>
      </c>
      <c r="FUY21" s="43">
        <v>3073</v>
      </c>
      <c r="FUZ21" s="43">
        <v>1498</v>
      </c>
      <c r="FVA21" s="43">
        <v>1499</v>
      </c>
      <c r="FVC21" s="43">
        <v>49.9</v>
      </c>
      <c r="FVD21" s="43">
        <v>50.1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4934</v>
      </c>
      <c r="FWB21" s="43">
        <v>2163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4934</v>
      </c>
      <c r="FXE21" s="43">
        <v>2163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4934</v>
      </c>
      <c r="FYH21" s="43">
        <v>2163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5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9</v>
      </c>
      <c r="GIT21" s="43">
        <v>0.1</v>
      </c>
      <c r="GIU21" s="43">
        <v>100</v>
      </c>
      <c r="GIV21" s="43">
        <v>0.01</v>
      </c>
      <c r="GIW21" s="43">
        <v>5</v>
      </c>
      <c r="GIX21" s="43">
        <v>80</v>
      </c>
      <c r="GIY21" s="43">
        <v>0</v>
      </c>
      <c r="GIZ21" s="43">
        <v>1</v>
      </c>
      <c r="GJA21" s="43">
        <v>6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60</v>
      </c>
      <c r="GJM21" s="43">
        <v>70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100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5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95</v>
      </c>
      <c r="GLX21" s="43">
        <v>127</v>
      </c>
      <c r="GLY21" s="43">
        <v>0</v>
      </c>
      <c r="GLZ21" s="43">
        <v>100</v>
      </c>
      <c r="GMA21" s="43">
        <v>10</v>
      </c>
      <c r="GMB21" s="43">
        <v>0</v>
      </c>
      <c r="GMC21" s="43">
        <v>0.1</v>
      </c>
      <c r="GMD21" s="43">
        <v>0.5</v>
      </c>
      <c r="GME21" s="43">
        <v>0.01</v>
      </c>
      <c r="GMF21" s="43">
        <v>5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90</v>
      </c>
      <c r="GQG21" s="43">
        <v>0</v>
      </c>
      <c r="GQH21" s="43">
        <v>1</v>
      </c>
      <c r="GQI21" s="43">
        <v>3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6</v>
      </c>
      <c r="GZC21" s="43">
        <v>0.1</v>
      </c>
      <c r="GZD21" s="43">
        <v>5</v>
      </c>
      <c r="GZE21" s="43">
        <v>30</v>
      </c>
      <c r="GZF21" s="43">
        <v>0</v>
      </c>
      <c r="GZG21" s="43">
        <v>1</v>
      </c>
      <c r="GZH21" s="43">
        <v>3.5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6</v>
      </c>
      <c r="HDB21" s="43">
        <v>0.1</v>
      </c>
      <c r="HDC21" s="43">
        <v>5</v>
      </c>
      <c r="HDD21" s="43">
        <v>30</v>
      </c>
      <c r="HDE21" s="43">
        <v>0</v>
      </c>
      <c r="HDF21" s="43">
        <v>1</v>
      </c>
      <c r="HDG21" s="43">
        <v>3.5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38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10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5005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10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115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0.95</v>
      </c>
      <c r="IUB21" s="43">
        <v>0.95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0.1</v>
      </c>
      <c r="IUK21" s="43">
        <v>-46.17</v>
      </c>
      <c r="IUL21" s="43">
        <v>3.9930000000000008</v>
      </c>
      <c r="IUM21" s="43">
        <v>7.3999999999999996E-2</v>
      </c>
      <c r="IUN21" s="43">
        <v>0.91290909090909089</v>
      </c>
      <c r="IUO21" s="43">
        <v>0</v>
      </c>
      <c r="IUP21" s="43">
        <v>0.72</v>
      </c>
      <c r="IUQ21" s="43">
        <v>2250</v>
      </c>
      <c r="IUR21" s="43">
        <v>0</v>
      </c>
      <c r="IUS21" s="43">
        <v>0</v>
      </c>
      <c r="IUT21" s="43">
        <v>0.03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0</v>
      </c>
      <c r="IVA21" s="43">
        <v>0</v>
      </c>
      <c r="IVB21" s="43">
        <v>0</v>
      </c>
      <c r="IVC21" s="43">
        <v>0</v>
      </c>
      <c r="IVD21" s="43">
        <v>0</v>
      </c>
      <c r="IVE21" s="43">
        <v>0</v>
      </c>
      <c r="IVF21" s="43">
        <v>0</v>
      </c>
      <c r="IVG21" s="43">
        <v>0</v>
      </c>
      <c r="IVH21" s="43">
        <v>0</v>
      </c>
      <c r="IVI21" s="43">
        <v>0</v>
      </c>
      <c r="IVJ21" s="43">
        <v>0</v>
      </c>
      <c r="IVK21" s="43">
        <v>312</v>
      </c>
      <c r="IVL21" s="43">
        <v>0</v>
      </c>
      <c r="IVM21" s="43">
        <v>0</v>
      </c>
      <c r="IVN21" s="43">
        <v>0</v>
      </c>
      <c r="IVO21" s="43">
        <v>300</v>
      </c>
      <c r="IVP21" s="43">
        <v>67.31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360</v>
      </c>
      <c r="IWP21" s="43">
        <v>359</v>
      </c>
      <c r="IWQ21" s="43">
        <v>358</v>
      </c>
      <c r="IWR21" s="43">
        <v>359</v>
      </c>
      <c r="IWS21" s="43">
        <v>362</v>
      </c>
      <c r="IWT21" s="43">
        <v>362</v>
      </c>
      <c r="IWU21" s="43">
        <v>359</v>
      </c>
      <c r="IWV21" s="43">
        <v>361</v>
      </c>
      <c r="IWW21" s="43">
        <v>362</v>
      </c>
      <c r="IWX21" s="43">
        <v>360</v>
      </c>
      <c r="IWY21" s="43">
        <v>360</v>
      </c>
      <c r="IWZ21" s="43">
        <v>362</v>
      </c>
      <c r="IXA21" s="43">
        <v>360</v>
      </c>
      <c r="IXB21" s="43">
        <v>360</v>
      </c>
      <c r="IXC21" s="43">
        <v>360</v>
      </c>
      <c r="IXD21" s="43">
        <v>357</v>
      </c>
      <c r="IXE21" s="43">
        <v>358</v>
      </c>
      <c r="IXF21" s="43">
        <v>360</v>
      </c>
      <c r="IXG21" s="43">
        <v>361</v>
      </c>
      <c r="IXH21" s="43">
        <v>362</v>
      </c>
      <c r="IXI21" s="43">
        <v>359</v>
      </c>
      <c r="IXJ21" s="43">
        <v>362</v>
      </c>
      <c r="IXK21" s="43">
        <v>0</v>
      </c>
      <c r="IXL21" s="43">
        <v>357</v>
      </c>
      <c r="IXM21" s="43">
        <v>491</v>
      </c>
      <c r="IXN21" s="43">
        <v>490</v>
      </c>
      <c r="IXO21" s="43">
        <v>489</v>
      </c>
      <c r="IXP21" s="43">
        <v>491</v>
      </c>
      <c r="IXQ21" s="43">
        <v>492</v>
      </c>
      <c r="IXR21" s="43">
        <v>493</v>
      </c>
      <c r="IXS21" s="43">
        <v>491</v>
      </c>
      <c r="IXT21" s="43">
        <v>493</v>
      </c>
      <c r="IXU21" s="43">
        <v>493</v>
      </c>
      <c r="IXV21" s="43">
        <v>494</v>
      </c>
      <c r="IXW21" s="43">
        <v>492</v>
      </c>
      <c r="IXX21" s="43">
        <v>493</v>
      </c>
      <c r="IXY21" s="43">
        <v>492</v>
      </c>
      <c r="IXZ21" s="43">
        <v>492</v>
      </c>
      <c r="IYA21" s="43">
        <v>493</v>
      </c>
      <c r="IYB21" s="43">
        <v>490</v>
      </c>
      <c r="IYC21" s="43">
        <v>491</v>
      </c>
      <c r="IYD21" s="43">
        <v>493</v>
      </c>
      <c r="IYE21" s="43">
        <v>492</v>
      </c>
      <c r="IYF21" s="43">
        <v>493</v>
      </c>
      <c r="IYG21" s="43">
        <v>492</v>
      </c>
      <c r="IYH21" s="43">
        <v>492</v>
      </c>
      <c r="IYI21" s="43">
        <v>490</v>
      </c>
      <c r="IYJ21" s="43">
        <v>491</v>
      </c>
      <c r="IYK21" s="43">
        <v>5269</v>
      </c>
      <c r="IYL21" s="43" t="s">
        <v>7677</v>
      </c>
      <c r="IYM21" s="43">
        <v>30</v>
      </c>
      <c r="IYN21" s="43">
        <v>45</v>
      </c>
      <c r="IYO21" s="43">
        <v>44</v>
      </c>
      <c r="IYP21" s="43">
        <v>45</v>
      </c>
      <c r="IYQ21" s="43">
        <v>44</v>
      </c>
      <c r="IYR21" s="43">
        <v>44</v>
      </c>
      <c r="IYS21" s="43">
        <v>45</v>
      </c>
      <c r="IYT21" s="43">
        <v>43</v>
      </c>
      <c r="IYU21" s="43">
        <v>44</v>
      </c>
      <c r="IYV21" s="43">
        <v>45</v>
      </c>
      <c r="IYW21" s="43">
        <v>45</v>
      </c>
      <c r="IYX21" s="43">
        <v>45</v>
      </c>
      <c r="IYY21" s="43">
        <v>46</v>
      </c>
      <c r="IYZ21" s="43">
        <v>46</v>
      </c>
      <c r="IZA21" s="43">
        <v>45</v>
      </c>
      <c r="IZB21" s="43">
        <v>45</v>
      </c>
      <c r="IZC21" s="43">
        <v>45</v>
      </c>
      <c r="IZD21" s="43">
        <v>45</v>
      </c>
      <c r="IZE21" s="43">
        <v>46</v>
      </c>
      <c r="IZF21" s="43">
        <v>45</v>
      </c>
      <c r="IZG21" s="43">
        <v>45</v>
      </c>
      <c r="IZH21" s="43">
        <v>27.15737914045048</v>
      </c>
      <c r="IZI21" s="43">
        <v>29.378661608623474</v>
      </c>
      <c r="IZJ21" s="43">
        <v>30.4242666289604</v>
      </c>
      <c r="IZK21" s="43">
        <v>28.669576976931971</v>
      </c>
      <c r="IZL21" s="43">
        <v>29.782885344251689</v>
      </c>
      <c r="IZM21" s="43">
        <v>30.473496292005244</v>
      </c>
      <c r="IZN21" s="43">
        <v>29.973861086226247</v>
      </c>
      <c r="IZO21" s="43">
        <v>27.883688214798916</v>
      </c>
      <c r="IZP21" s="43">
        <v>27.969379866699587</v>
      </c>
      <c r="IZQ21" s="43">
        <v>29.672339207060794</v>
      </c>
      <c r="IZR21" s="43">
        <v>26.460217049785509</v>
      </c>
      <c r="IZS21" s="43">
        <v>29.868231949919593</v>
      </c>
      <c r="IZT21" s="43">
        <v>27.568194081548796</v>
      </c>
      <c r="IZU21" s="43">
        <v>25.686313062063356</v>
      </c>
      <c r="IZV21" s="43">
        <v>26.66414426691566</v>
      </c>
      <c r="IZW21" s="43">
        <v>28.876690257653962</v>
      </c>
      <c r="IZX21" s="43">
        <v>28.461786470935028</v>
      </c>
      <c r="IZY21" s="43">
        <v>28.674494959726136</v>
      </c>
      <c r="IZZ21" s="43">
        <v>29.071119329455833</v>
      </c>
      <c r="JAA21" s="43">
        <v>27.863256271096187</v>
      </c>
      <c r="JAB21" s="43">
        <v>30.778739104205748</v>
      </c>
      <c r="JAC21" s="43">
        <v>26.370835775178417</v>
      </c>
      <c r="JAD21" s="43">
        <v>30.275311505565472</v>
      </c>
      <c r="JAE21" s="43">
        <v>24.676974135636364</v>
      </c>
      <c r="JAF21" s="43">
        <v>1356</v>
      </c>
      <c r="JAG21" s="43">
        <v>1551</v>
      </c>
      <c r="JAH21" s="43">
        <v>1138</v>
      </c>
      <c r="JAI21" s="43">
        <v>1391</v>
      </c>
      <c r="JAJ21" s="43">
        <v>3151</v>
      </c>
      <c r="JAK21" s="43">
        <v>1350</v>
      </c>
      <c r="JAL21" s="43">
        <v>1431</v>
      </c>
      <c r="JAM21" s="43">
        <v>3080</v>
      </c>
      <c r="JAN21" s="43">
        <v>3008</v>
      </c>
      <c r="JAO21" s="43">
        <v>3007</v>
      </c>
      <c r="JAP21" s="43">
        <v>1265</v>
      </c>
      <c r="JAQ21" s="43">
        <v>1514</v>
      </c>
      <c r="JAR21" s="43">
        <v>1355</v>
      </c>
      <c r="JAS21" s="43">
        <v>1116</v>
      </c>
      <c r="JAT21" s="43">
        <v>1556</v>
      </c>
      <c r="JAU21" s="43">
        <v>1432</v>
      </c>
      <c r="JAV21" s="43">
        <v>1299</v>
      </c>
      <c r="JAW21" s="43">
        <v>1434</v>
      </c>
      <c r="JAX21" s="43">
        <v>1515</v>
      </c>
      <c r="JAY21" s="43">
        <v>1351</v>
      </c>
      <c r="JAZ21" s="43">
        <v>1356</v>
      </c>
      <c r="JBA21" s="43">
        <v>1517</v>
      </c>
      <c r="JBB21" s="43">
        <v>1478</v>
      </c>
      <c r="JBC21" s="43">
        <v>1176</v>
      </c>
      <c r="JBE21" s="43">
        <v>0</v>
      </c>
      <c r="JBF21" s="43">
        <v>1</v>
      </c>
      <c r="JBR21" s="43">
        <v>30.1</v>
      </c>
      <c r="JBS21" s="43">
        <v>30.2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-1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942</v>
      </c>
      <c r="JCH21" s="43">
        <v>0</v>
      </c>
      <c r="JCI21" s="43">
        <v>0</v>
      </c>
      <c r="JCJ21" s="43">
        <v>0</v>
      </c>
      <c r="JCK21" s="43">
        <v>27.3</v>
      </c>
      <c r="JCL21" s="43">
        <v>0</v>
      </c>
      <c r="JCM21" s="43">
        <v>0</v>
      </c>
      <c r="JCN21" s="43">
        <v>0</v>
      </c>
      <c r="JCO21" s="43">
        <v>1.45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N21" s="43">
        <v>6686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D21" s="43">
        <v>6686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S21" s="43">
        <v>1</v>
      </c>
      <c r="JEU21" s="43">
        <v>1</v>
      </c>
      <c r="JEW21" s="43">
        <v>1</v>
      </c>
      <c r="JEY21" s="43">
        <v>1</v>
      </c>
      <c r="JEZ21" s="43">
        <v>0</v>
      </c>
      <c r="JFA21" s="43">
        <v>7.79</v>
      </c>
      <c r="JFB21" s="43">
        <v>0</v>
      </c>
      <c r="JFC21" s="43">
        <v>7.56</v>
      </c>
      <c r="JFD21" s="43">
        <v>0</v>
      </c>
      <c r="JFE21" s="43">
        <v>7.65</v>
      </c>
      <c r="JFF21" s="43">
        <v>0</v>
      </c>
      <c r="JFG21" s="43">
        <v>7.59</v>
      </c>
      <c r="JFH21" s="43">
        <v>0</v>
      </c>
      <c r="JFI21" s="43">
        <v>7.71</v>
      </c>
      <c r="JFJ21" s="43">
        <v>0</v>
      </c>
      <c r="JFK21" s="43">
        <v>7.68</v>
      </c>
      <c r="JFL21" s="43">
        <v>0</v>
      </c>
      <c r="JFM21" s="43">
        <v>7.83</v>
      </c>
      <c r="JFN21" s="43">
        <v>0</v>
      </c>
      <c r="JFO21" s="43">
        <v>7.8</v>
      </c>
      <c r="JFP21" s="43">
        <v>0</v>
      </c>
      <c r="JFQ21" s="43">
        <v>7.62</v>
      </c>
      <c r="JFR21" s="43">
        <v>0</v>
      </c>
      <c r="JFS21" s="43">
        <v>7.61</v>
      </c>
      <c r="JFT21" s="43">
        <v>0</v>
      </c>
      <c r="JFU21" s="43">
        <v>7.64</v>
      </c>
      <c r="JFV21" s="43">
        <v>0</v>
      </c>
      <c r="JFW21" s="43">
        <v>7.72</v>
      </c>
      <c r="JFX21" s="43">
        <v>0</v>
      </c>
      <c r="JFY21" s="43">
        <v>7.63</v>
      </c>
      <c r="JFZ21" s="43">
        <v>0</v>
      </c>
      <c r="JGA21" s="43">
        <v>7.69</v>
      </c>
      <c r="JGB21" s="43">
        <v>0</v>
      </c>
      <c r="JGC21" s="43">
        <v>7.62</v>
      </c>
      <c r="JGD21" s="43">
        <v>0</v>
      </c>
      <c r="JGE21" s="43">
        <v>7.72</v>
      </c>
      <c r="JGF21" s="43">
        <v>0</v>
      </c>
      <c r="JGG21" s="43">
        <v>7.57</v>
      </c>
      <c r="JGH21" s="43">
        <v>0</v>
      </c>
      <c r="JGI21" s="43">
        <v>7.92</v>
      </c>
      <c r="JGJ21" s="43">
        <v>0</v>
      </c>
      <c r="JGK21" s="43">
        <v>7.66</v>
      </c>
      <c r="JGL21" s="43">
        <v>0</v>
      </c>
      <c r="JGM21" s="43">
        <v>7.52</v>
      </c>
      <c r="JGN21" s="43">
        <v>0</v>
      </c>
      <c r="JGO21" s="43">
        <v>7.5</v>
      </c>
      <c r="JGP21" s="43">
        <v>0</v>
      </c>
      <c r="JGQ21" s="43">
        <v>7.67</v>
      </c>
      <c r="JGR21" s="43">
        <v>0</v>
      </c>
      <c r="JGS21" s="43">
        <v>7.65</v>
      </c>
      <c r="JGT21" s="43">
        <v>0</v>
      </c>
      <c r="JGU21" s="43">
        <v>7.54</v>
      </c>
      <c r="JGV21" s="43">
        <v>0</v>
      </c>
      <c r="JGW21" s="43">
        <v>0.2</v>
      </c>
      <c r="JGX21" s="43">
        <v>0</v>
      </c>
      <c r="JGY21" s="43">
        <v>-0.23</v>
      </c>
      <c r="JGZ21" s="43">
        <v>0</v>
      </c>
      <c r="JHA21" s="43">
        <v>-0.3</v>
      </c>
      <c r="JHB21" s="43">
        <v>0</v>
      </c>
      <c r="JHC21" s="43">
        <v>-0.16</v>
      </c>
      <c r="JHD21" s="43">
        <v>0</v>
      </c>
      <c r="JHE21" s="43">
        <v>-0.26</v>
      </c>
      <c r="JHF21" s="43">
        <v>0</v>
      </c>
      <c r="JHG21" s="43">
        <v>0</v>
      </c>
      <c r="JHH21" s="43">
        <v>0</v>
      </c>
      <c r="JHI21" s="43">
        <v>-0.11</v>
      </c>
      <c r="JHJ21" s="43">
        <v>0</v>
      </c>
      <c r="JHK21" s="43">
        <v>0.12</v>
      </c>
      <c r="JHL21" s="43">
        <v>0</v>
      </c>
      <c r="JHM21" s="43">
        <v>-0.02</v>
      </c>
      <c r="JHN21" s="43">
        <v>0</v>
      </c>
      <c r="JHO21" s="43">
        <v>-0.14000000000000001</v>
      </c>
      <c r="JHP21" s="43">
        <v>0</v>
      </c>
      <c r="JHQ21" s="43">
        <v>-0.09</v>
      </c>
      <c r="JHR21" s="43">
        <v>0</v>
      </c>
      <c r="JHS21" s="43">
        <v>-0.4</v>
      </c>
      <c r="JHT21" s="43">
        <v>0</v>
      </c>
      <c r="JHU21" s="43">
        <v>-0.19</v>
      </c>
      <c r="JHV21" s="43">
        <v>0</v>
      </c>
      <c r="JHW21" s="43">
        <v>0</v>
      </c>
      <c r="JHX21" s="43">
        <v>0</v>
      </c>
      <c r="JHY21" s="43">
        <v>-0.28000000000000003</v>
      </c>
      <c r="JHZ21" s="43">
        <v>0</v>
      </c>
      <c r="JIA21" s="43">
        <v>-0.24</v>
      </c>
      <c r="JIB21" s="43">
        <v>0</v>
      </c>
      <c r="JIC21" s="43">
        <v>-7.0000000000000007E-2</v>
      </c>
      <c r="JID21" s="43">
        <v>0</v>
      </c>
      <c r="JIE21" s="43">
        <v>-0.25</v>
      </c>
      <c r="JIF21" s="43">
        <v>0</v>
      </c>
      <c r="JIG21" s="43">
        <v>-0.26</v>
      </c>
      <c r="JIH21" s="43">
        <v>0</v>
      </c>
      <c r="JII21" s="43">
        <v>0.01</v>
      </c>
      <c r="JIJ21" s="43">
        <v>0</v>
      </c>
      <c r="JIK21" s="43">
        <v>-0.36</v>
      </c>
      <c r="JIL21" s="43">
        <v>0</v>
      </c>
      <c r="JIM21" s="43">
        <v>-0.37</v>
      </c>
      <c r="JIN21" s="43">
        <v>0</v>
      </c>
      <c r="JIO21" s="43">
        <v>-0.21</v>
      </c>
      <c r="JIP21" s="43">
        <v>0</v>
      </c>
      <c r="JIQ21" s="43">
        <v>-0.45</v>
      </c>
      <c r="JIR21" s="43">
        <v>0</v>
      </c>
      <c r="JIS21" s="43">
        <v>7.73</v>
      </c>
      <c r="JIT21" s="43">
        <v>0</v>
      </c>
      <c r="JIU21" s="43">
        <v>7.59</v>
      </c>
      <c r="JIV21" s="43">
        <v>0</v>
      </c>
      <c r="JIW21" s="43">
        <v>7.8</v>
      </c>
      <c r="JIX21" s="43">
        <v>0</v>
      </c>
      <c r="JIY21" s="43">
        <v>7.89</v>
      </c>
      <c r="JIZ21" s="43">
        <v>0</v>
      </c>
      <c r="JJA21" s="43">
        <v>7.63</v>
      </c>
      <c r="JJB21" s="43">
        <v>0</v>
      </c>
      <c r="JJC21" s="43">
        <v>7.4</v>
      </c>
      <c r="JJD21" s="43">
        <v>0</v>
      </c>
      <c r="JJE21" s="43">
        <v>8.0399999999999991</v>
      </c>
      <c r="JJF21" s="43">
        <v>0</v>
      </c>
      <c r="JJG21" s="43">
        <v>7.82</v>
      </c>
      <c r="JJH21" s="43">
        <v>0</v>
      </c>
      <c r="JJI21" s="43">
        <v>7.94</v>
      </c>
      <c r="JJJ21" s="43">
        <v>0</v>
      </c>
      <c r="JJK21" s="43">
        <v>7.87</v>
      </c>
      <c r="JJL21" s="43">
        <v>0</v>
      </c>
      <c r="JJM21" s="43">
        <v>7.58</v>
      </c>
      <c r="JJN21" s="43">
        <v>0</v>
      </c>
      <c r="JJO21" s="43">
        <v>7.75</v>
      </c>
      <c r="JJP21" s="43">
        <v>0</v>
      </c>
      <c r="JJQ21" s="43">
        <v>7.68</v>
      </c>
      <c r="JJR21" s="43">
        <v>0</v>
      </c>
      <c r="JJS21" s="43">
        <v>7.63</v>
      </c>
      <c r="JJT21" s="43">
        <v>0</v>
      </c>
      <c r="JJU21" s="43">
        <v>7.62</v>
      </c>
      <c r="JJV21" s="43">
        <v>0</v>
      </c>
      <c r="JJW21" s="43">
        <v>7.75</v>
      </c>
      <c r="JJX21" s="43">
        <v>0</v>
      </c>
      <c r="JJY21" s="43">
        <v>7.61</v>
      </c>
      <c r="JJZ21" s="43">
        <v>0</v>
      </c>
      <c r="JKA21" s="43">
        <v>7.93</v>
      </c>
      <c r="JKB21" s="43">
        <v>0</v>
      </c>
      <c r="JKC21" s="43">
        <v>7.69</v>
      </c>
      <c r="JKD21" s="43">
        <v>0</v>
      </c>
      <c r="JKE21" s="43">
        <v>7.63</v>
      </c>
      <c r="JKF21" s="43">
        <v>0</v>
      </c>
      <c r="JKG21" s="43">
        <v>7.59</v>
      </c>
      <c r="JKH21" s="43">
        <v>0</v>
      </c>
      <c r="JKI21" s="43">
        <v>7.73</v>
      </c>
      <c r="JKJ21" s="43">
        <v>0</v>
      </c>
      <c r="JKK21" s="43">
        <v>7.76</v>
      </c>
      <c r="JKL21" s="43">
        <v>0</v>
      </c>
      <c r="JKM21" s="43">
        <v>7.68</v>
      </c>
      <c r="JKN21" s="43">
        <v>0</v>
      </c>
      <c r="JKO21" s="43">
        <v>-0.41</v>
      </c>
      <c r="JKP21" s="43">
        <v>0</v>
      </c>
      <c r="JKQ21" s="43">
        <v>-0.3</v>
      </c>
      <c r="JKR21" s="43">
        <v>0</v>
      </c>
      <c r="JKS21" s="43">
        <v>-0.15</v>
      </c>
      <c r="JKT21" s="43">
        <v>0</v>
      </c>
      <c r="JKU21" s="43">
        <v>-0.15</v>
      </c>
      <c r="JKV21" s="43">
        <v>0</v>
      </c>
      <c r="JKW21" s="43">
        <v>-0.21</v>
      </c>
      <c r="JKX21" s="43">
        <v>0</v>
      </c>
      <c r="JKY21" s="43">
        <v>0</v>
      </c>
      <c r="JKZ21" s="43">
        <v>0</v>
      </c>
      <c r="JLA21" s="43">
        <v>-0.14000000000000001</v>
      </c>
      <c r="JLB21" s="43">
        <v>0</v>
      </c>
      <c r="JLC21" s="43">
        <v>0.12</v>
      </c>
      <c r="JLD21" s="43">
        <v>0</v>
      </c>
      <c r="JLE21" s="43">
        <v>-0.23</v>
      </c>
      <c r="JLF21" s="43">
        <v>0</v>
      </c>
      <c r="JLG21" s="43">
        <v>-0.11</v>
      </c>
      <c r="JLH21" s="43">
        <v>0</v>
      </c>
      <c r="JLI21" s="43">
        <v>-0.12</v>
      </c>
      <c r="JLJ21" s="43">
        <v>0</v>
      </c>
      <c r="JLK21" s="43">
        <v>0.01</v>
      </c>
      <c r="JLL21" s="43">
        <v>0</v>
      </c>
      <c r="JLM21" s="43">
        <v>-0.15</v>
      </c>
      <c r="JLN21" s="43">
        <v>0</v>
      </c>
      <c r="JLO21" s="43">
        <v>0</v>
      </c>
      <c r="JLP21" s="43">
        <v>0</v>
      </c>
      <c r="JLQ21" s="43">
        <v>-0.2</v>
      </c>
      <c r="JLR21" s="43">
        <v>0</v>
      </c>
      <c r="JLS21" s="43">
        <v>-0.28999999999999998</v>
      </c>
      <c r="JLT21" s="43">
        <v>0</v>
      </c>
      <c r="JLU21" s="43">
        <v>-0.13</v>
      </c>
      <c r="JLV21" s="43">
        <v>0</v>
      </c>
      <c r="JLW21" s="43">
        <v>-0.16</v>
      </c>
      <c r="JLX21" s="43">
        <v>0</v>
      </c>
      <c r="JLY21" s="43">
        <v>-0.13</v>
      </c>
      <c r="JLZ21" s="43">
        <v>0</v>
      </c>
      <c r="JMA21" s="43">
        <v>-0.33</v>
      </c>
      <c r="JMB21" s="43">
        <v>0</v>
      </c>
      <c r="JMC21" s="43">
        <v>-0.26</v>
      </c>
      <c r="JMD21" s="43">
        <v>0</v>
      </c>
      <c r="JME21" s="43">
        <v>-0.16</v>
      </c>
      <c r="JMF21" s="43">
        <v>0</v>
      </c>
      <c r="JMG21" s="43">
        <v>0</v>
      </c>
      <c r="JMH21" s="43">
        <v>0</v>
      </c>
      <c r="JMI21" s="43">
        <v>-0.38</v>
      </c>
      <c r="JMK21" s="43">
        <v>1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</v>
      </c>
      <c r="JMX21" s="43">
        <v>0</v>
      </c>
      <c r="JMY21" s="43">
        <v>0</v>
      </c>
      <c r="JMZ21" s="43">
        <v>0</v>
      </c>
      <c r="JNA21" s="43">
        <v>0</v>
      </c>
      <c r="JNB21" s="43">
        <v>0</v>
      </c>
      <c r="JNC21" s="43">
        <v>0.96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54.4</v>
      </c>
      <c r="JNY21" s="112">
        <v>0</v>
      </c>
      <c r="JNZ21" s="112">
        <v>0</v>
      </c>
      <c r="JOA21" s="112" t="s">
        <v>6</v>
      </c>
    </row>
    <row r="22" spans="1:6089 6180:7151" ht="15" customHeight="1">
      <c r="A22" s="205">
        <v>17</v>
      </c>
      <c r="C22" s="81">
        <v>37</v>
      </c>
      <c r="D22" s="43">
        <v>1</v>
      </c>
      <c r="E22" s="43">
        <v>0</v>
      </c>
      <c r="F22" s="43" t="s">
        <v>8265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4</v>
      </c>
      <c r="S22" s="43">
        <v>0</v>
      </c>
      <c r="T22" s="43">
        <v>3.91</v>
      </c>
      <c r="U22" s="43">
        <v>0</v>
      </c>
      <c r="V22" s="43">
        <v>0</v>
      </c>
      <c r="W22" s="43">
        <v>0.96</v>
      </c>
      <c r="X22" s="43">
        <v>26.4</v>
      </c>
      <c r="Y22" s="43">
        <v>0</v>
      </c>
      <c r="AC22" s="43">
        <v>0</v>
      </c>
      <c r="AD22" s="43">
        <v>13.4</v>
      </c>
      <c r="AE22" s="43">
        <v>0</v>
      </c>
      <c r="AF22" s="43">
        <v>0</v>
      </c>
      <c r="AG22" s="43">
        <v>0.05</v>
      </c>
      <c r="AH22" s="43">
        <v>-4</v>
      </c>
      <c r="AI22" s="43">
        <v>0.04</v>
      </c>
      <c r="AJ22" s="43">
        <v>0</v>
      </c>
      <c r="AK22" s="43">
        <v>0</v>
      </c>
      <c r="AL22" s="43">
        <v>0</v>
      </c>
      <c r="AM22" s="43" t="s">
        <v>7705</v>
      </c>
      <c r="AN22" s="43">
        <v>5555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-952</v>
      </c>
      <c r="CN22" s="43">
        <v>0</v>
      </c>
      <c r="CO22" s="43">
        <v>-954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0.03</v>
      </c>
      <c r="EV22" s="43">
        <v>0.03</v>
      </c>
      <c r="FA22" s="43">
        <v>35961079</v>
      </c>
      <c r="FB22" s="43">
        <v>0</v>
      </c>
      <c r="FC22" s="43">
        <v>8872987</v>
      </c>
      <c r="FD22" s="43">
        <v>420300</v>
      </c>
      <c r="FE22" s="43">
        <v>785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-29</v>
      </c>
      <c r="FL22" s="43">
        <v>1073</v>
      </c>
      <c r="FM22" s="43">
        <v>811</v>
      </c>
      <c r="FN22" s="43">
        <v>776</v>
      </c>
      <c r="FO22" s="43">
        <v>776</v>
      </c>
      <c r="FP22" s="43">
        <v>776</v>
      </c>
      <c r="FQ22" s="43">
        <v>1902</v>
      </c>
      <c r="FR22" s="43">
        <v>776</v>
      </c>
      <c r="FS22" s="43">
        <v>9224</v>
      </c>
      <c r="FT22" s="43">
        <v>9224</v>
      </c>
      <c r="FU22" s="43">
        <v>9224</v>
      </c>
      <c r="FV22" s="43">
        <v>0</v>
      </c>
      <c r="FW22" s="43">
        <v>1331</v>
      </c>
      <c r="FY22" s="43">
        <v>54.9</v>
      </c>
      <c r="FZ22" s="43">
        <v>0</v>
      </c>
      <c r="GA22" s="43">
        <v>55</v>
      </c>
      <c r="GB22" s="43">
        <v>16.7</v>
      </c>
      <c r="GC22" s="43">
        <v>8</v>
      </c>
      <c r="GD22" s="43">
        <v>65</v>
      </c>
      <c r="GE22" s="43">
        <v>19.2</v>
      </c>
      <c r="GF22" s="43">
        <v>0</v>
      </c>
      <c r="GG22" s="43">
        <v>26.4</v>
      </c>
      <c r="GH22" s="43">
        <v>26.4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26.7</v>
      </c>
      <c r="GO22" s="43">
        <v>0</v>
      </c>
      <c r="GP22" s="43">
        <v>30</v>
      </c>
      <c r="GQ22" s="43">
        <v>0</v>
      </c>
      <c r="GR22" s="43">
        <v>0</v>
      </c>
      <c r="GS22" s="43">
        <v>75</v>
      </c>
      <c r="GT22" s="43">
        <v>59.8</v>
      </c>
      <c r="GU22" s="43">
        <v>0</v>
      </c>
      <c r="GV22" s="43">
        <v>80</v>
      </c>
      <c r="GW22" s="43">
        <v>3.8</v>
      </c>
      <c r="GX22" s="43">
        <v>0</v>
      </c>
      <c r="GY22" s="43">
        <v>15</v>
      </c>
      <c r="GZ22" s="43">
        <v>0.1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21.7</v>
      </c>
      <c r="HU22" s="43">
        <v>25</v>
      </c>
      <c r="HV22" s="43">
        <v>14.7</v>
      </c>
      <c r="HW22" s="43">
        <v>7.3</v>
      </c>
      <c r="HX22" s="43">
        <v>0</v>
      </c>
      <c r="HY22" s="43">
        <v>0.1</v>
      </c>
      <c r="HZ22" s="43">
        <v>0</v>
      </c>
      <c r="IA22" s="43">
        <v>3.4</v>
      </c>
      <c r="IB22" s="43">
        <v>3.4</v>
      </c>
      <c r="IC22" s="43">
        <v>7.4</v>
      </c>
      <c r="ID22" s="43">
        <v>0</v>
      </c>
      <c r="IE22" s="43">
        <v>0.4</v>
      </c>
      <c r="IF22" s="43">
        <v>0.2</v>
      </c>
      <c r="IG22" s="43">
        <v>0</v>
      </c>
      <c r="IH22" s="43">
        <v>2</v>
      </c>
      <c r="II22" s="43">
        <v>8.5</v>
      </c>
      <c r="IJ22" s="43">
        <v>3.9</v>
      </c>
      <c r="IK22" s="43">
        <v>3.8</v>
      </c>
      <c r="IL22" s="43">
        <v>3.9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0.4</v>
      </c>
      <c r="KZ22" s="43">
        <v>-28.3</v>
      </c>
      <c r="LA22" s="43">
        <v>0.8</v>
      </c>
      <c r="LB22" s="43">
        <v>1.2</v>
      </c>
      <c r="LC22" s="43">
        <v>1.6</v>
      </c>
      <c r="LD22" s="43">
        <v>2</v>
      </c>
      <c r="LE22" s="43">
        <v>-0.4</v>
      </c>
      <c r="LF22" s="43">
        <v>-3.7</v>
      </c>
      <c r="LG22" s="43">
        <v>-14.2</v>
      </c>
      <c r="LH22" s="43">
        <v>-28.8</v>
      </c>
      <c r="LI22" s="43">
        <v>0</v>
      </c>
      <c r="LJ22" s="43">
        <v>0</v>
      </c>
      <c r="LK22" s="43">
        <v>0.4</v>
      </c>
      <c r="LL22" s="43">
        <v>-28.3</v>
      </c>
      <c r="LM22" s="43">
        <v>1</v>
      </c>
      <c r="LN22" s="43">
        <v>0</v>
      </c>
      <c r="LO22" s="43">
        <v>0.8</v>
      </c>
      <c r="LP22" s="43">
        <v>0</v>
      </c>
      <c r="LQ22" s="43">
        <v>1.2</v>
      </c>
      <c r="LR22" s="43">
        <v>0</v>
      </c>
      <c r="LS22" s="43">
        <v>1.6</v>
      </c>
      <c r="LT22" s="43">
        <v>0</v>
      </c>
      <c r="LU22" s="43">
        <v>2</v>
      </c>
      <c r="LV22" s="43">
        <v>1</v>
      </c>
      <c r="LW22" s="43">
        <v>-0.4</v>
      </c>
      <c r="LX22" s="43">
        <v>1</v>
      </c>
      <c r="LY22" s="43">
        <v>-3.7</v>
      </c>
      <c r="LZ22" s="43">
        <v>1</v>
      </c>
      <c r="MA22" s="43">
        <v>-14.2</v>
      </c>
      <c r="MB22" s="43">
        <v>1</v>
      </c>
      <c r="MC22" s="43">
        <v>-28.8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9220</v>
      </c>
      <c r="QA22" s="43">
        <v>20</v>
      </c>
      <c r="QB22" s="43">
        <v>0</v>
      </c>
      <c r="QC22" s="43">
        <v>2928</v>
      </c>
      <c r="QD22" s="43">
        <v>0</v>
      </c>
      <c r="QE22" s="43">
        <v>0</v>
      </c>
      <c r="QF22" s="43">
        <v>2930</v>
      </c>
      <c r="QG22" s="43">
        <v>-2.5</v>
      </c>
      <c r="QH22" s="43">
        <v>20.2</v>
      </c>
      <c r="QI22" s="43">
        <v>117.6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0.4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189.7</v>
      </c>
      <c r="RA22" s="43">
        <v>100</v>
      </c>
      <c r="RB22" s="43">
        <v>150</v>
      </c>
      <c r="RC22" s="43">
        <v>0</v>
      </c>
      <c r="RD22" s="43">
        <v>-0.9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19.3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120.4</v>
      </c>
      <c r="SE22" s="43">
        <v>0</v>
      </c>
      <c r="SF22" s="43">
        <v>0</v>
      </c>
      <c r="SG22" s="43">
        <v>0.9</v>
      </c>
      <c r="SH22" s="43">
        <v>0.4</v>
      </c>
      <c r="SI22" s="43">
        <v>0</v>
      </c>
      <c r="SJ22" s="43">
        <v>2.8</v>
      </c>
      <c r="SK22" s="43">
        <v>1.51</v>
      </c>
      <c r="SL22" s="43">
        <v>17</v>
      </c>
      <c r="SM22" s="43">
        <v>17</v>
      </c>
      <c r="SN22" s="43">
        <v>17</v>
      </c>
      <c r="SO22" s="43">
        <v>8.42</v>
      </c>
      <c r="SP22" s="43">
        <v>1608540250453</v>
      </c>
      <c r="SQ22" s="43">
        <v>0</v>
      </c>
      <c r="SR22" s="43">
        <v>46</v>
      </c>
      <c r="SS22" s="43">
        <v>1</v>
      </c>
      <c r="ST22" s="43">
        <v>0</v>
      </c>
      <c r="SU22" s="43">
        <v>2.7</v>
      </c>
      <c r="SV22" s="43">
        <v>12.2</v>
      </c>
      <c r="SW22" s="43">
        <v>0</v>
      </c>
      <c r="SX22" s="43">
        <v>23</v>
      </c>
      <c r="SY22" s="43">
        <v>0</v>
      </c>
      <c r="TA22" s="43">
        <v>1181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54</v>
      </c>
      <c r="TS22" s="43">
        <v>55</v>
      </c>
      <c r="TT22" s="43">
        <v>54</v>
      </c>
      <c r="TU22" s="43">
        <v>55</v>
      </c>
      <c r="TV22" s="43">
        <v>56</v>
      </c>
      <c r="TW22" s="43">
        <v>56</v>
      </c>
      <c r="TX22" s="43">
        <v>54</v>
      </c>
      <c r="TY22" s="43">
        <v>55</v>
      </c>
      <c r="TZ22" s="43">
        <v>56</v>
      </c>
      <c r="UA22" s="43">
        <v>55</v>
      </c>
      <c r="UB22" s="43">
        <v>55</v>
      </c>
      <c r="UC22" s="43">
        <v>56</v>
      </c>
      <c r="UD22" s="43">
        <v>56</v>
      </c>
      <c r="UE22" s="43">
        <v>55</v>
      </c>
      <c r="UF22" s="43">
        <v>55</v>
      </c>
      <c r="UG22" s="43">
        <v>54</v>
      </c>
      <c r="UH22" s="43">
        <v>55</v>
      </c>
      <c r="UI22" s="43">
        <v>54</v>
      </c>
      <c r="UJ22" s="43">
        <v>56</v>
      </c>
      <c r="UK22" s="43">
        <v>55</v>
      </c>
      <c r="UL22" s="43">
        <v>56</v>
      </c>
      <c r="UM22" s="43">
        <v>55</v>
      </c>
      <c r="UN22" s="43">
        <v>56</v>
      </c>
      <c r="UO22" s="43">
        <v>56</v>
      </c>
      <c r="UP22" s="43">
        <v>55</v>
      </c>
      <c r="UQ22" s="43">
        <v>554</v>
      </c>
      <c r="UR22" s="43">
        <v>57</v>
      </c>
      <c r="US22" s="43">
        <v>556</v>
      </c>
      <c r="UT22" s="43">
        <v>54</v>
      </c>
      <c r="UU22" s="43">
        <v>549</v>
      </c>
      <c r="UV22" s="43">
        <v>0</v>
      </c>
      <c r="UW22" s="43">
        <v>0</v>
      </c>
      <c r="UX22" s="43">
        <v>18</v>
      </c>
      <c r="UY22" s="43">
        <v>32</v>
      </c>
      <c r="UZ22" s="43">
        <v>30</v>
      </c>
      <c r="VA22" s="43">
        <v>7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6547217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28</v>
      </c>
      <c r="XO22" s="43">
        <v>29.8</v>
      </c>
      <c r="XR22" s="43">
        <v>28.4</v>
      </c>
      <c r="XS22" s="43">
        <v>28.6</v>
      </c>
      <c r="XT22" s="43">
        <v>29.5</v>
      </c>
      <c r="XU22" s="43">
        <v>0</v>
      </c>
      <c r="XZ22" s="43">
        <v>1</v>
      </c>
      <c r="YA22" s="43">
        <v>1606566361694</v>
      </c>
      <c r="YC22" s="43">
        <v>0</v>
      </c>
      <c r="YD22" s="43">
        <v>0.999</v>
      </c>
      <c r="YE22" s="43">
        <v>0</v>
      </c>
      <c r="YF22" s="43">
        <v>0</v>
      </c>
      <c r="YG22" s="43">
        <v>20853</v>
      </c>
      <c r="YH22" s="43">
        <v>12083</v>
      </c>
      <c r="YI22" s="43">
        <v>20901</v>
      </c>
      <c r="YJ22" s="43">
        <v>11994</v>
      </c>
      <c r="YK22" s="43">
        <v>20881</v>
      </c>
      <c r="YL22" s="43">
        <v>12084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31868</v>
      </c>
      <c r="YU22" s="43">
        <v>4552</v>
      </c>
      <c r="YV22" s="43">
        <v>7</v>
      </c>
      <c r="YW22" s="43">
        <v>3.1E-2</v>
      </c>
      <c r="YX22" s="43">
        <v>1120</v>
      </c>
      <c r="YY22" s="43">
        <v>2.35</v>
      </c>
      <c r="YZ22" s="43">
        <v>0.5</v>
      </c>
      <c r="ZA22" s="43">
        <v>0.01</v>
      </c>
      <c r="ZB22" s="43">
        <v>0.03</v>
      </c>
      <c r="ZD22" s="43">
        <v>0</v>
      </c>
      <c r="ZE22" s="43">
        <v>59.8</v>
      </c>
      <c r="ZF22" s="43">
        <v>28.6</v>
      </c>
      <c r="ZG22" s="43">
        <v>0</v>
      </c>
      <c r="ZH22" s="43">
        <v>16.7</v>
      </c>
      <c r="ZI22" s="43">
        <v>19.2</v>
      </c>
      <c r="ZJ22" s="43">
        <v>29.5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68.599999999999994</v>
      </c>
      <c r="AAN22" s="43">
        <v>68.099999999999994</v>
      </c>
      <c r="AAO22" s="43">
        <v>66.2</v>
      </c>
      <c r="AAP22" s="43">
        <v>63.2</v>
      </c>
      <c r="AAQ22" s="43">
        <v>68.2</v>
      </c>
      <c r="AAR22" s="43">
        <v>66.599999999999994</v>
      </c>
      <c r="AAS22" s="43">
        <v>63.2</v>
      </c>
      <c r="AAT22" s="43">
        <v>65</v>
      </c>
      <c r="AAU22" s="43">
        <v>66.099999999999994</v>
      </c>
      <c r="AAV22" s="43">
        <v>68.099999999999994</v>
      </c>
      <c r="AAW22" s="43">
        <v>68.099999999999994</v>
      </c>
      <c r="AAX22" s="43">
        <v>64.2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9275.2999999999993</v>
      </c>
      <c r="ACJ22" s="43">
        <v>8764.6</v>
      </c>
      <c r="ACK22" s="43">
        <v>9275.1</v>
      </c>
      <c r="ACL22" s="43">
        <v>9190.4</v>
      </c>
      <c r="ACM22" s="43">
        <v>9275.2000000000007</v>
      </c>
      <c r="ACN22" s="43">
        <v>9275.2999999999993</v>
      </c>
      <c r="ACO22" s="43">
        <v>9275.1</v>
      </c>
      <c r="ACP22" s="43">
        <v>9275.2000000000007</v>
      </c>
      <c r="ACQ22" s="43">
        <v>9275.1</v>
      </c>
      <c r="ACR22" s="43">
        <v>9275.2000000000007</v>
      </c>
      <c r="ACS22" s="43">
        <v>9275.2000000000007</v>
      </c>
      <c r="ACT22" s="43">
        <v>9275.2000000000007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5</v>
      </c>
      <c r="ADA22" s="43">
        <v>10</v>
      </c>
      <c r="ADB22" s="43">
        <v>2018</v>
      </c>
      <c r="ADC22" s="43">
        <v>23</v>
      </c>
      <c r="ADD22" s="43">
        <v>4</v>
      </c>
      <c r="ADE22" s="43">
        <v>6</v>
      </c>
      <c r="ADF22" s="43">
        <v>10</v>
      </c>
      <c r="ADG22" s="43">
        <v>2017</v>
      </c>
      <c r="ADH22" s="43">
        <v>5</v>
      </c>
      <c r="ADI22" s="43">
        <v>10</v>
      </c>
      <c r="ADJ22" s="43">
        <v>2017</v>
      </c>
      <c r="ADK22" s="43">
        <v>5</v>
      </c>
      <c r="ADL22" s="43">
        <v>10</v>
      </c>
      <c r="ADM22" s="43">
        <v>2017</v>
      </c>
      <c r="ADN22" s="43">
        <v>5</v>
      </c>
      <c r="ADO22" s="43">
        <v>10</v>
      </c>
      <c r="ADP22" s="43">
        <v>2017</v>
      </c>
      <c r="ADQ22" s="43">
        <v>5</v>
      </c>
      <c r="ADR22" s="43">
        <v>10</v>
      </c>
      <c r="ADS22" s="43">
        <v>2017</v>
      </c>
      <c r="ADT22" s="43">
        <v>6</v>
      </c>
      <c r="ADU22" s="43">
        <v>10</v>
      </c>
      <c r="ADV22" s="43">
        <v>2017</v>
      </c>
      <c r="ADW22" s="43">
        <v>8</v>
      </c>
      <c r="ADX22" s="43">
        <v>10</v>
      </c>
      <c r="ADY22" s="43">
        <v>2017</v>
      </c>
      <c r="ADZ22" s="43">
        <v>8</v>
      </c>
      <c r="AEA22" s="43">
        <v>10</v>
      </c>
      <c r="AEB22" s="43">
        <v>2017</v>
      </c>
      <c r="AEC22" s="43">
        <v>5</v>
      </c>
      <c r="AED22" s="43">
        <v>10</v>
      </c>
      <c r="AEE22" s="43">
        <v>36499</v>
      </c>
      <c r="AEF22" s="43">
        <v>37005</v>
      </c>
      <c r="AEG22" s="43">
        <v>36442</v>
      </c>
      <c r="AEH22" s="43">
        <v>40766</v>
      </c>
      <c r="AEI22" s="43">
        <v>36431</v>
      </c>
      <c r="AEJ22" s="43">
        <v>36454</v>
      </c>
      <c r="AEK22" s="43">
        <v>36430</v>
      </c>
      <c r="AEL22" s="43">
        <v>36444</v>
      </c>
      <c r="AEM22" s="43">
        <v>36484</v>
      </c>
      <c r="AEN22" s="43">
        <v>36505</v>
      </c>
      <c r="AEO22" s="43">
        <v>36504</v>
      </c>
      <c r="AEP22" s="43">
        <v>36443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0</v>
      </c>
      <c r="AGK22" s="43">
        <v>197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0.55200000000000005</v>
      </c>
      <c r="ALL22" s="43">
        <v>0.4</v>
      </c>
      <c r="ALM22" s="43">
        <v>0</v>
      </c>
      <c r="ALN22" s="43">
        <v>0</v>
      </c>
      <c r="ALO22" s="43">
        <v>0</v>
      </c>
      <c r="ALP22" s="43">
        <v>0</v>
      </c>
      <c r="ALQ22" s="43">
        <v>7.61</v>
      </c>
      <c r="ALR22" s="43">
        <v>7.69</v>
      </c>
      <c r="ALS22" s="43">
        <v>7.93</v>
      </c>
      <c r="ALT22" s="43">
        <v>7.71</v>
      </c>
      <c r="ALU22" s="43">
        <v>7.71</v>
      </c>
      <c r="ALV22" s="43">
        <v>7.58</v>
      </c>
      <c r="ALW22" s="43">
        <v>7.82</v>
      </c>
      <c r="ALX22" s="43">
        <v>7.73</v>
      </c>
      <c r="ALY22" s="43">
        <v>7.57</v>
      </c>
      <c r="ALZ22" s="43">
        <v>7.82</v>
      </c>
      <c r="AMA22" s="43">
        <v>7.61</v>
      </c>
      <c r="AMB22" s="43">
        <v>7.57</v>
      </c>
      <c r="AMC22" s="43">
        <v>7.8</v>
      </c>
      <c r="AMD22" s="43">
        <v>7.84</v>
      </c>
      <c r="AME22" s="43">
        <v>7.7</v>
      </c>
      <c r="AMF22" s="43">
        <v>7.86</v>
      </c>
      <c r="AMG22" s="43">
        <v>8.07</v>
      </c>
      <c r="AMH22" s="43">
        <v>7.76</v>
      </c>
      <c r="AMI22" s="43">
        <v>7.86</v>
      </c>
      <c r="AMJ22" s="43">
        <v>8.1</v>
      </c>
      <c r="AMK22" s="43">
        <v>7.79</v>
      </c>
      <c r="AML22" s="43">
        <v>7.52</v>
      </c>
      <c r="AMM22" s="43">
        <v>7.95</v>
      </c>
      <c r="AMN22" s="43">
        <v>7.97</v>
      </c>
      <c r="AMO22" s="43">
        <v>-0.09</v>
      </c>
      <c r="AMP22" s="43">
        <v>-0.21</v>
      </c>
      <c r="AMQ22" s="43">
        <v>-0.32</v>
      </c>
      <c r="AMR22" s="43">
        <v>0</v>
      </c>
      <c r="AMS22" s="43">
        <v>0</v>
      </c>
      <c r="AMT22" s="43">
        <v>-0.12</v>
      </c>
      <c r="AMU22" s="43">
        <v>-0.25</v>
      </c>
      <c r="AMV22" s="43">
        <v>-0.2</v>
      </c>
      <c r="AMW22" s="43">
        <v>0.06</v>
      </c>
      <c r="AMX22" s="43">
        <v>0.12</v>
      </c>
      <c r="AMY22" s="43">
        <v>-0.26</v>
      </c>
      <c r="AMZ22" s="43">
        <v>0</v>
      </c>
      <c r="ANA22" s="43">
        <v>-7.0000000000000007E-2</v>
      </c>
      <c r="ANB22" s="43">
        <v>0.28000000000000003</v>
      </c>
      <c r="ANC22" s="43">
        <v>-0.32</v>
      </c>
      <c r="AND22" s="43">
        <v>-0.05</v>
      </c>
      <c r="ANE22" s="43">
        <v>-0.28000000000000003</v>
      </c>
      <c r="ANF22" s="43">
        <v>-7.0000000000000007E-2</v>
      </c>
      <c r="ANG22" s="43">
        <v>0.33</v>
      </c>
      <c r="ANH22" s="43">
        <v>-0.31</v>
      </c>
      <c r="ANI22" s="43">
        <v>-0.32</v>
      </c>
      <c r="ANJ22" s="43">
        <v>-0.18</v>
      </c>
      <c r="ANK22" s="43">
        <v>-0.03</v>
      </c>
      <c r="ANL22" s="43">
        <v>0.15</v>
      </c>
      <c r="ANM22" s="43">
        <v>7.74</v>
      </c>
      <c r="ANN22" s="43">
        <v>7.75</v>
      </c>
      <c r="ANO22" s="43">
        <v>7.83</v>
      </c>
      <c r="ANP22" s="43">
        <v>7.78</v>
      </c>
      <c r="ANQ22" s="43">
        <v>7.73</v>
      </c>
      <c r="ANR22" s="43">
        <v>7.63</v>
      </c>
      <c r="ANS22" s="43">
        <v>7.8</v>
      </c>
      <c r="ANT22" s="43">
        <v>7.97</v>
      </c>
      <c r="ANU22" s="43">
        <v>8.07</v>
      </c>
      <c r="ANV22" s="43">
        <v>7.71</v>
      </c>
      <c r="ANW22" s="43">
        <v>7.86</v>
      </c>
      <c r="ANX22" s="43">
        <v>7.76</v>
      </c>
      <c r="ANY22" s="43">
        <v>7.83</v>
      </c>
      <c r="ANZ22" s="43">
        <v>7.9</v>
      </c>
      <c r="AOA22" s="43">
        <v>7.88</v>
      </c>
      <c r="AOB22" s="43">
        <v>7.82</v>
      </c>
      <c r="AOC22" s="43">
        <v>7.77</v>
      </c>
      <c r="AOD22" s="43">
        <v>7.76</v>
      </c>
      <c r="AOE22" s="43">
        <v>7.77</v>
      </c>
      <c r="AOF22" s="43">
        <v>7.86</v>
      </c>
      <c r="AOG22" s="43">
        <v>7.71</v>
      </c>
      <c r="AOH22" s="43">
        <v>7.63</v>
      </c>
      <c r="AOI22" s="43">
        <v>7.81</v>
      </c>
      <c r="AOJ22" s="43">
        <v>7.68</v>
      </c>
      <c r="AOK22" s="43">
        <v>-0.27</v>
      </c>
      <c r="AOL22" s="43">
        <v>-0.32</v>
      </c>
      <c r="AOM22" s="43">
        <v>-0.04</v>
      </c>
      <c r="AON22" s="43">
        <v>-0.12</v>
      </c>
      <c r="AOO22" s="43">
        <v>0.03</v>
      </c>
      <c r="AOP22" s="43">
        <v>-0.16</v>
      </c>
      <c r="AOQ22" s="43">
        <v>-0.32</v>
      </c>
      <c r="AOR22" s="43">
        <v>-7.0000000000000007E-2</v>
      </c>
      <c r="AOS22" s="43">
        <v>-0.06</v>
      </c>
      <c r="AOT22" s="43">
        <v>-0.24</v>
      </c>
      <c r="AOU22" s="43">
        <v>0.08</v>
      </c>
      <c r="AOV22" s="43">
        <v>-0.2</v>
      </c>
      <c r="AOW22" s="43">
        <v>-0.33</v>
      </c>
      <c r="AOX22" s="43">
        <v>0.27</v>
      </c>
      <c r="AOY22" s="43">
        <v>-0.08</v>
      </c>
      <c r="AOZ22" s="43">
        <v>-0.25</v>
      </c>
      <c r="APA22" s="43">
        <v>-0.33</v>
      </c>
      <c r="APB22" s="43">
        <v>-0.26</v>
      </c>
      <c r="APC22" s="43">
        <v>-0.21</v>
      </c>
      <c r="APD22" s="43">
        <v>0.17</v>
      </c>
      <c r="APE22" s="43">
        <v>-0.24</v>
      </c>
      <c r="APF22" s="43">
        <v>-0.49</v>
      </c>
      <c r="APG22" s="43">
        <v>0</v>
      </c>
      <c r="APH22" s="43">
        <v>-0.19</v>
      </c>
      <c r="API22" s="43">
        <v>38588.1</v>
      </c>
      <c r="APJ22" s="43">
        <v>0</v>
      </c>
      <c r="APK22" s="43">
        <v>11490.9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7675</v>
      </c>
      <c r="APU22" s="43" t="s">
        <v>7714</v>
      </c>
      <c r="APV22" s="43" t="s">
        <v>7715</v>
      </c>
      <c r="APW22" s="43" t="s">
        <v>7715</v>
      </c>
      <c r="APX22" s="43" t="s">
        <v>7716</v>
      </c>
      <c r="APY22" s="43" t="s">
        <v>7716</v>
      </c>
      <c r="APZ22" s="43" t="s">
        <v>7715</v>
      </c>
      <c r="AQA22" s="43" t="s">
        <v>7717</v>
      </c>
      <c r="AQB22" s="43" t="s">
        <v>7715</v>
      </c>
      <c r="AQC22" s="43" t="s">
        <v>7717</v>
      </c>
      <c r="AQD22" s="43" t="s">
        <v>7715</v>
      </c>
      <c r="AQE22" s="43" t="s">
        <v>7715</v>
      </c>
      <c r="AQF22" s="43" t="s">
        <v>7715</v>
      </c>
      <c r="AQG22" s="43" t="s">
        <v>7715</v>
      </c>
      <c r="AQH22" s="43" t="s">
        <v>7718</v>
      </c>
      <c r="AQI22" s="43" t="s">
        <v>7716</v>
      </c>
      <c r="AQJ22" s="43" t="s">
        <v>7715</v>
      </c>
      <c r="AQK22" s="43" t="s">
        <v>7719</v>
      </c>
      <c r="AQL22" s="43" t="s">
        <v>7715</v>
      </c>
      <c r="AQM22" s="43" t="s">
        <v>7719</v>
      </c>
      <c r="AQN22" s="43" t="s">
        <v>7717</v>
      </c>
      <c r="AQO22" s="43" t="s">
        <v>7715</v>
      </c>
      <c r="AQP22" s="43" t="s">
        <v>7715</v>
      </c>
      <c r="AQQ22" s="43" t="s">
        <v>7720</v>
      </c>
      <c r="AQR22" s="43" t="s">
        <v>7715</v>
      </c>
      <c r="AQS22" s="43" t="s">
        <v>7717</v>
      </c>
      <c r="AQT22" s="43" t="s">
        <v>7715</v>
      </c>
      <c r="AQU22" s="43" t="s">
        <v>7715</v>
      </c>
      <c r="AQV22" s="43" t="s">
        <v>7721</v>
      </c>
      <c r="AQW22" s="43" t="s">
        <v>7715</v>
      </c>
      <c r="AQX22" s="43" t="s">
        <v>19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1716</v>
      </c>
      <c r="ATE22" s="43">
        <v>-1</v>
      </c>
      <c r="ATF22" s="43">
        <v>2</v>
      </c>
      <c r="ATG22" s="43">
        <v>1</v>
      </c>
      <c r="ATH22" s="43" t="s">
        <v>7704</v>
      </c>
      <c r="ATI22" s="43">
        <v>1E-4</v>
      </c>
      <c r="ATJ22" s="43">
        <v>1607519055000</v>
      </c>
      <c r="ATK22" s="43">
        <v>1</v>
      </c>
      <c r="ATL22" s="43">
        <v>1</v>
      </c>
      <c r="ATM22" s="43">
        <v>0.2606</v>
      </c>
      <c r="ATN22" s="43">
        <v>1</v>
      </c>
      <c r="ATO22" s="43" t="s">
        <v>7704</v>
      </c>
      <c r="ATP22" s="43">
        <v>3796</v>
      </c>
      <c r="ATQ22" s="43">
        <v>1</v>
      </c>
      <c r="ATR22" s="43">
        <v>1607040000000</v>
      </c>
      <c r="ATS22" s="43" t="s">
        <v>7704</v>
      </c>
      <c r="ATT22" s="43" t="s">
        <v>7704</v>
      </c>
      <c r="ATU22" s="43" t="s">
        <v>7704</v>
      </c>
      <c r="ATV22" s="43">
        <v>0.01</v>
      </c>
      <c r="ATW22" s="43">
        <v>6.73</v>
      </c>
      <c r="ATX22" s="43">
        <v>4</v>
      </c>
      <c r="ATY22" s="43" t="s">
        <v>7704</v>
      </c>
      <c r="ATZ22" s="43">
        <v>1</v>
      </c>
      <c r="AUA22" s="43">
        <v>8.0000000000000004E-4</v>
      </c>
      <c r="AUB22" s="43">
        <v>1</v>
      </c>
      <c r="AUC22" s="43">
        <v>1</v>
      </c>
      <c r="AUD22" s="43">
        <v>1</v>
      </c>
      <c r="AUE22" s="43">
        <v>1</v>
      </c>
      <c r="AUF22" s="43">
        <v>0</v>
      </c>
      <c r="AUG22" s="43">
        <v>0</v>
      </c>
      <c r="AUH22" s="43">
        <v>871</v>
      </c>
      <c r="AUI22" s="43">
        <v>10</v>
      </c>
      <c r="AUJ22" s="43">
        <v>3.0300000000000001E-2</v>
      </c>
      <c r="AUK22" s="43">
        <v>1</v>
      </c>
      <c r="AUL22" s="43">
        <v>1607511600000</v>
      </c>
      <c r="AUM22" s="43">
        <v>4</v>
      </c>
      <c r="AUN22" s="43">
        <v>1</v>
      </c>
      <c r="AUO22" s="43">
        <v>1</v>
      </c>
      <c r="AUP22" s="43">
        <v>2.31</v>
      </c>
      <c r="AUQ22" s="43">
        <v>5.9</v>
      </c>
      <c r="AUR22" s="43">
        <v>89456</v>
      </c>
      <c r="AUS22" s="43">
        <v>1</v>
      </c>
      <c r="AUT22" s="43">
        <v>1</v>
      </c>
      <c r="AUU22" s="43">
        <v>8945</v>
      </c>
      <c r="AUV22" s="43">
        <v>1</v>
      </c>
      <c r="AUW22" s="43">
        <v>13.2</v>
      </c>
      <c r="AUX22" s="43">
        <v>120</v>
      </c>
      <c r="AUY22" s="43">
        <v>0.05</v>
      </c>
      <c r="AUZ22" s="43">
        <v>3.5499999999999997E-2</v>
      </c>
      <c r="AVE22" s="43" t="s">
        <v>8059</v>
      </c>
      <c r="AVF22" s="43">
        <v>60</v>
      </c>
      <c r="AVH22" s="43">
        <v>0</v>
      </c>
      <c r="AVI22" s="43">
        <v>0</v>
      </c>
      <c r="AVJ22" s="43">
        <v>7632</v>
      </c>
      <c r="AVK22" s="43">
        <v>6.96</v>
      </c>
      <c r="AVL22" s="43">
        <v>2</v>
      </c>
      <c r="AVM22" s="43">
        <v>2</v>
      </c>
      <c r="AVO22" s="43">
        <v>0</v>
      </c>
      <c r="AVP22" s="43">
        <v>0</v>
      </c>
      <c r="AVQ22" s="43">
        <v>50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J22" s="43">
        <v>32.700000000000003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0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1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0</v>
      </c>
      <c r="AYB22" s="43">
        <v>1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5</v>
      </c>
      <c r="AYR22" s="43">
        <v>50</v>
      </c>
      <c r="AYS22" s="43">
        <v>2</v>
      </c>
      <c r="AYT22" s="43">
        <v>0</v>
      </c>
      <c r="AYU22" s="43">
        <v>11</v>
      </c>
      <c r="AYV22" s="43">
        <v>1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35</v>
      </c>
      <c r="BAQ22" s="43">
        <v>0</v>
      </c>
      <c r="BAR22" s="43">
        <v>0</v>
      </c>
      <c r="BAS22" s="43">
        <v>1</v>
      </c>
      <c r="BAT22" s="43">
        <v>120</v>
      </c>
      <c r="BAU22" s="43">
        <v>0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200</v>
      </c>
      <c r="BBI22" s="43">
        <v>-1000</v>
      </c>
      <c r="BBK22" s="43">
        <v>-200</v>
      </c>
      <c r="BBL22" s="43">
        <v>-1700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3</v>
      </c>
      <c r="BBV22" s="43">
        <v>0.1</v>
      </c>
      <c r="BBW22" s="43">
        <v>0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3.5</v>
      </c>
      <c r="BCH22" s="43">
        <v>0</v>
      </c>
      <c r="BCI22" s="43">
        <v>0</v>
      </c>
      <c r="BCJ22" s="43">
        <v>0.2</v>
      </c>
      <c r="BCK22" s="43">
        <v>4.2</v>
      </c>
      <c r="BCM22" s="43">
        <v>10</v>
      </c>
      <c r="BCN22" s="43">
        <v>0</v>
      </c>
      <c r="BCR22" s="43">
        <v>1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35</v>
      </c>
      <c r="BDB22" s="43">
        <v>30</v>
      </c>
      <c r="BDC22" s="43">
        <v>50</v>
      </c>
      <c r="BDD22" s="43">
        <v>180</v>
      </c>
      <c r="BDE22" s="43">
        <v>28</v>
      </c>
      <c r="BDF22" s="43">
        <v>35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0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2</v>
      </c>
      <c r="BEA22" s="43">
        <v>10</v>
      </c>
      <c r="BEB22" s="43">
        <v>2</v>
      </c>
      <c r="BEC22" s="43">
        <v>1</v>
      </c>
      <c r="BED22" s="43">
        <v>1</v>
      </c>
      <c r="BEE22" s="43">
        <v>0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2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10</v>
      </c>
      <c r="BFJ22" s="43">
        <v>0</v>
      </c>
      <c r="BFK22" s="43">
        <v>4</v>
      </c>
      <c r="BFL22" s="43">
        <v>0</v>
      </c>
      <c r="BXX22" s="43">
        <v>0</v>
      </c>
      <c r="BXY22" s="43">
        <v>5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2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2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2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2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2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2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1</v>
      </c>
      <c r="BZV22" s="43">
        <v>0</v>
      </c>
      <c r="BZW22" s="43">
        <v>0</v>
      </c>
      <c r="BZX22" s="43">
        <v>5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200</v>
      </c>
      <c r="CAE22" s="43">
        <v>0</v>
      </c>
      <c r="CAF22" s="43">
        <v>1</v>
      </c>
      <c r="CAG22" s="43">
        <v>0</v>
      </c>
      <c r="CAH22" s="43">
        <v>0</v>
      </c>
      <c r="CAI22" s="43">
        <v>5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200</v>
      </c>
      <c r="CAP22" s="43">
        <v>0</v>
      </c>
      <c r="CAQ22" s="43">
        <v>1</v>
      </c>
      <c r="CAR22" s="43">
        <v>0</v>
      </c>
      <c r="CAS22" s="43">
        <v>0</v>
      </c>
      <c r="CAT22" s="43">
        <v>5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200</v>
      </c>
      <c r="CBA22" s="43">
        <v>0</v>
      </c>
      <c r="CBB22" s="43">
        <v>0</v>
      </c>
      <c r="CBC22" s="43">
        <v>5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5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5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5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5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5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5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5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5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20</v>
      </c>
      <c r="CVY22" s="43">
        <v>4</v>
      </c>
      <c r="CVZ22" s="43">
        <v>12000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2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1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1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1</v>
      </c>
      <c r="CYP22" s="43">
        <v>0</v>
      </c>
      <c r="CYQ22" s="43">
        <v>1</v>
      </c>
      <c r="CYR22" s="43">
        <v>1</v>
      </c>
      <c r="CYS22" s="43">
        <v>2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19</v>
      </c>
      <c r="DAG22" s="43">
        <v>19</v>
      </c>
      <c r="DAH22" s="43">
        <v>19</v>
      </c>
      <c r="DAI22" s="43">
        <v>19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-33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1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10000</v>
      </c>
      <c r="DHM22" s="43">
        <v>0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0</v>
      </c>
      <c r="DIA22" s="43">
        <v>4</v>
      </c>
      <c r="DIB22" s="43">
        <v>4</v>
      </c>
      <c r="DIC22" s="43">
        <v>0.01</v>
      </c>
      <c r="DID22" s="43">
        <v>0.01</v>
      </c>
      <c r="DIE22" s="43">
        <v>0.2</v>
      </c>
      <c r="DIF22" s="43">
        <v>0.2</v>
      </c>
      <c r="DIG22" s="43">
        <v>1</v>
      </c>
      <c r="DIH22" s="43">
        <v>1.1100000000000001</v>
      </c>
      <c r="DII22" s="43">
        <v>1</v>
      </c>
      <c r="DIJ22" s="43">
        <v>1.1100000000000001</v>
      </c>
      <c r="DIK22" s="43">
        <v>1</v>
      </c>
      <c r="DIL22" s="43">
        <v>30</v>
      </c>
      <c r="DIM22" s="43">
        <v>0</v>
      </c>
      <c r="DIN22" s="43">
        <v>2</v>
      </c>
      <c r="DIO22" s="43">
        <v>1</v>
      </c>
      <c r="DIP22" s="43">
        <v>100</v>
      </c>
      <c r="DIQ22" s="43">
        <v>100</v>
      </c>
      <c r="DIR22" s="43">
        <v>10</v>
      </c>
      <c r="DIS22" s="43">
        <v>50</v>
      </c>
      <c r="DIT22" s="43">
        <v>50</v>
      </c>
      <c r="DIU22" s="43">
        <v>0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5000</v>
      </c>
      <c r="DJN22" s="43">
        <v>-5000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1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1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10</v>
      </c>
      <c r="DKW22" s="43">
        <v>0</v>
      </c>
      <c r="DKX22" s="43">
        <v>0</v>
      </c>
      <c r="DKY22" s="43">
        <v>1</v>
      </c>
      <c r="DKZ22" s="43">
        <v>-0.2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323</v>
      </c>
      <c r="DLG22" s="43">
        <v>200</v>
      </c>
      <c r="DLH22" s="43">
        <v>1</v>
      </c>
      <c r="DLI22" s="43">
        <v>200</v>
      </c>
      <c r="DLJ22" s="43">
        <v>10</v>
      </c>
      <c r="DLK22" s="43">
        <v>10</v>
      </c>
      <c r="DLL22" s="43">
        <v>0.8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10000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80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1</v>
      </c>
      <c r="DNW22" s="43">
        <v>1</v>
      </c>
      <c r="DNX22" s="43">
        <v>1</v>
      </c>
      <c r="DNY22" s="43">
        <v>2</v>
      </c>
      <c r="DNZ22" s="43">
        <v>6</v>
      </c>
      <c r="DOA22" s="43">
        <v>0</v>
      </c>
      <c r="DOB22" s="43">
        <v>6000</v>
      </c>
      <c r="DOC22" s="43">
        <v>0</v>
      </c>
      <c r="DOD22" s="43">
        <v>100</v>
      </c>
      <c r="DOE22" s="43">
        <v>50</v>
      </c>
      <c r="DOF22" s="43">
        <v>60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30</v>
      </c>
      <c r="DOV22" s="43">
        <v>30</v>
      </c>
      <c r="DOW22" s="43">
        <v>60</v>
      </c>
      <c r="DOX22" s="43">
        <v>490</v>
      </c>
      <c r="DOY22" s="43">
        <v>490</v>
      </c>
      <c r="DOZ22" s="43">
        <v>300</v>
      </c>
      <c r="DPA22" s="43">
        <v>30</v>
      </c>
      <c r="DPB22" s="43">
        <v>120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X22" s="43">
        <v>1</v>
      </c>
      <c r="DPY22" s="43">
        <v>1</v>
      </c>
      <c r="DPZ22" s="43">
        <v>0</v>
      </c>
      <c r="DQA22" s="43">
        <v>1</v>
      </c>
      <c r="DQC22" s="43">
        <v>1</v>
      </c>
      <c r="DQD22" s="43">
        <v>1</v>
      </c>
      <c r="DQE22" s="43">
        <v>1</v>
      </c>
      <c r="DQG22" s="43">
        <v>1</v>
      </c>
      <c r="DQH22" s="43">
        <v>1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1</v>
      </c>
      <c r="DRB22" s="43">
        <v>1</v>
      </c>
      <c r="DRC22" s="43">
        <v>0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12.5</v>
      </c>
      <c r="DRP22" s="43">
        <v>624</v>
      </c>
      <c r="DRU22" s="43">
        <v>11</v>
      </c>
      <c r="DRV22" s="43">
        <v>0</v>
      </c>
      <c r="DRW22" s="43">
        <v>346</v>
      </c>
      <c r="DRY22" s="43">
        <v>1</v>
      </c>
      <c r="DRZ22" s="43">
        <v>1</v>
      </c>
      <c r="DSA22" s="43">
        <v>1</v>
      </c>
      <c r="DSK22" s="43">
        <v>0</v>
      </c>
      <c r="DSL22" s="43">
        <v>0.2</v>
      </c>
      <c r="DSM22" s="43">
        <v>1</v>
      </c>
      <c r="DSN22" s="43">
        <v>0.01</v>
      </c>
      <c r="DSO22" s="43">
        <v>100</v>
      </c>
      <c r="DSP22" s="43">
        <v>30</v>
      </c>
      <c r="DSQ22" s="43">
        <v>0</v>
      </c>
      <c r="DSR22" s="43">
        <v>1</v>
      </c>
      <c r="DSS22" s="43">
        <v>5.2</v>
      </c>
      <c r="DST22" s="43">
        <v>100</v>
      </c>
      <c r="DSU22" s="43">
        <v>0</v>
      </c>
      <c r="DSV22" s="43">
        <v>1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40</v>
      </c>
      <c r="DTE22" s="43">
        <v>0</v>
      </c>
      <c r="DTF22" s="43">
        <v>100</v>
      </c>
      <c r="DTG22" s="43">
        <v>10</v>
      </c>
      <c r="DTH22" s="43">
        <v>0</v>
      </c>
      <c r="DTI22" s="43">
        <v>0</v>
      </c>
      <c r="DTJ22" s="43">
        <v>-5</v>
      </c>
      <c r="DTK22" s="43">
        <v>2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45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192</v>
      </c>
      <c r="DUZ22" s="43">
        <v>200</v>
      </c>
      <c r="DVA22" s="43">
        <v>168</v>
      </c>
      <c r="DVB22" s="43">
        <v>75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2</v>
      </c>
      <c r="DVM22" s="43">
        <v>0</v>
      </c>
      <c r="DVN22" s="43">
        <v>0</v>
      </c>
      <c r="DVO22" s="43">
        <v>1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4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1</v>
      </c>
      <c r="DWC22" s="43">
        <v>20</v>
      </c>
      <c r="DWD22" s="43">
        <v>15</v>
      </c>
      <c r="DWE22" s="43">
        <v>1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0.2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1</v>
      </c>
      <c r="DZF22" s="43">
        <v>0</v>
      </c>
      <c r="DZG22" s="43">
        <v>0.72</v>
      </c>
      <c r="DZH22" s="43">
        <v>0.72</v>
      </c>
      <c r="DZI22" s="43">
        <v>0.72</v>
      </c>
      <c r="DZJ22" s="43">
        <v>0.72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0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0</v>
      </c>
      <c r="EAF22" s="43">
        <v>0</v>
      </c>
      <c r="EAG22" s="43">
        <v>0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0.15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8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2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1</v>
      </c>
      <c r="EBS22" s="43">
        <v>1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4500</v>
      </c>
      <c r="EBY22" s="43">
        <v>2250</v>
      </c>
      <c r="EBZ22" s="43">
        <v>8</v>
      </c>
      <c r="ECA22" s="43">
        <v>4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1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1</v>
      </c>
      <c r="EFO22" s="43">
        <v>0</v>
      </c>
      <c r="EFP22" s="43">
        <v>0</v>
      </c>
      <c r="EFQ22" s="43">
        <v>1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3</v>
      </c>
      <c r="EKA22" s="43">
        <v>125</v>
      </c>
      <c r="EKB22" s="43">
        <v>5</v>
      </c>
      <c r="EKC22" s="43">
        <v>1000</v>
      </c>
      <c r="EKD22" s="43">
        <v>200</v>
      </c>
      <c r="EKE22" s="43">
        <v>0</v>
      </c>
      <c r="EKF22" s="43">
        <v>0</v>
      </c>
      <c r="EKG22" s="43">
        <v>1</v>
      </c>
      <c r="EKH22" s="43">
        <v>0</v>
      </c>
      <c r="EKI22" s="43">
        <v>1</v>
      </c>
      <c r="EKJ22" s="43">
        <v>0</v>
      </c>
      <c r="EKK22" s="43">
        <v>1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</v>
      </c>
      <c r="ELM22" s="43">
        <v>-0.27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10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1</v>
      </c>
      <c r="ETH22" s="43">
        <v>7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5590</v>
      </c>
      <c r="ETN22" s="43">
        <v>88</v>
      </c>
      <c r="ETO22" s="43">
        <v>90</v>
      </c>
      <c r="ETP22" s="43">
        <v>2.0099999999999998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42.7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35</v>
      </c>
      <c r="EWX22" s="43">
        <v>300</v>
      </c>
      <c r="EWZ22" s="43">
        <v>75</v>
      </c>
      <c r="EXA22" s="43">
        <v>0.97</v>
      </c>
      <c r="EXB22" s="43">
        <v>1</v>
      </c>
      <c r="EXC22" s="43">
        <v>1</v>
      </c>
      <c r="EXD22" s="43">
        <v>1</v>
      </c>
      <c r="EXE22" s="43">
        <v>180</v>
      </c>
      <c r="EXF22" s="43">
        <v>0.1</v>
      </c>
      <c r="EXG22" s="43">
        <v>1.1100000000000001</v>
      </c>
      <c r="EXH22" s="43">
        <v>60</v>
      </c>
      <c r="EXI22" s="43">
        <v>0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4</v>
      </c>
      <c r="EXP22" s="43">
        <v>20</v>
      </c>
      <c r="EXQ22" s="43">
        <v>0</v>
      </c>
      <c r="EXR22" s="43">
        <v>930</v>
      </c>
      <c r="EXS22" s="43">
        <v>0</v>
      </c>
      <c r="EXT22" s="43">
        <v>5000</v>
      </c>
      <c r="EXU22" s="43">
        <v>40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4500</v>
      </c>
      <c r="EYG22" s="43">
        <v>1</v>
      </c>
      <c r="EYH22" s="43">
        <v>2</v>
      </c>
      <c r="EYI22" s="43">
        <v>0</v>
      </c>
      <c r="EYJ22" s="43">
        <v>1</v>
      </c>
      <c r="EYK22" s="43">
        <v>1</v>
      </c>
      <c r="EYL22" s="43">
        <v>2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4</v>
      </c>
      <c r="EYS22" s="43">
        <v>20</v>
      </c>
      <c r="EYT22" s="43">
        <v>0.8</v>
      </c>
      <c r="EYU22" s="43">
        <v>-0.92500000000000004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400</v>
      </c>
      <c r="EZG22" s="43">
        <v>0</v>
      </c>
      <c r="EZH22" s="43">
        <v>0</v>
      </c>
      <c r="EZI22" s="43">
        <v>0</v>
      </c>
      <c r="EZJ22" s="43">
        <v>0</v>
      </c>
      <c r="EZK22" s="43">
        <v>1</v>
      </c>
      <c r="EZL22" s="43">
        <v>100</v>
      </c>
      <c r="EZM22" s="43">
        <v>50</v>
      </c>
      <c r="EZN22" s="43">
        <v>25</v>
      </c>
      <c r="EZO22" s="43">
        <v>-25</v>
      </c>
      <c r="EZP22" s="43">
        <v>-50</v>
      </c>
      <c r="EZQ22" s="43">
        <v>4</v>
      </c>
      <c r="EZR22" s="43">
        <v>20</v>
      </c>
      <c r="EZS22" s="43">
        <v>-100</v>
      </c>
      <c r="EZT22" s="43">
        <v>100</v>
      </c>
      <c r="EZU22" s="43">
        <v>0</v>
      </c>
      <c r="EZV22" s="43">
        <v>0</v>
      </c>
      <c r="EZW22" s="43">
        <v>4</v>
      </c>
      <c r="EZX22" s="43">
        <v>20</v>
      </c>
      <c r="EZY22" s="43">
        <v>-100</v>
      </c>
      <c r="EZZ22" s="43">
        <v>100</v>
      </c>
      <c r="FAA22" s="43">
        <v>5000</v>
      </c>
      <c r="FAB22" s="43">
        <v>1</v>
      </c>
      <c r="FAC22" s="43">
        <v>1</v>
      </c>
      <c r="FAD22" s="43">
        <v>0.8</v>
      </c>
      <c r="FAE22" s="43">
        <v>-0.92</v>
      </c>
      <c r="FAF22" s="43">
        <v>-3600</v>
      </c>
      <c r="FAG22" s="43">
        <v>3600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600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</v>
      </c>
      <c r="FAX22" s="43">
        <v>0.05</v>
      </c>
      <c r="FAY22" s="43">
        <v>1.5</v>
      </c>
      <c r="FAZ22" s="43">
        <v>1.9</v>
      </c>
      <c r="FBA22" s="43">
        <v>0.05</v>
      </c>
      <c r="FBB22" s="43">
        <v>0.05</v>
      </c>
      <c r="FBC22" s="43">
        <v>87</v>
      </c>
      <c r="FBD22" s="43">
        <v>5</v>
      </c>
      <c r="FBE22" s="43">
        <v>94</v>
      </c>
      <c r="FBF22" s="43">
        <v>2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35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0.4</v>
      </c>
      <c r="FCX22" s="43">
        <v>0.1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75</v>
      </c>
      <c r="FDY22" s="43">
        <v>2</v>
      </c>
      <c r="FDZ22" s="43">
        <v>79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95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74</v>
      </c>
      <c r="FEV22" s="43">
        <v>120</v>
      </c>
      <c r="FEW22" s="43">
        <v>2</v>
      </c>
      <c r="FEX22" s="43">
        <v>2</v>
      </c>
      <c r="FEY22" s="43">
        <v>1</v>
      </c>
      <c r="FEZ22" s="43">
        <v>62</v>
      </c>
      <c r="FFA22" s="43">
        <v>2</v>
      </c>
      <c r="FFB22" s="43">
        <v>1</v>
      </c>
      <c r="FFD22" s="43">
        <v>74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140</v>
      </c>
      <c r="FFL22" s="43">
        <v>140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-70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3</v>
      </c>
      <c r="FQW22" s="43">
        <v>3</v>
      </c>
      <c r="FQX22" s="43">
        <v>3</v>
      </c>
      <c r="FQY22" s="43">
        <v>3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4500</v>
      </c>
      <c r="FTX22" s="43">
        <v>2250</v>
      </c>
      <c r="FTY22" s="43">
        <v>10</v>
      </c>
      <c r="FTZ22" s="43">
        <v>4500</v>
      </c>
      <c r="FUA22" s="43">
        <v>2250</v>
      </c>
      <c r="FUB22" s="43">
        <v>60</v>
      </c>
      <c r="FUC22" s="43">
        <v>0</v>
      </c>
      <c r="FUD22" s="43">
        <v>0</v>
      </c>
      <c r="FUK22" s="43">
        <v>6.9999999999999999E-4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4498</v>
      </c>
      <c r="FUW22" s="43">
        <v>2248</v>
      </c>
      <c r="FUX22" s="43">
        <v>5927</v>
      </c>
      <c r="FUY22" s="43">
        <v>2997</v>
      </c>
      <c r="FUZ22" s="43">
        <v>1498</v>
      </c>
      <c r="FVA22" s="43">
        <v>1499</v>
      </c>
      <c r="FVC22" s="43">
        <v>49.9</v>
      </c>
      <c r="FVD22" s="43">
        <v>50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4912</v>
      </c>
      <c r="FWB22" s="43">
        <v>2154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4912</v>
      </c>
      <c r="FXE22" s="43">
        <v>2154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4912</v>
      </c>
      <c r="FYH22" s="43">
        <v>2154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5</v>
      </c>
      <c r="GAL22" s="43">
        <v>0</v>
      </c>
      <c r="GAM22" s="43">
        <v>1</v>
      </c>
      <c r="GAN22" s="43">
        <v>1</v>
      </c>
      <c r="GAR22" s="43">
        <v>80</v>
      </c>
      <c r="GAT22" s="43">
        <v>45</v>
      </c>
      <c r="GBI22" s="43">
        <v>50</v>
      </c>
      <c r="GBJ22" s="43">
        <v>53</v>
      </c>
      <c r="GBK22" s="43">
        <v>53</v>
      </c>
      <c r="GBL22" s="43">
        <v>53</v>
      </c>
      <c r="GBW22" s="43">
        <v>0</v>
      </c>
      <c r="GBX22" s="43">
        <v>0</v>
      </c>
      <c r="GBY22" s="43">
        <v>1</v>
      </c>
      <c r="GBZ22" s="43">
        <v>3</v>
      </c>
      <c r="GCA22" s="43">
        <v>55</v>
      </c>
      <c r="GCB22" s="43">
        <v>57</v>
      </c>
      <c r="GCC22" s="43">
        <v>2</v>
      </c>
      <c r="GCD22" s="43">
        <v>2</v>
      </c>
      <c r="GCE22" s="43">
        <v>60</v>
      </c>
      <c r="GCG22" s="43">
        <v>45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0.2</v>
      </c>
      <c r="GDH22" s="43">
        <v>100</v>
      </c>
      <c r="GDI22" s="43">
        <v>0.2</v>
      </c>
      <c r="GDK22" s="43">
        <v>350</v>
      </c>
      <c r="GDL22" s="43">
        <v>200</v>
      </c>
      <c r="GDM22" s="43">
        <v>200</v>
      </c>
      <c r="GDN22" s="43">
        <v>100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0.2</v>
      </c>
      <c r="GHW22" s="43">
        <v>100</v>
      </c>
      <c r="GHX22" s="43">
        <v>0.01</v>
      </c>
      <c r="GHY22" s="43">
        <v>100</v>
      </c>
      <c r="GHZ22" s="43">
        <v>45</v>
      </c>
      <c r="GIA22" s="43">
        <v>0</v>
      </c>
      <c r="GIB22" s="43">
        <v>1</v>
      </c>
      <c r="GIC22" s="43">
        <v>3.4</v>
      </c>
      <c r="GID22" s="43">
        <v>1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100</v>
      </c>
      <c r="GIN22" s="43">
        <v>55</v>
      </c>
      <c r="GIO22" s="43">
        <v>67</v>
      </c>
      <c r="GIP22" s="43">
        <v>8</v>
      </c>
      <c r="GIQ22" s="43">
        <v>100</v>
      </c>
      <c r="GIR22" s="43">
        <v>0</v>
      </c>
      <c r="GIS22" s="43">
        <v>0</v>
      </c>
      <c r="GIT22" s="43">
        <v>0.2</v>
      </c>
      <c r="GIU22" s="43">
        <v>100</v>
      </c>
      <c r="GIV22" s="43">
        <v>0.01</v>
      </c>
      <c r="GIW22" s="43">
        <v>100</v>
      </c>
      <c r="GIX22" s="43">
        <v>40</v>
      </c>
      <c r="GIY22" s="43">
        <v>0</v>
      </c>
      <c r="GIZ22" s="43">
        <v>1</v>
      </c>
      <c r="GJA22" s="43">
        <v>2</v>
      </c>
      <c r="GJB22" s="43">
        <v>1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100</v>
      </c>
      <c r="GJL22" s="43">
        <v>65</v>
      </c>
      <c r="GJM22" s="43">
        <v>70</v>
      </c>
      <c r="GJN22" s="43">
        <v>0</v>
      </c>
      <c r="GJO22" s="43">
        <v>100</v>
      </c>
      <c r="GJP22" s="43">
        <v>5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120</v>
      </c>
      <c r="GJW22" s="43">
        <v>0</v>
      </c>
      <c r="GJX22" s="43">
        <v>1</v>
      </c>
      <c r="GJY22" s="43">
        <v>4.2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25</v>
      </c>
      <c r="GKI22" s="43">
        <v>0</v>
      </c>
      <c r="GKJ22" s="43">
        <v>100</v>
      </c>
      <c r="GKK22" s="43">
        <v>0</v>
      </c>
      <c r="GKL22" s="43">
        <v>0.15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0.08</v>
      </c>
      <c r="GKR22" s="43">
        <v>0</v>
      </c>
      <c r="GKS22" s="43">
        <v>1</v>
      </c>
      <c r="GKT22" s="43">
        <v>1.5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0.02</v>
      </c>
      <c r="GLK22" s="43">
        <v>100</v>
      </c>
      <c r="GLL22" s="43">
        <v>60</v>
      </c>
      <c r="GLM22" s="43">
        <v>0</v>
      </c>
      <c r="GLN22" s="43">
        <v>1</v>
      </c>
      <c r="GLO22" s="43">
        <v>7.2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140</v>
      </c>
      <c r="GLW22" s="43">
        <v>100</v>
      </c>
      <c r="GLX22" s="43">
        <v>127</v>
      </c>
      <c r="GLY22" s="43">
        <v>0</v>
      </c>
      <c r="GLZ22" s="43">
        <v>100</v>
      </c>
      <c r="GMA22" s="43">
        <v>0</v>
      </c>
      <c r="GMB22" s="43">
        <v>0</v>
      </c>
      <c r="GMC22" s="43">
        <v>0.3</v>
      </c>
      <c r="GMD22" s="43">
        <v>0.5</v>
      </c>
      <c r="GME22" s="43">
        <v>0.01</v>
      </c>
      <c r="GMF22" s="43">
        <v>100</v>
      </c>
      <c r="GMG22" s="43">
        <v>100</v>
      </c>
      <c r="GMH22" s="43">
        <v>0</v>
      </c>
      <c r="GMI22" s="43">
        <v>1</v>
      </c>
      <c r="GMJ22" s="43">
        <v>6.5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45</v>
      </c>
      <c r="GMT22" s="43">
        <v>0</v>
      </c>
      <c r="GMU22" s="43">
        <v>100</v>
      </c>
      <c r="GMV22" s="43">
        <v>15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0.05</v>
      </c>
      <c r="GQD22" s="43">
        <v>0.1</v>
      </c>
      <c r="GQE22" s="43">
        <v>100</v>
      </c>
      <c r="GQF22" s="43">
        <v>50</v>
      </c>
      <c r="GQG22" s="43">
        <v>0</v>
      </c>
      <c r="GQH22" s="43">
        <v>1</v>
      </c>
      <c r="GQI22" s="43">
        <v>5.5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110</v>
      </c>
      <c r="GQS22" s="43">
        <v>80</v>
      </c>
      <c r="GQT22" s="43">
        <v>100</v>
      </c>
      <c r="GQU22" s="43">
        <v>100</v>
      </c>
      <c r="GQV22" s="43">
        <v>80</v>
      </c>
      <c r="GQW22" s="43">
        <v>0</v>
      </c>
      <c r="GQX22" s="43">
        <v>100</v>
      </c>
      <c r="GQY22" s="43">
        <v>0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0.3</v>
      </c>
      <c r="GZD22" s="43">
        <v>100</v>
      </c>
      <c r="GZE22" s="43">
        <v>100</v>
      </c>
      <c r="GZF22" s="43">
        <v>0</v>
      </c>
      <c r="GZG22" s="43">
        <v>1</v>
      </c>
      <c r="GZH22" s="43">
        <v>6.5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90</v>
      </c>
      <c r="GZR22" s="43">
        <v>15</v>
      </c>
      <c r="GZS22" s="43">
        <v>100</v>
      </c>
      <c r="GZT22" s="43">
        <v>100</v>
      </c>
      <c r="GZU22" s="43">
        <v>55</v>
      </c>
      <c r="GZV22" s="43">
        <v>0</v>
      </c>
      <c r="GZW22" s="43">
        <v>100</v>
      </c>
      <c r="GZX22" s="43">
        <v>15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0.3</v>
      </c>
      <c r="HDC22" s="43">
        <v>100</v>
      </c>
      <c r="HDD22" s="43">
        <v>100</v>
      </c>
      <c r="HDE22" s="43">
        <v>0</v>
      </c>
      <c r="HDF22" s="43">
        <v>1</v>
      </c>
      <c r="HDG22" s="43">
        <v>6.5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90</v>
      </c>
      <c r="HDQ22" s="43">
        <v>0</v>
      </c>
      <c r="HDR22" s="43">
        <v>100</v>
      </c>
      <c r="HDS22" s="43">
        <v>100</v>
      </c>
      <c r="HDT22" s="43">
        <v>55</v>
      </c>
      <c r="HDU22" s="43">
        <v>0</v>
      </c>
      <c r="HDV22" s="43">
        <v>100</v>
      </c>
      <c r="HDW22" s="43">
        <v>15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1</v>
      </c>
      <c r="HIO22" s="43">
        <v>1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2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4</v>
      </c>
      <c r="HMA22" s="43">
        <v>20</v>
      </c>
      <c r="HMB22" s="43">
        <v>2250</v>
      </c>
      <c r="HMC22" s="43">
        <v>4500</v>
      </c>
      <c r="HMD22" s="43">
        <v>2.5</v>
      </c>
      <c r="HME22" s="43">
        <v>2</v>
      </c>
      <c r="HMF22" s="43">
        <v>42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4500</v>
      </c>
      <c r="HNJ22" s="43">
        <v>4500</v>
      </c>
      <c r="HNK22" s="43">
        <v>4500</v>
      </c>
      <c r="HNL22" s="43">
        <v>4500</v>
      </c>
      <c r="HNM22" s="43">
        <v>50</v>
      </c>
      <c r="HNN22" s="43">
        <v>0.72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W22" s="43">
        <v>10</v>
      </c>
      <c r="HNX22" s="43">
        <v>10</v>
      </c>
      <c r="HNY22" s="43">
        <v>93</v>
      </c>
      <c r="HNZ22" s="43">
        <v>1</v>
      </c>
      <c r="HOA22" s="43">
        <v>1</v>
      </c>
      <c r="HOB22" s="43">
        <v>100.4</v>
      </c>
      <c r="HOC22" s="43">
        <v>103.4</v>
      </c>
      <c r="HOD22" s="43">
        <v>98</v>
      </c>
      <c r="HOE22" s="43">
        <v>91</v>
      </c>
      <c r="HOF22" s="43">
        <v>103.4</v>
      </c>
      <c r="HOG22" s="43">
        <v>40</v>
      </c>
      <c r="HOH22" s="43">
        <v>65</v>
      </c>
      <c r="HOI22" s="43">
        <v>85</v>
      </c>
      <c r="HOJ22" s="43">
        <v>80</v>
      </c>
      <c r="HOL22" s="43">
        <v>110</v>
      </c>
      <c r="HOM22" s="43">
        <v>125</v>
      </c>
      <c r="HON22" s="43">
        <v>90</v>
      </c>
      <c r="HOO22" s="43">
        <v>70</v>
      </c>
      <c r="HOP22" s="43">
        <v>140</v>
      </c>
      <c r="HOQ22" s="43">
        <v>1</v>
      </c>
      <c r="HOR22" s="43">
        <v>80</v>
      </c>
      <c r="HOS22" s="43">
        <v>10</v>
      </c>
      <c r="HOT22" s="43">
        <v>80</v>
      </c>
      <c r="HOU22" s="43">
        <v>1</v>
      </c>
      <c r="HOV22" s="43">
        <v>20</v>
      </c>
      <c r="HOW22" s="43">
        <v>5.55</v>
      </c>
      <c r="HOX22" s="43">
        <v>1</v>
      </c>
      <c r="HOY22" s="43">
        <v>1</v>
      </c>
      <c r="HOZ22" s="43">
        <v>100</v>
      </c>
      <c r="HPC22" s="43">
        <v>5</v>
      </c>
      <c r="HPD22" s="43">
        <v>4</v>
      </c>
      <c r="HPE22" s="43">
        <v>4</v>
      </c>
      <c r="HPF22" s="43">
        <v>4</v>
      </c>
      <c r="HPG22" s="43">
        <v>4</v>
      </c>
      <c r="HPH22" s="43">
        <v>56</v>
      </c>
      <c r="HPI22" s="43">
        <v>56</v>
      </c>
      <c r="HPJ22" s="43">
        <v>56</v>
      </c>
      <c r="HPK22" s="43">
        <v>56</v>
      </c>
      <c r="HPL22" s="43">
        <v>1</v>
      </c>
      <c r="HPM22" s="43">
        <v>1</v>
      </c>
      <c r="HPN22" s="43">
        <v>0</v>
      </c>
      <c r="HPO22" s="43">
        <v>1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120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200</v>
      </c>
      <c r="HRI22" s="43">
        <v>200</v>
      </c>
      <c r="HRJ22" s="43">
        <v>130</v>
      </c>
      <c r="HRK22" s="43">
        <v>400</v>
      </c>
      <c r="HRL22" s="43">
        <v>400</v>
      </c>
      <c r="HRM22" s="43">
        <v>5000</v>
      </c>
      <c r="HRN22" s="43">
        <v>2510</v>
      </c>
      <c r="HRO22" s="43">
        <v>16</v>
      </c>
      <c r="HRP22" s="43">
        <v>200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0.72</v>
      </c>
      <c r="HRY22" s="43">
        <v>1200</v>
      </c>
      <c r="HRZ22" s="43">
        <v>150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1.4</v>
      </c>
      <c r="HYB22" s="43">
        <v>1</v>
      </c>
      <c r="HYC22" s="43">
        <v>1</v>
      </c>
      <c r="HYD22" s="43">
        <v>1</v>
      </c>
      <c r="HYE22" s="43">
        <v>35</v>
      </c>
      <c r="HYF22" s="43">
        <v>10</v>
      </c>
      <c r="HYG22" s="43">
        <v>0</v>
      </c>
      <c r="HYH22" s="43">
        <v>0</v>
      </c>
      <c r="HYI22" s="43">
        <v>5</v>
      </c>
      <c r="HYJ22" s="43">
        <v>20</v>
      </c>
      <c r="HYK22" s="43">
        <v>20</v>
      </c>
      <c r="HYL22" s="43">
        <v>5</v>
      </c>
      <c r="HYM22" s="43">
        <v>0</v>
      </c>
      <c r="HYN22" s="43">
        <v>0</v>
      </c>
      <c r="HYO22" s="43">
        <v>1</v>
      </c>
      <c r="HYP22" s="43">
        <v>100</v>
      </c>
      <c r="HYQ22" s="43">
        <v>80</v>
      </c>
      <c r="HYR22" s="43">
        <v>0</v>
      </c>
      <c r="HYS22" s="43">
        <v>89</v>
      </c>
      <c r="HYT22" s="43">
        <v>110</v>
      </c>
      <c r="HYU22" s="43">
        <v>0</v>
      </c>
      <c r="HYV22" s="43">
        <v>1800</v>
      </c>
      <c r="HYW22" s="43">
        <v>75</v>
      </c>
      <c r="HYX22" s="43">
        <v>5</v>
      </c>
      <c r="HYY22" s="43">
        <v>80</v>
      </c>
      <c r="HYZ22" s="43">
        <v>5</v>
      </c>
      <c r="HZA22" s="43">
        <v>1</v>
      </c>
      <c r="HZB22" s="43">
        <v>3150</v>
      </c>
      <c r="HZC22" s="43">
        <v>180</v>
      </c>
      <c r="HZD22" s="43">
        <v>280</v>
      </c>
      <c r="HZE22" s="43">
        <v>110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1</v>
      </c>
      <c r="IFF22" s="43">
        <v>1200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95</v>
      </c>
      <c r="IHJ22" s="43">
        <v>2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1.55</v>
      </c>
      <c r="IIQ22" s="43">
        <v>1.75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1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2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0</v>
      </c>
      <c r="ITQ22" s="43">
        <v>4500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3025</v>
      </c>
      <c r="ITX22" s="43">
        <v>0</v>
      </c>
      <c r="IUA22" s="43">
        <v>0.95</v>
      </c>
      <c r="IUB22" s="43">
        <v>0.95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0.8</v>
      </c>
      <c r="IUJ22" s="43">
        <v>0.3</v>
      </c>
      <c r="IUK22" s="43">
        <v>-38.010000000000005</v>
      </c>
      <c r="IUL22" s="43">
        <v>4</v>
      </c>
      <c r="IUM22" s="43">
        <v>4.9500000000000002E-2</v>
      </c>
      <c r="IUN22" s="43">
        <v>0.67299999999999993</v>
      </c>
      <c r="IUO22" s="43">
        <v>0</v>
      </c>
      <c r="IUP22" s="43">
        <v>0.72</v>
      </c>
      <c r="IUQ22" s="43">
        <v>3187</v>
      </c>
      <c r="IUR22" s="43">
        <v>0</v>
      </c>
      <c r="IUS22" s="43">
        <v>0</v>
      </c>
      <c r="IUT22" s="43">
        <v>0.03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215</v>
      </c>
      <c r="IVA22" s="43">
        <v>0</v>
      </c>
      <c r="IVB22" s="43">
        <v>0</v>
      </c>
      <c r="IVC22" s="43">
        <v>237</v>
      </c>
      <c r="IVD22" s="43">
        <v>0</v>
      </c>
      <c r="IVE22" s="43">
        <v>0</v>
      </c>
      <c r="IVF22" s="43">
        <v>27</v>
      </c>
      <c r="IVG22" s="43">
        <v>0</v>
      </c>
      <c r="IVH22" s="43">
        <v>0</v>
      </c>
      <c r="IVI22" s="43">
        <v>490</v>
      </c>
      <c r="IVJ22" s="43">
        <v>0</v>
      </c>
      <c r="IVK22" s="43">
        <v>320</v>
      </c>
      <c r="IVL22" s="43">
        <v>0</v>
      </c>
      <c r="IVM22" s="43">
        <v>0</v>
      </c>
      <c r="IVN22" s="43">
        <v>10</v>
      </c>
      <c r="IVO22" s="43">
        <v>300</v>
      </c>
      <c r="IVP22" s="43">
        <v>64.959999999999994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361</v>
      </c>
      <c r="IWQ22" s="43">
        <v>363</v>
      </c>
      <c r="IWR22" s="43">
        <v>366</v>
      </c>
      <c r="IWS22" s="43">
        <v>367</v>
      </c>
      <c r="IWT22" s="43">
        <v>364</v>
      </c>
      <c r="IWU22" s="43">
        <v>362</v>
      </c>
      <c r="IWV22" s="43">
        <v>363</v>
      </c>
      <c r="IWW22" s="43">
        <v>362</v>
      </c>
      <c r="IWX22" s="43">
        <v>366</v>
      </c>
      <c r="IWY22" s="43">
        <v>362</v>
      </c>
      <c r="IWZ22" s="43">
        <v>366</v>
      </c>
      <c r="IXA22" s="43">
        <v>360</v>
      </c>
      <c r="IXB22" s="43">
        <v>364</v>
      </c>
      <c r="IXC22" s="43">
        <v>363</v>
      </c>
      <c r="IXD22" s="43">
        <v>360</v>
      </c>
      <c r="IXE22" s="43">
        <v>361</v>
      </c>
      <c r="IXF22" s="43">
        <v>364</v>
      </c>
      <c r="IXG22" s="43">
        <v>363</v>
      </c>
      <c r="IXH22" s="43">
        <v>368</v>
      </c>
      <c r="IXI22" s="43">
        <v>365</v>
      </c>
      <c r="IXJ22" s="43">
        <v>368</v>
      </c>
      <c r="IXK22" s="43">
        <v>361</v>
      </c>
      <c r="IXL22" s="43">
        <v>361</v>
      </c>
      <c r="IXM22" s="43">
        <v>492</v>
      </c>
      <c r="IXN22" s="43">
        <v>494</v>
      </c>
      <c r="IXO22" s="43">
        <v>493</v>
      </c>
      <c r="IXP22" s="43">
        <v>496</v>
      </c>
      <c r="IXQ22" s="43">
        <v>496</v>
      </c>
      <c r="IXR22" s="43">
        <v>497</v>
      </c>
      <c r="IXS22" s="43">
        <v>495</v>
      </c>
      <c r="IXT22" s="43">
        <v>497</v>
      </c>
      <c r="IXU22" s="43">
        <v>495</v>
      </c>
      <c r="IXV22" s="43">
        <v>495</v>
      </c>
      <c r="IXW22" s="43">
        <v>494</v>
      </c>
      <c r="IXX22" s="43">
        <v>496</v>
      </c>
      <c r="IXY22" s="43">
        <v>492</v>
      </c>
      <c r="IXZ22" s="43">
        <v>493</v>
      </c>
      <c r="IYA22" s="43">
        <v>494</v>
      </c>
      <c r="IYB22" s="43">
        <v>492</v>
      </c>
      <c r="IYC22" s="43">
        <v>492</v>
      </c>
      <c r="IYD22" s="43">
        <v>495</v>
      </c>
      <c r="IYE22" s="43">
        <v>495</v>
      </c>
      <c r="IYF22" s="43">
        <v>497</v>
      </c>
      <c r="IYG22" s="43">
        <v>493</v>
      </c>
      <c r="IYH22" s="43">
        <v>496</v>
      </c>
      <c r="IYI22" s="43">
        <v>493</v>
      </c>
      <c r="IYJ22" s="43">
        <v>493</v>
      </c>
      <c r="IYK22" s="43">
        <v>6034</v>
      </c>
      <c r="IYL22" s="43" t="s">
        <v>7677</v>
      </c>
      <c r="IYM22" s="43">
        <v>30</v>
      </c>
      <c r="IYN22" s="43">
        <v>45</v>
      </c>
      <c r="IYO22" s="43">
        <v>45</v>
      </c>
      <c r="IYP22" s="43">
        <v>46</v>
      </c>
      <c r="IYQ22" s="43">
        <v>46</v>
      </c>
      <c r="IYR22" s="43">
        <v>46</v>
      </c>
      <c r="IYS22" s="43">
        <v>45</v>
      </c>
      <c r="IYT22" s="43">
        <v>45</v>
      </c>
      <c r="IYU22" s="43">
        <v>45</v>
      </c>
      <c r="IYV22" s="43">
        <v>45</v>
      </c>
      <c r="IYW22" s="43">
        <v>46</v>
      </c>
      <c r="IYX22" s="43">
        <v>46</v>
      </c>
      <c r="IYY22" s="43">
        <v>46</v>
      </c>
      <c r="IYZ22" s="43">
        <v>46</v>
      </c>
      <c r="IZA22" s="43">
        <v>45</v>
      </c>
      <c r="IZB22" s="43">
        <v>44</v>
      </c>
      <c r="IZC22" s="43">
        <v>43</v>
      </c>
      <c r="IZD22" s="43">
        <v>43</v>
      </c>
      <c r="IZE22" s="43">
        <v>46</v>
      </c>
      <c r="IZF22" s="43">
        <v>46</v>
      </c>
      <c r="IZG22" s="43">
        <v>46</v>
      </c>
      <c r="IZH22" s="43">
        <v>26.17982113416943</v>
      </c>
      <c r="IZI22" s="43">
        <v>30.174766619447713</v>
      </c>
      <c r="IZJ22" s="43">
        <v>25.476598663977541</v>
      </c>
      <c r="IZK22" s="43">
        <v>27.077549086718882</v>
      </c>
      <c r="IZL22" s="43">
        <v>26.7812719795178</v>
      </c>
      <c r="IZM22" s="43">
        <v>28.028794220703286</v>
      </c>
      <c r="IZN22" s="43">
        <v>26.380967543712767</v>
      </c>
      <c r="IZO22" s="43">
        <v>27.484076369757329</v>
      </c>
      <c r="IZP22" s="43">
        <v>25.483087545720956</v>
      </c>
      <c r="IZQ22" s="43">
        <v>20.982826171838141</v>
      </c>
      <c r="IZR22" s="43">
        <v>25.783279723296886</v>
      </c>
      <c r="IZS22" s="43">
        <v>27.882617029110712</v>
      </c>
      <c r="IZT22" s="43">
        <v>27.07857934995446</v>
      </c>
      <c r="IZU22" s="43">
        <v>24.582561366032888</v>
      </c>
      <c r="IZV22" s="43">
        <v>21.9790629419185</v>
      </c>
      <c r="IZW22" s="43">
        <v>28.126569159233494</v>
      </c>
      <c r="IZX22" s="43">
        <v>26.678901495355788</v>
      </c>
      <c r="IZY22" s="43">
        <v>26.220322741560786</v>
      </c>
      <c r="IZZ22" s="43">
        <v>29.279019960696679</v>
      </c>
      <c r="JAA22" s="43">
        <v>24.485870229486608</v>
      </c>
      <c r="JAB22" s="43">
        <v>25.879310474204711</v>
      </c>
      <c r="JAC22" s="43">
        <v>27.380799328104686</v>
      </c>
      <c r="JAD22" s="43">
        <v>29.07887301148261</v>
      </c>
      <c r="JAE22" s="43">
        <v>27.879303836373303</v>
      </c>
      <c r="JAF22" s="43">
        <v>1049</v>
      </c>
      <c r="JAG22" s="43">
        <v>2294</v>
      </c>
      <c r="JAH22" s="43">
        <v>3079</v>
      </c>
      <c r="JAI22" s="43">
        <v>3151</v>
      </c>
      <c r="JAJ22" s="43">
        <v>3080</v>
      </c>
      <c r="JAK22" s="43">
        <v>3008</v>
      </c>
      <c r="JAL22" s="43">
        <v>1453</v>
      </c>
      <c r="JAM22" s="43">
        <v>1085</v>
      </c>
      <c r="JAN22" s="43">
        <v>3054</v>
      </c>
      <c r="JAO22" s="43">
        <v>3007</v>
      </c>
      <c r="JAP22" s="43">
        <v>1717</v>
      </c>
      <c r="JAQ22" s="43">
        <v>1112</v>
      </c>
      <c r="JAR22" s="43">
        <v>1322</v>
      </c>
      <c r="JAS22" s="43">
        <v>1362</v>
      </c>
      <c r="JAT22" s="43">
        <v>1146</v>
      </c>
      <c r="JAU22" s="43">
        <v>1182</v>
      </c>
      <c r="JAV22" s="43">
        <v>1023</v>
      </c>
      <c r="JAW22" s="43">
        <v>1446</v>
      </c>
      <c r="JAX22" s="43">
        <v>1131</v>
      </c>
      <c r="JAY22" s="43">
        <v>1516</v>
      </c>
      <c r="JAZ22" s="43">
        <v>1013</v>
      </c>
      <c r="JBA22" s="43">
        <v>1110</v>
      </c>
      <c r="JBB22" s="43">
        <v>3226</v>
      </c>
      <c r="JBC22" s="43">
        <v>1115</v>
      </c>
      <c r="JBE22" s="43">
        <v>0</v>
      </c>
      <c r="JBF22" s="43">
        <v>1</v>
      </c>
      <c r="JBR22" s="43">
        <v>30.3</v>
      </c>
      <c r="JBS22" s="43">
        <v>30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C22" s="43">
        <v>0</v>
      </c>
      <c r="JCD22" s="43">
        <v>0</v>
      </c>
      <c r="JCE22" s="43">
        <v>0</v>
      </c>
      <c r="JCF22" s="43">
        <v>0</v>
      </c>
      <c r="JCG22" s="43">
        <v>944</v>
      </c>
      <c r="JCH22" s="43">
        <v>0</v>
      </c>
      <c r="JCI22" s="43">
        <v>0</v>
      </c>
      <c r="JCJ22" s="43">
        <v>0</v>
      </c>
      <c r="JCK22" s="43">
        <v>27.9</v>
      </c>
      <c r="JCL22" s="43">
        <v>0</v>
      </c>
      <c r="JCM22" s="43">
        <v>0</v>
      </c>
      <c r="JCN22" s="43">
        <v>0</v>
      </c>
      <c r="JCO22" s="43">
        <v>1.55</v>
      </c>
      <c r="JCS22" s="43">
        <v>0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C22" s="43">
        <v>1</v>
      </c>
      <c r="JDE22" s="43">
        <v>1</v>
      </c>
      <c r="JDG22" s="43">
        <v>1</v>
      </c>
      <c r="JDI22" s="43">
        <v>1</v>
      </c>
      <c r="JDK22" s="43">
        <v>1</v>
      </c>
      <c r="JDM22" s="43">
        <v>1</v>
      </c>
      <c r="JDO22" s="43">
        <v>1</v>
      </c>
      <c r="JDQ22" s="43">
        <v>1</v>
      </c>
      <c r="JDS22" s="43">
        <v>1</v>
      </c>
      <c r="JDU22" s="43">
        <v>1</v>
      </c>
      <c r="JDW22" s="43">
        <v>1</v>
      </c>
      <c r="JDY22" s="43">
        <v>1</v>
      </c>
      <c r="JEA22" s="43">
        <v>1</v>
      </c>
      <c r="JEC22" s="43">
        <v>1</v>
      </c>
      <c r="JEE22" s="43">
        <v>1</v>
      </c>
      <c r="JEG22" s="43">
        <v>1</v>
      </c>
      <c r="JEI22" s="43">
        <v>1</v>
      </c>
      <c r="JEK22" s="43">
        <v>1</v>
      </c>
      <c r="JEM22" s="43">
        <v>1</v>
      </c>
      <c r="JEO22" s="43">
        <v>1</v>
      </c>
      <c r="JEQ22" s="43">
        <v>1</v>
      </c>
      <c r="JER22" s="43">
        <v>2902</v>
      </c>
      <c r="JES22" s="43">
        <v>1</v>
      </c>
      <c r="JEU22" s="43">
        <v>1</v>
      </c>
      <c r="JEV22" s="43">
        <v>2902</v>
      </c>
      <c r="JEW22" s="43">
        <v>1</v>
      </c>
      <c r="JEY22" s="43">
        <v>1</v>
      </c>
      <c r="JEZ22" s="43">
        <v>0</v>
      </c>
      <c r="JFA22" s="43">
        <v>7.61</v>
      </c>
      <c r="JFB22" s="43">
        <v>0</v>
      </c>
      <c r="JFC22" s="43">
        <v>7.69</v>
      </c>
      <c r="JFD22" s="43">
        <v>0</v>
      </c>
      <c r="JFE22" s="43">
        <v>7.93</v>
      </c>
      <c r="JFF22" s="43">
        <v>0</v>
      </c>
      <c r="JFG22" s="43">
        <v>7.71</v>
      </c>
      <c r="JFH22" s="43">
        <v>0</v>
      </c>
      <c r="JFI22" s="43">
        <v>7.71</v>
      </c>
      <c r="JFJ22" s="43">
        <v>0</v>
      </c>
      <c r="JFK22" s="43">
        <v>7.58</v>
      </c>
      <c r="JFL22" s="43">
        <v>0</v>
      </c>
      <c r="JFM22" s="43">
        <v>7.82</v>
      </c>
      <c r="JFN22" s="43">
        <v>0</v>
      </c>
      <c r="JFO22" s="43">
        <v>7.73</v>
      </c>
      <c r="JFP22" s="43">
        <v>0</v>
      </c>
      <c r="JFQ22" s="43">
        <v>7.57</v>
      </c>
      <c r="JFR22" s="43">
        <v>0</v>
      </c>
      <c r="JFS22" s="43">
        <v>7.82</v>
      </c>
      <c r="JFT22" s="43">
        <v>0</v>
      </c>
      <c r="JFU22" s="43">
        <v>7.61</v>
      </c>
      <c r="JFV22" s="43">
        <v>0</v>
      </c>
      <c r="JFW22" s="43">
        <v>7.57</v>
      </c>
      <c r="JFX22" s="43">
        <v>0</v>
      </c>
      <c r="JFY22" s="43">
        <v>7.8</v>
      </c>
      <c r="JFZ22" s="43">
        <v>0</v>
      </c>
      <c r="JGA22" s="43">
        <v>7.84</v>
      </c>
      <c r="JGB22" s="43">
        <v>0</v>
      </c>
      <c r="JGC22" s="43">
        <v>7.7</v>
      </c>
      <c r="JGD22" s="43">
        <v>0</v>
      </c>
      <c r="JGE22" s="43">
        <v>7.86</v>
      </c>
      <c r="JGF22" s="43">
        <v>0</v>
      </c>
      <c r="JGG22" s="43">
        <v>8.07</v>
      </c>
      <c r="JGH22" s="43">
        <v>0</v>
      </c>
      <c r="JGI22" s="43">
        <v>7.76</v>
      </c>
      <c r="JGJ22" s="43">
        <v>0</v>
      </c>
      <c r="JGK22" s="43">
        <v>7.86</v>
      </c>
      <c r="JGL22" s="43">
        <v>0</v>
      </c>
      <c r="JGM22" s="43">
        <v>8.1</v>
      </c>
      <c r="JGN22" s="43">
        <v>0</v>
      </c>
      <c r="JGO22" s="43">
        <v>7.35</v>
      </c>
      <c r="JGP22" s="43">
        <v>0</v>
      </c>
      <c r="JGQ22" s="43">
        <v>7.52</v>
      </c>
      <c r="JGR22" s="43">
        <v>0</v>
      </c>
      <c r="JGS22" s="43">
        <v>7.4</v>
      </c>
      <c r="JGT22" s="43">
        <v>0</v>
      </c>
      <c r="JGU22" s="43">
        <v>7.97</v>
      </c>
      <c r="JGV22" s="43">
        <v>0</v>
      </c>
      <c r="JGW22" s="43">
        <v>-0.09</v>
      </c>
      <c r="JGX22" s="43">
        <v>0</v>
      </c>
      <c r="JGY22" s="43">
        <v>-0.21</v>
      </c>
      <c r="JGZ22" s="43">
        <v>0</v>
      </c>
      <c r="JHA22" s="43">
        <v>-0.32</v>
      </c>
      <c r="JHB22" s="43">
        <v>0</v>
      </c>
      <c r="JHC22" s="43">
        <v>0</v>
      </c>
      <c r="JHD22" s="43">
        <v>0</v>
      </c>
      <c r="JHE22" s="43">
        <v>0</v>
      </c>
      <c r="JHF22" s="43">
        <v>0</v>
      </c>
      <c r="JHG22" s="43">
        <v>-0.12</v>
      </c>
      <c r="JHH22" s="43">
        <v>0</v>
      </c>
      <c r="JHI22" s="43">
        <v>-0.25</v>
      </c>
      <c r="JHJ22" s="43">
        <v>0</v>
      </c>
      <c r="JHK22" s="43">
        <v>-0.2</v>
      </c>
      <c r="JHL22" s="43">
        <v>0</v>
      </c>
      <c r="JHM22" s="43">
        <v>0.06</v>
      </c>
      <c r="JHN22" s="43">
        <v>0</v>
      </c>
      <c r="JHO22" s="43">
        <v>0.12</v>
      </c>
      <c r="JHP22" s="43">
        <v>0</v>
      </c>
      <c r="JHQ22" s="43">
        <v>-0.26</v>
      </c>
      <c r="JHR22" s="43">
        <v>0</v>
      </c>
      <c r="JHS22" s="43">
        <v>0</v>
      </c>
      <c r="JHT22" s="43">
        <v>0</v>
      </c>
      <c r="JHU22" s="43">
        <v>-7.0000000000000007E-2</v>
      </c>
      <c r="JHV22" s="43">
        <v>0</v>
      </c>
      <c r="JHW22" s="43">
        <v>0.28000000000000003</v>
      </c>
      <c r="JHX22" s="43">
        <v>0</v>
      </c>
      <c r="JHY22" s="43">
        <v>-0.32</v>
      </c>
      <c r="JHZ22" s="43">
        <v>0</v>
      </c>
      <c r="JIA22" s="43">
        <v>-0.05</v>
      </c>
      <c r="JIB22" s="43">
        <v>0</v>
      </c>
      <c r="JIC22" s="43">
        <v>-0.28000000000000003</v>
      </c>
      <c r="JID22" s="43">
        <v>0</v>
      </c>
      <c r="JIE22" s="43">
        <v>-7.0000000000000007E-2</v>
      </c>
      <c r="JIF22" s="43">
        <v>0</v>
      </c>
      <c r="JIG22" s="43">
        <v>0.33</v>
      </c>
      <c r="JIH22" s="43">
        <v>0</v>
      </c>
      <c r="JII22" s="43">
        <v>-0.31</v>
      </c>
      <c r="JIJ22" s="43">
        <v>0</v>
      </c>
      <c r="JIK22" s="43">
        <v>-0.45</v>
      </c>
      <c r="JIL22" s="43">
        <v>0</v>
      </c>
      <c r="JIM22" s="43">
        <v>-0.18</v>
      </c>
      <c r="JIN22" s="43">
        <v>0</v>
      </c>
      <c r="JIO22" s="43">
        <v>-0.5</v>
      </c>
      <c r="JIP22" s="43">
        <v>0</v>
      </c>
      <c r="JIQ22" s="43">
        <v>0.15</v>
      </c>
      <c r="JIR22" s="43">
        <v>0</v>
      </c>
      <c r="JIS22" s="43">
        <v>7.74</v>
      </c>
      <c r="JIT22" s="43">
        <v>0</v>
      </c>
      <c r="JIU22" s="43">
        <v>7.75</v>
      </c>
      <c r="JIV22" s="43">
        <v>0</v>
      </c>
      <c r="JIW22" s="43">
        <v>7.83</v>
      </c>
      <c r="JIX22" s="43">
        <v>0</v>
      </c>
      <c r="JIY22" s="43">
        <v>7.78</v>
      </c>
      <c r="JIZ22" s="43">
        <v>0</v>
      </c>
      <c r="JJA22" s="43">
        <v>7.73</v>
      </c>
      <c r="JJB22" s="43">
        <v>0</v>
      </c>
      <c r="JJC22" s="43">
        <v>7.63</v>
      </c>
      <c r="JJD22" s="43">
        <v>0</v>
      </c>
      <c r="JJE22" s="43">
        <v>7.8</v>
      </c>
      <c r="JJF22" s="43">
        <v>0</v>
      </c>
      <c r="JJG22" s="43">
        <v>7.97</v>
      </c>
      <c r="JJH22" s="43">
        <v>0</v>
      </c>
      <c r="JJI22" s="43">
        <v>8.07</v>
      </c>
      <c r="JJJ22" s="43">
        <v>0</v>
      </c>
      <c r="JJK22" s="43">
        <v>7.71</v>
      </c>
      <c r="JJL22" s="43">
        <v>0</v>
      </c>
      <c r="JJM22" s="43">
        <v>7.86</v>
      </c>
      <c r="JJN22" s="43">
        <v>0</v>
      </c>
      <c r="JJO22" s="43">
        <v>7.76</v>
      </c>
      <c r="JJP22" s="43">
        <v>0</v>
      </c>
      <c r="JJQ22" s="43">
        <v>7.83</v>
      </c>
      <c r="JJR22" s="43">
        <v>0</v>
      </c>
      <c r="JJS22" s="43">
        <v>7.9</v>
      </c>
      <c r="JJT22" s="43">
        <v>0</v>
      </c>
      <c r="JJU22" s="43">
        <v>7.88</v>
      </c>
      <c r="JJV22" s="43">
        <v>0</v>
      </c>
      <c r="JJW22" s="43">
        <v>7.82</v>
      </c>
      <c r="JJX22" s="43">
        <v>0</v>
      </c>
      <c r="JJY22" s="43">
        <v>7.77</v>
      </c>
      <c r="JJZ22" s="43">
        <v>0</v>
      </c>
      <c r="JKA22" s="43">
        <v>7.76</v>
      </c>
      <c r="JKB22" s="43">
        <v>0</v>
      </c>
      <c r="JKC22" s="43">
        <v>7.77</v>
      </c>
      <c r="JKD22" s="43">
        <v>0</v>
      </c>
      <c r="JKE22" s="43">
        <v>7.86</v>
      </c>
      <c r="JKF22" s="43">
        <v>0</v>
      </c>
      <c r="JKG22" s="43">
        <v>7.4</v>
      </c>
      <c r="JKH22" s="43">
        <v>0</v>
      </c>
      <c r="JKI22" s="43">
        <v>7.63</v>
      </c>
      <c r="JKJ22" s="43">
        <v>0</v>
      </c>
      <c r="JKK22" s="43">
        <v>7.4</v>
      </c>
      <c r="JKL22" s="43">
        <v>0</v>
      </c>
      <c r="JKM22" s="43">
        <v>7.68</v>
      </c>
      <c r="JKN22" s="43">
        <v>0</v>
      </c>
      <c r="JKO22" s="43">
        <v>-0.27</v>
      </c>
      <c r="JKP22" s="43">
        <v>0</v>
      </c>
      <c r="JKQ22" s="43">
        <v>-0.32</v>
      </c>
      <c r="JKR22" s="43">
        <v>0</v>
      </c>
      <c r="JKS22" s="43">
        <v>-0.04</v>
      </c>
      <c r="JKT22" s="43">
        <v>0</v>
      </c>
      <c r="JKU22" s="43">
        <v>-0.12</v>
      </c>
      <c r="JKV22" s="43">
        <v>0</v>
      </c>
      <c r="JKW22" s="43">
        <v>0.03</v>
      </c>
      <c r="JKX22" s="43">
        <v>0</v>
      </c>
      <c r="JKY22" s="43">
        <v>-0.16</v>
      </c>
      <c r="JKZ22" s="43">
        <v>0</v>
      </c>
      <c r="JLA22" s="43">
        <v>-0.32</v>
      </c>
      <c r="JLB22" s="43">
        <v>0</v>
      </c>
      <c r="JLC22" s="43">
        <v>-7.0000000000000007E-2</v>
      </c>
      <c r="JLD22" s="43">
        <v>0</v>
      </c>
      <c r="JLE22" s="43">
        <v>-0.06</v>
      </c>
      <c r="JLF22" s="43">
        <v>0</v>
      </c>
      <c r="JLG22" s="43">
        <v>-0.24</v>
      </c>
      <c r="JLH22" s="43">
        <v>0</v>
      </c>
      <c r="JLI22" s="43">
        <v>0.08</v>
      </c>
      <c r="JLJ22" s="43">
        <v>0</v>
      </c>
      <c r="JLK22" s="43">
        <v>-0.2</v>
      </c>
      <c r="JLL22" s="43">
        <v>0</v>
      </c>
      <c r="JLM22" s="43">
        <v>-0.33</v>
      </c>
      <c r="JLN22" s="43">
        <v>0</v>
      </c>
      <c r="JLO22" s="43">
        <v>0.27</v>
      </c>
      <c r="JLP22" s="43">
        <v>0</v>
      </c>
      <c r="JLQ22" s="43">
        <v>-0.08</v>
      </c>
      <c r="JLR22" s="43">
        <v>0</v>
      </c>
      <c r="JLS22" s="43">
        <v>-0.25</v>
      </c>
      <c r="JLT22" s="43">
        <v>0</v>
      </c>
      <c r="JLU22" s="43">
        <v>-0.33</v>
      </c>
      <c r="JLV22" s="43">
        <v>0</v>
      </c>
      <c r="JLW22" s="43">
        <v>-0.26</v>
      </c>
      <c r="JLX22" s="43">
        <v>0</v>
      </c>
      <c r="JLY22" s="43">
        <v>-0.21</v>
      </c>
      <c r="JLZ22" s="43">
        <v>0</v>
      </c>
      <c r="JMA22" s="43">
        <v>0.17</v>
      </c>
      <c r="JMB22" s="43">
        <v>0</v>
      </c>
      <c r="JMC22" s="43">
        <v>-0.5</v>
      </c>
      <c r="JMD22" s="43">
        <v>0</v>
      </c>
      <c r="JME22" s="43">
        <v>-0.49</v>
      </c>
      <c r="JMF22" s="43">
        <v>0</v>
      </c>
      <c r="JMG22" s="43">
        <v>-0.4</v>
      </c>
      <c r="JMH22" s="43">
        <v>0</v>
      </c>
      <c r="JMI22" s="43">
        <v>-0.19</v>
      </c>
      <c r="JMK22" s="43">
        <v>0</v>
      </c>
      <c r="JML22" s="43">
        <v>1</v>
      </c>
      <c r="JMM22" s="43">
        <v>0</v>
      </c>
      <c r="JMN22" s="43">
        <v>0</v>
      </c>
      <c r="JMO22" s="43">
        <v>19</v>
      </c>
      <c r="JMP22" s="43">
        <v>0</v>
      </c>
      <c r="JMQ22" s="43">
        <v>1.9</v>
      </c>
      <c r="JMR22" s="43">
        <v>0</v>
      </c>
      <c r="JMS22" s="43">
        <v>0</v>
      </c>
      <c r="JMT22" s="43">
        <v>0</v>
      </c>
      <c r="JMU22" s="43">
        <v>0</v>
      </c>
      <c r="JMV22" s="43">
        <v>0</v>
      </c>
      <c r="JMW22" s="43">
        <v>0</v>
      </c>
      <c r="JMX22" s="43">
        <v>0</v>
      </c>
      <c r="JMY22" s="43">
        <v>0.1</v>
      </c>
      <c r="JMZ22" s="43">
        <v>0</v>
      </c>
      <c r="JNA22" s="43">
        <v>0</v>
      </c>
      <c r="JNB22" s="43">
        <v>0</v>
      </c>
      <c r="JNC22" s="43">
        <v>0.95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1.9</v>
      </c>
      <c r="JNK22" s="112">
        <v>1.9</v>
      </c>
      <c r="JNL22" s="112">
        <v>1.9</v>
      </c>
      <c r="JNM22" s="112">
        <v>1.9</v>
      </c>
      <c r="JNN22" s="112">
        <v>0</v>
      </c>
      <c r="JNO22" s="112">
        <v>0</v>
      </c>
      <c r="JNP22" s="112">
        <v>0</v>
      </c>
      <c r="JNQ22" s="112">
        <v>0</v>
      </c>
      <c r="JNS22" s="112">
        <v>1500</v>
      </c>
      <c r="JNT22" s="112">
        <v>0</v>
      </c>
      <c r="JNV22" s="112">
        <v>54.9</v>
      </c>
      <c r="JNY22" s="112">
        <v>0</v>
      </c>
      <c r="JNZ22" s="112">
        <v>0</v>
      </c>
      <c r="JOA22" s="112" t="s">
        <v>138</v>
      </c>
    </row>
    <row r="23" spans="1:6089 6180:7151" ht="15" customHeight="1">
      <c r="A23" s="205">
        <v>18</v>
      </c>
      <c r="C23" s="81">
        <v>40</v>
      </c>
      <c r="D23" s="43">
        <v>1</v>
      </c>
      <c r="E23" s="43">
        <v>0</v>
      </c>
      <c r="F23" s="43" t="s">
        <v>8266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-8</v>
      </c>
      <c r="S23" s="43">
        <v>0</v>
      </c>
      <c r="T23" s="43">
        <v>7.37</v>
      </c>
      <c r="U23" s="43">
        <v>0</v>
      </c>
      <c r="V23" s="43">
        <v>0</v>
      </c>
      <c r="W23" s="43">
        <v>0.94</v>
      </c>
      <c r="X23" s="43">
        <v>29.9</v>
      </c>
      <c r="Y23" s="43">
        <v>0</v>
      </c>
      <c r="AC23" s="43">
        <v>0</v>
      </c>
      <c r="AD23" s="43">
        <v>7.9</v>
      </c>
      <c r="AE23" s="43">
        <v>0</v>
      </c>
      <c r="AF23" s="43">
        <v>0</v>
      </c>
      <c r="AG23" s="43">
        <v>0.04</v>
      </c>
      <c r="AH23" s="43">
        <v>0.18</v>
      </c>
      <c r="AI23" s="43">
        <v>0.05</v>
      </c>
      <c r="AJ23" s="43">
        <v>0</v>
      </c>
      <c r="AK23" s="43">
        <v>0</v>
      </c>
      <c r="AL23" s="43">
        <v>0</v>
      </c>
      <c r="AM23" s="43" t="s">
        <v>7705</v>
      </c>
      <c r="AN23" s="43">
        <v>2043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1</v>
      </c>
      <c r="CD23" s="43">
        <v>0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L23" s="43">
        <v>0</v>
      </c>
      <c r="CM23" s="43">
        <v>-956</v>
      </c>
      <c r="CN23" s="43">
        <v>0</v>
      </c>
      <c r="CO23" s="43">
        <v>-954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0.02</v>
      </c>
      <c r="EV23" s="43">
        <v>0.03</v>
      </c>
      <c r="FA23" s="43">
        <v>35885422</v>
      </c>
      <c r="FB23" s="43">
        <v>0</v>
      </c>
      <c r="FC23" s="43">
        <v>9972154</v>
      </c>
      <c r="FD23" s="43">
        <v>473890</v>
      </c>
      <c r="FE23" s="43">
        <v>781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50</v>
      </c>
      <c r="FL23" s="43">
        <v>756</v>
      </c>
      <c r="FM23" s="43">
        <v>519</v>
      </c>
      <c r="FN23" s="43">
        <v>519</v>
      </c>
      <c r="FO23" s="43">
        <v>519</v>
      </c>
      <c r="FP23" s="43">
        <v>519</v>
      </c>
      <c r="FQ23" s="43">
        <v>46</v>
      </c>
      <c r="FR23" s="43">
        <v>519</v>
      </c>
      <c r="FS23" s="43">
        <v>9481</v>
      </c>
      <c r="FT23" s="43">
        <v>9481</v>
      </c>
      <c r="FU23" s="43">
        <v>9481</v>
      </c>
      <c r="FW23" s="43">
        <v>1148</v>
      </c>
      <c r="FY23" s="43">
        <v>54.2</v>
      </c>
      <c r="FZ23" s="43">
        <v>0</v>
      </c>
      <c r="GA23" s="43">
        <v>55</v>
      </c>
      <c r="GB23" s="43">
        <v>24.8</v>
      </c>
      <c r="GC23" s="43">
        <v>8</v>
      </c>
      <c r="GD23" s="43">
        <v>65</v>
      </c>
      <c r="GE23" s="43">
        <v>27.8</v>
      </c>
      <c r="GF23" s="43">
        <v>0</v>
      </c>
      <c r="GG23" s="43">
        <v>29.9</v>
      </c>
      <c r="GH23" s="43">
        <v>29.9</v>
      </c>
      <c r="GI23" s="43">
        <v>0</v>
      </c>
      <c r="GJ23" s="43">
        <v>1</v>
      </c>
      <c r="GK23" s="43">
        <v>1</v>
      </c>
      <c r="GL23" s="43">
        <v>50</v>
      </c>
      <c r="GM23" s="43">
        <v>100</v>
      </c>
      <c r="GN23" s="43">
        <v>62.9</v>
      </c>
      <c r="GO23" s="43">
        <v>0</v>
      </c>
      <c r="GP23" s="43">
        <v>30</v>
      </c>
      <c r="GQ23" s="43">
        <v>1.3</v>
      </c>
      <c r="GR23" s="43">
        <v>0</v>
      </c>
      <c r="GS23" s="43">
        <v>75</v>
      </c>
      <c r="GT23" s="43">
        <v>57.8</v>
      </c>
      <c r="GU23" s="43">
        <v>0</v>
      </c>
      <c r="GV23" s="43">
        <v>80</v>
      </c>
      <c r="GW23" s="43">
        <v>7.5</v>
      </c>
      <c r="GX23" s="43">
        <v>0</v>
      </c>
      <c r="GY23" s="43">
        <v>2.7</v>
      </c>
      <c r="GZ23" s="43">
        <v>2.7</v>
      </c>
      <c r="HA23" s="43">
        <v>0</v>
      </c>
      <c r="HB23" s="43">
        <v>3.2</v>
      </c>
      <c r="HC23" s="43">
        <v>3.2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66.8</v>
      </c>
      <c r="HU23" s="43">
        <v>36.5</v>
      </c>
      <c r="HV23" s="43">
        <v>22.4</v>
      </c>
      <c r="HW23" s="43">
        <v>8.5</v>
      </c>
      <c r="HX23" s="43">
        <v>1.3</v>
      </c>
      <c r="HY23" s="43">
        <v>2.7</v>
      </c>
      <c r="HZ23" s="43">
        <v>3.2</v>
      </c>
      <c r="IA23" s="43">
        <v>7.4</v>
      </c>
      <c r="IB23" s="43">
        <v>5.0999999999999996</v>
      </c>
      <c r="IC23" s="43">
        <v>9.1999999999999993</v>
      </c>
      <c r="ID23" s="43">
        <v>0</v>
      </c>
      <c r="IE23" s="43">
        <v>0</v>
      </c>
      <c r="IF23" s="43">
        <v>0</v>
      </c>
      <c r="IG23" s="43">
        <v>0</v>
      </c>
      <c r="IH23" s="43">
        <v>1.3</v>
      </c>
      <c r="II23" s="43">
        <v>8.5</v>
      </c>
      <c r="IJ23" s="43">
        <v>7.5</v>
      </c>
      <c r="IK23" s="43">
        <v>7.5</v>
      </c>
      <c r="IL23" s="43">
        <v>7.5</v>
      </c>
      <c r="IM23" s="43">
        <v>0</v>
      </c>
      <c r="IN23" s="43">
        <v>0</v>
      </c>
      <c r="IO23" s="43">
        <v>0</v>
      </c>
      <c r="IP23" s="43">
        <v>0</v>
      </c>
      <c r="IQ23" s="43">
        <v>0</v>
      </c>
      <c r="IR23" s="43">
        <v>0</v>
      </c>
      <c r="IS23" s="43">
        <v>0</v>
      </c>
      <c r="IT23" s="43">
        <v>0</v>
      </c>
      <c r="IU23" s="43">
        <v>0</v>
      </c>
      <c r="IV23" s="43">
        <v>0</v>
      </c>
      <c r="IW23" s="43">
        <v>0</v>
      </c>
      <c r="IX23" s="43">
        <v>0</v>
      </c>
      <c r="IY23" s="43">
        <v>0</v>
      </c>
      <c r="IZ23" s="43">
        <v>0</v>
      </c>
      <c r="JA23" s="43">
        <v>0</v>
      </c>
      <c r="JB23" s="43">
        <v>0</v>
      </c>
      <c r="JC23" s="43">
        <v>0</v>
      </c>
      <c r="JD23" s="43">
        <v>0</v>
      </c>
      <c r="JE23" s="43">
        <v>0</v>
      </c>
      <c r="JF23" s="43">
        <v>0</v>
      </c>
      <c r="JG23" s="43">
        <v>0</v>
      </c>
      <c r="JH23" s="43">
        <v>0</v>
      </c>
      <c r="JI23" s="43">
        <v>0</v>
      </c>
      <c r="JJ23" s="43">
        <v>0</v>
      </c>
      <c r="JK23" s="43">
        <v>0</v>
      </c>
      <c r="JL23" s="43">
        <v>0</v>
      </c>
      <c r="JM23" s="43">
        <v>0</v>
      </c>
      <c r="JN23" s="43">
        <v>0</v>
      </c>
      <c r="JO23" s="43">
        <v>0</v>
      </c>
      <c r="JP23" s="43">
        <v>0</v>
      </c>
      <c r="JQ23" s="43">
        <v>0</v>
      </c>
      <c r="JR23" s="43">
        <v>0</v>
      </c>
      <c r="JS23" s="43">
        <v>0</v>
      </c>
      <c r="JT23" s="43">
        <v>0</v>
      </c>
      <c r="JU23" s="43">
        <v>0</v>
      </c>
      <c r="JV23" s="43">
        <v>0</v>
      </c>
      <c r="JW23" s="43">
        <v>0</v>
      </c>
      <c r="JX23" s="43">
        <v>0</v>
      </c>
      <c r="JY23" s="43">
        <v>0</v>
      </c>
      <c r="JZ23" s="43">
        <v>0</v>
      </c>
      <c r="KA23" s="43">
        <v>0</v>
      </c>
      <c r="KC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4.3</v>
      </c>
      <c r="KZ23" s="43">
        <v>0.8</v>
      </c>
      <c r="LA23" s="43">
        <v>8.6999999999999993</v>
      </c>
      <c r="LB23" s="43">
        <v>13.1</v>
      </c>
      <c r="LC23" s="43">
        <v>17.399999999999999</v>
      </c>
      <c r="LD23" s="43">
        <v>21.8</v>
      </c>
      <c r="LE23" s="43">
        <v>20.3</v>
      </c>
      <c r="LF23" s="43">
        <v>26.3</v>
      </c>
      <c r="LG23" s="43">
        <v>19.8</v>
      </c>
      <c r="LH23" s="43">
        <v>6.4</v>
      </c>
      <c r="LI23" s="43">
        <v>0</v>
      </c>
      <c r="LJ23" s="43">
        <v>0</v>
      </c>
      <c r="LK23" s="43">
        <v>4.3</v>
      </c>
      <c r="LL23" s="43">
        <v>0.8</v>
      </c>
      <c r="LM23" s="43">
        <v>1</v>
      </c>
      <c r="LN23" s="43">
        <v>0</v>
      </c>
      <c r="LO23" s="43">
        <v>8.6999999999999993</v>
      </c>
      <c r="LP23" s="43">
        <v>0</v>
      </c>
      <c r="LQ23" s="43">
        <v>13.1</v>
      </c>
      <c r="LR23" s="43">
        <v>0</v>
      </c>
      <c r="LS23" s="43">
        <v>17.399999999999999</v>
      </c>
      <c r="LT23" s="43">
        <v>0</v>
      </c>
      <c r="LU23" s="43">
        <v>21.8</v>
      </c>
      <c r="LV23" s="43">
        <v>1</v>
      </c>
      <c r="LW23" s="43">
        <v>20.3</v>
      </c>
      <c r="LX23" s="43">
        <v>1</v>
      </c>
      <c r="LY23" s="43">
        <v>26.3</v>
      </c>
      <c r="LZ23" s="43">
        <v>1</v>
      </c>
      <c r="MA23" s="43">
        <v>19.8</v>
      </c>
      <c r="MB23" s="43">
        <v>1</v>
      </c>
      <c r="MC23" s="43">
        <v>6.4</v>
      </c>
      <c r="MD23" s="43">
        <v>1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1</v>
      </c>
      <c r="OV23" s="43">
        <v>0</v>
      </c>
      <c r="OW23" s="43">
        <v>0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0</v>
      </c>
      <c r="PZ23" s="43">
        <v>9457</v>
      </c>
      <c r="QA23" s="43">
        <v>20</v>
      </c>
      <c r="QB23" s="43">
        <v>1</v>
      </c>
      <c r="QC23" s="43">
        <v>4925</v>
      </c>
      <c r="QD23" s="43">
        <v>0</v>
      </c>
      <c r="QE23" s="43">
        <v>0</v>
      </c>
      <c r="QF23" s="43">
        <v>3332</v>
      </c>
      <c r="QG23" s="43">
        <v>-2.2999999999999998</v>
      </c>
      <c r="QH23" s="43">
        <v>20.2</v>
      </c>
      <c r="QI23" s="43">
        <v>134.4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-0.3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QW23" s="43">
        <v>0</v>
      </c>
      <c r="QX23" s="43">
        <v>0</v>
      </c>
      <c r="QY23" s="43">
        <v>0</v>
      </c>
      <c r="QZ23" s="43">
        <v>201.8</v>
      </c>
      <c r="RA23" s="43">
        <v>100</v>
      </c>
      <c r="RB23" s="43">
        <v>150</v>
      </c>
      <c r="RC23" s="43">
        <v>0</v>
      </c>
      <c r="RD23" s="43">
        <v>14.3</v>
      </c>
      <c r="RE23" s="43">
        <v>0</v>
      </c>
      <c r="RF23" s="43">
        <v>0</v>
      </c>
      <c r="RG23" s="43">
        <v>0</v>
      </c>
      <c r="RH23" s="43">
        <v>0</v>
      </c>
      <c r="RI23" s="43">
        <v>0</v>
      </c>
      <c r="RJ23" s="43">
        <v>0</v>
      </c>
      <c r="RK23" s="43">
        <v>0</v>
      </c>
      <c r="RL23" s="43">
        <v>0</v>
      </c>
      <c r="RM23" s="43">
        <v>0</v>
      </c>
      <c r="RN23" s="43">
        <v>0</v>
      </c>
      <c r="RO23" s="43">
        <v>0</v>
      </c>
      <c r="RP23" s="43">
        <v>0</v>
      </c>
      <c r="RQ23" s="43">
        <v>0</v>
      </c>
      <c r="RR23" s="43">
        <v>6.8</v>
      </c>
      <c r="RS23" s="43">
        <v>0</v>
      </c>
      <c r="RT23" s="43">
        <v>0</v>
      </c>
      <c r="RU23" s="43">
        <v>0</v>
      </c>
      <c r="RV23" s="43">
        <v>0</v>
      </c>
      <c r="RW23" s="43">
        <v>0</v>
      </c>
      <c r="RX23" s="43">
        <v>0</v>
      </c>
      <c r="RY23" s="43">
        <v>0</v>
      </c>
      <c r="RZ23" s="43">
        <v>0</v>
      </c>
      <c r="SA23" s="43">
        <v>0</v>
      </c>
      <c r="SB23" s="43">
        <v>0</v>
      </c>
      <c r="SC23" s="43">
        <v>0</v>
      </c>
      <c r="SD23" s="43">
        <v>141.4</v>
      </c>
      <c r="SE23" s="43">
        <v>0</v>
      </c>
      <c r="SF23" s="43">
        <v>0</v>
      </c>
      <c r="SG23" s="43">
        <v>-0.1</v>
      </c>
      <c r="SH23" s="43">
        <v>0.2</v>
      </c>
      <c r="SI23" s="43">
        <v>0</v>
      </c>
      <c r="SJ23" s="43">
        <v>2.81</v>
      </c>
      <c r="SK23" s="43">
        <v>1.2</v>
      </c>
      <c r="SL23" s="43">
        <v>139</v>
      </c>
      <c r="SM23" s="43">
        <v>171</v>
      </c>
      <c r="SN23" s="43">
        <v>123</v>
      </c>
      <c r="SO23" s="43">
        <v>22.1</v>
      </c>
      <c r="SP23" s="43">
        <v>1608749665369</v>
      </c>
      <c r="SQ23" s="43">
        <v>0</v>
      </c>
      <c r="SR23" s="43">
        <v>48</v>
      </c>
      <c r="SS23" s="43">
        <v>1</v>
      </c>
      <c r="ST23" s="43">
        <v>0</v>
      </c>
      <c r="SU23" s="43">
        <v>2.8</v>
      </c>
      <c r="SV23" s="43">
        <v>10.9</v>
      </c>
      <c r="SW23" s="43">
        <v>0</v>
      </c>
      <c r="SX23" s="43">
        <v>29.19</v>
      </c>
      <c r="SY23" s="43">
        <v>0</v>
      </c>
      <c r="TA23" s="43">
        <v>2954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0</v>
      </c>
      <c r="TR23" s="43">
        <v>55</v>
      </c>
      <c r="TS23" s="43">
        <v>54</v>
      </c>
      <c r="TT23" s="43">
        <v>54</v>
      </c>
      <c r="TU23" s="43">
        <v>54</v>
      </c>
      <c r="TV23" s="43">
        <v>54</v>
      </c>
      <c r="TW23" s="43">
        <v>55</v>
      </c>
      <c r="TX23" s="43">
        <v>57</v>
      </c>
      <c r="TY23" s="43">
        <v>58</v>
      </c>
      <c r="TZ23" s="43">
        <v>56</v>
      </c>
      <c r="UA23" s="43">
        <v>56</v>
      </c>
      <c r="UB23" s="43">
        <v>60</v>
      </c>
      <c r="UC23" s="43">
        <v>60</v>
      </c>
      <c r="UD23" s="43">
        <v>55</v>
      </c>
      <c r="UE23" s="43">
        <v>55</v>
      </c>
      <c r="UF23" s="43">
        <v>53</v>
      </c>
      <c r="UG23" s="43">
        <v>53</v>
      </c>
      <c r="UH23" s="43">
        <v>56</v>
      </c>
      <c r="UI23" s="43">
        <v>55</v>
      </c>
      <c r="UJ23" s="43">
        <v>57</v>
      </c>
      <c r="UK23" s="43">
        <v>56</v>
      </c>
      <c r="UL23" s="43">
        <v>56</v>
      </c>
      <c r="UM23" s="43">
        <v>56</v>
      </c>
      <c r="UN23" s="43">
        <v>60</v>
      </c>
      <c r="UO23" s="43">
        <v>59</v>
      </c>
      <c r="UP23" s="43">
        <v>56</v>
      </c>
      <c r="UQ23" s="43">
        <v>556</v>
      </c>
      <c r="UR23" s="43">
        <v>60</v>
      </c>
      <c r="US23" s="43">
        <v>561</v>
      </c>
      <c r="UT23" s="43">
        <v>53</v>
      </c>
      <c r="UU23" s="43">
        <v>552</v>
      </c>
      <c r="UV23" s="43">
        <v>0</v>
      </c>
      <c r="UW23" s="43">
        <v>0</v>
      </c>
      <c r="UX23" s="43">
        <v>50</v>
      </c>
      <c r="UY23" s="43">
        <v>108</v>
      </c>
      <c r="UZ23" s="43">
        <v>110</v>
      </c>
      <c r="VA23" s="43">
        <v>9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5818018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29.5</v>
      </c>
      <c r="XO23" s="43">
        <v>30.7</v>
      </c>
      <c r="XR23" s="43">
        <v>32.4</v>
      </c>
      <c r="XS23" s="43">
        <v>32.799999999999997</v>
      </c>
      <c r="XT23" s="43">
        <v>33.299999999999997</v>
      </c>
      <c r="XU23" s="43">
        <v>0</v>
      </c>
      <c r="XZ23" s="43">
        <v>2</v>
      </c>
      <c r="YC23" s="43">
        <v>0</v>
      </c>
      <c r="YD23" s="43">
        <v>0</v>
      </c>
      <c r="YE23" s="43">
        <v>0</v>
      </c>
      <c r="YF23" s="43">
        <v>0</v>
      </c>
      <c r="YG23" s="43">
        <v>20856</v>
      </c>
      <c r="YH23" s="43">
        <v>12079</v>
      </c>
      <c r="YI23" s="43">
        <v>20875</v>
      </c>
      <c r="YJ23" s="43">
        <v>11995</v>
      </c>
      <c r="YK23" s="43">
        <v>20874</v>
      </c>
      <c r="YL23" s="43">
        <v>12071</v>
      </c>
      <c r="YM23" s="43">
        <v>0</v>
      </c>
      <c r="YN23" s="43">
        <v>0</v>
      </c>
      <c r="YO23" s="43">
        <v>0</v>
      </c>
      <c r="YP23" s="43">
        <v>0</v>
      </c>
      <c r="YQ23" s="43">
        <v>0</v>
      </c>
      <c r="YR23" s="43">
        <v>0</v>
      </c>
      <c r="YS23" s="43">
        <v>0</v>
      </c>
      <c r="YT23" s="43">
        <v>53313</v>
      </c>
      <c r="YU23" s="43">
        <v>4101</v>
      </c>
      <c r="YV23" s="43">
        <v>13</v>
      </c>
      <c r="YW23" s="43">
        <v>5.3999999999999999E-2</v>
      </c>
      <c r="YX23" s="43">
        <v>3255</v>
      </c>
      <c r="YY23" s="43">
        <v>2.0099999999999998</v>
      </c>
      <c r="YZ23" s="43">
        <v>0.5</v>
      </c>
      <c r="ZA23" s="43">
        <v>0</v>
      </c>
      <c r="ZB23" s="43">
        <v>0.04</v>
      </c>
      <c r="ZD23" s="43">
        <v>0</v>
      </c>
      <c r="ZE23" s="43">
        <v>57.8</v>
      </c>
      <c r="ZF23" s="43">
        <v>31.4</v>
      </c>
      <c r="ZG23" s="43">
        <v>0</v>
      </c>
      <c r="ZH23" s="43">
        <v>24.8</v>
      </c>
      <c r="ZI23" s="43">
        <v>27.8</v>
      </c>
      <c r="ZJ23" s="43">
        <v>45.5</v>
      </c>
      <c r="ZK23" s="43">
        <v>0</v>
      </c>
      <c r="ZL23" s="43">
        <v>0</v>
      </c>
      <c r="ZM23" s="43">
        <v>0</v>
      </c>
      <c r="ZN23" s="43">
        <v>18</v>
      </c>
      <c r="ZO23" s="43">
        <v>18</v>
      </c>
      <c r="ZP23" s="43">
        <v>18</v>
      </c>
      <c r="ZQ23" s="43">
        <v>18</v>
      </c>
      <c r="ZR23" s="43">
        <v>18</v>
      </c>
      <c r="ZS23" s="43">
        <v>18</v>
      </c>
      <c r="ZT23" s="43">
        <v>18</v>
      </c>
      <c r="ZU23" s="43">
        <v>18</v>
      </c>
      <c r="ZV23" s="43">
        <v>18</v>
      </c>
      <c r="ZW23" s="43">
        <v>18</v>
      </c>
      <c r="ZX23" s="43">
        <v>18</v>
      </c>
      <c r="ZY23" s="43">
        <v>18</v>
      </c>
      <c r="ZZ23" s="43">
        <v>18</v>
      </c>
      <c r="AAA23" s="43">
        <v>18</v>
      </c>
      <c r="AAB23" s="43">
        <v>18</v>
      </c>
      <c r="AAC23" s="43">
        <v>18</v>
      </c>
      <c r="AAD23" s="43">
        <v>18</v>
      </c>
      <c r="AAE23" s="43">
        <v>18</v>
      </c>
      <c r="AAF23" s="43">
        <v>18</v>
      </c>
      <c r="AAG23" s="43">
        <v>18</v>
      </c>
      <c r="AAH23" s="43">
        <v>18</v>
      </c>
      <c r="AAI23" s="43">
        <v>18</v>
      </c>
      <c r="AAJ23" s="43">
        <v>18</v>
      </c>
      <c r="AAK23" s="43">
        <v>18</v>
      </c>
      <c r="AAL23" s="43">
        <v>18</v>
      </c>
      <c r="AAM23" s="43">
        <v>69.099999999999994</v>
      </c>
      <c r="AAN23" s="43">
        <v>64.599999999999994</v>
      </c>
      <c r="AAO23" s="43">
        <v>59.5</v>
      </c>
      <c r="AAP23" s="43">
        <v>66.2</v>
      </c>
      <c r="AAQ23" s="43">
        <v>66.7</v>
      </c>
      <c r="AAR23" s="43">
        <v>69.7</v>
      </c>
      <c r="AAS23" s="43">
        <v>59.2</v>
      </c>
      <c r="AAT23" s="43">
        <v>67.3</v>
      </c>
      <c r="AAU23" s="43">
        <v>70.2</v>
      </c>
      <c r="AAV23" s="43">
        <v>68.599999999999994</v>
      </c>
      <c r="AAW23" s="43">
        <v>67.8</v>
      </c>
      <c r="AAX23" s="43">
        <v>69.2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9524</v>
      </c>
      <c r="ACJ23" s="43">
        <v>9523.9</v>
      </c>
      <c r="ACK23" s="43">
        <v>9523.7999999999993</v>
      </c>
      <c r="ACL23" s="43">
        <v>3992.4</v>
      </c>
      <c r="ACM23" s="43">
        <v>9523.9</v>
      </c>
      <c r="ACN23" s="43">
        <v>9523.9</v>
      </c>
      <c r="ACO23" s="43">
        <v>9524</v>
      </c>
      <c r="ACP23" s="43">
        <v>9524</v>
      </c>
      <c r="ACQ23" s="43">
        <v>9524</v>
      </c>
      <c r="ACR23" s="43">
        <v>9523.9</v>
      </c>
      <c r="ACS23" s="43">
        <v>9523.9</v>
      </c>
      <c r="ACT23" s="43">
        <v>9524</v>
      </c>
      <c r="ACU23" s="43">
        <v>2017</v>
      </c>
      <c r="ACV23" s="43">
        <v>2017</v>
      </c>
      <c r="ACW23" s="43">
        <v>28</v>
      </c>
      <c r="ACX23" s="43">
        <v>10</v>
      </c>
      <c r="ACY23" s="43">
        <v>2017</v>
      </c>
      <c r="ACZ23" s="43">
        <v>25</v>
      </c>
      <c r="ADA23" s="43">
        <v>10</v>
      </c>
      <c r="ADB23" s="43">
        <v>2019</v>
      </c>
      <c r="ADC23" s="43">
        <v>14</v>
      </c>
      <c r="ADD23" s="43">
        <v>3</v>
      </c>
      <c r="ADE23" s="43">
        <v>5</v>
      </c>
      <c r="ADF23" s="43">
        <v>10</v>
      </c>
      <c r="ADG23" s="43">
        <v>2017</v>
      </c>
      <c r="ADH23" s="43">
        <v>28</v>
      </c>
      <c r="ADI23" s="43">
        <v>10</v>
      </c>
      <c r="ADJ23" s="43">
        <v>2017</v>
      </c>
      <c r="ADK23" s="43">
        <v>28</v>
      </c>
      <c r="ADL23" s="43">
        <v>10</v>
      </c>
      <c r="ADM23" s="43">
        <v>2017</v>
      </c>
      <c r="ADN23" s="43">
        <v>25</v>
      </c>
      <c r="ADO23" s="43">
        <v>10</v>
      </c>
      <c r="ADP23" s="43">
        <v>2017</v>
      </c>
      <c r="ADQ23" s="43">
        <v>6</v>
      </c>
      <c r="ADR23" s="43">
        <v>10</v>
      </c>
      <c r="ADS23" s="43">
        <v>2017</v>
      </c>
      <c r="ADT23" s="43">
        <v>11</v>
      </c>
      <c r="ADU23" s="43">
        <v>9</v>
      </c>
      <c r="ADV23" s="43">
        <v>2017</v>
      </c>
      <c r="ADW23" s="43">
        <v>25</v>
      </c>
      <c r="ADX23" s="43">
        <v>10</v>
      </c>
      <c r="ADY23" s="43">
        <v>2017</v>
      </c>
      <c r="ADZ23" s="43">
        <v>28</v>
      </c>
      <c r="AEA23" s="43">
        <v>10</v>
      </c>
      <c r="AEB23" s="43">
        <v>2017</v>
      </c>
      <c r="AEC23" s="43">
        <v>25</v>
      </c>
      <c r="AED23" s="43">
        <v>10</v>
      </c>
      <c r="AEE23" s="43">
        <v>36452</v>
      </c>
      <c r="AEF23" s="43">
        <v>37022</v>
      </c>
      <c r="AEG23" s="43">
        <v>36939</v>
      </c>
      <c r="AEH23" s="43">
        <v>45107</v>
      </c>
      <c r="AEI23" s="43">
        <v>37029</v>
      </c>
      <c r="AEJ23" s="43">
        <v>37028</v>
      </c>
      <c r="AEK23" s="43">
        <v>36949</v>
      </c>
      <c r="AEL23" s="43">
        <v>36489</v>
      </c>
      <c r="AEM23" s="43">
        <v>36274</v>
      </c>
      <c r="AEN23" s="43">
        <v>36977</v>
      </c>
      <c r="AEO23" s="43">
        <v>37002</v>
      </c>
      <c r="AEP23" s="43">
        <v>36989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1</v>
      </c>
      <c r="AGK23" s="43">
        <v>210</v>
      </c>
      <c r="AGL23" s="43">
        <v>0</v>
      </c>
      <c r="AGM23" s="43">
        <v>0</v>
      </c>
      <c r="AGN23" s="43">
        <v>0</v>
      </c>
      <c r="AGO23" s="43">
        <v>0</v>
      </c>
      <c r="AGP23" s="43">
        <v>0</v>
      </c>
      <c r="AGQ23" s="43">
        <v>0</v>
      </c>
      <c r="AGR23" s="43">
        <v>0</v>
      </c>
      <c r="AGS23" s="43">
        <v>0</v>
      </c>
      <c r="AGT23" s="43">
        <v>0</v>
      </c>
      <c r="AGU23" s="43">
        <v>0</v>
      </c>
      <c r="AGV23" s="43">
        <v>0</v>
      </c>
      <c r="AGW23" s="43">
        <v>0</v>
      </c>
      <c r="AGX23" s="43">
        <v>0</v>
      </c>
      <c r="AGY23" s="43">
        <v>0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0</v>
      </c>
      <c r="AHM23" s="43">
        <v>0</v>
      </c>
      <c r="AHN23" s="43">
        <v>0</v>
      </c>
      <c r="AHO23" s="43">
        <v>0</v>
      </c>
      <c r="AHP23" s="43">
        <v>0</v>
      </c>
      <c r="AHQ23" s="43">
        <v>0</v>
      </c>
      <c r="AHR23" s="43">
        <v>0</v>
      </c>
      <c r="AHS23" s="43">
        <v>0</v>
      </c>
      <c r="AHT23" s="43">
        <v>0</v>
      </c>
      <c r="AHU23" s="43">
        <v>0</v>
      </c>
      <c r="AHV23" s="43">
        <v>0</v>
      </c>
      <c r="AHW23" s="43">
        <v>0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0</v>
      </c>
      <c r="AKN23" s="43">
        <v>0</v>
      </c>
      <c r="AKO23" s="43">
        <v>0</v>
      </c>
      <c r="AKP23" s="43">
        <v>0</v>
      </c>
      <c r="AKQ23" s="43">
        <v>0</v>
      </c>
      <c r="AKR23" s="43">
        <v>0</v>
      </c>
      <c r="AKS23" s="43">
        <v>0</v>
      </c>
      <c r="AKT23" s="43">
        <v>0</v>
      </c>
      <c r="AKU23" s="43">
        <v>0</v>
      </c>
      <c r="AKV23" s="43">
        <v>0</v>
      </c>
      <c r="AKW23" s="43">
        <v>0</v>
      </c>
      <c r="AKX23" s="43">
        <v>0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0.55000000000000004</v>
      </c>
      <c r="ALL23" s="43">
        <v>0.4</v>
      </c>
      <c r="ALM23" s="43">
        <v>0</v>
      </c>
      <c r="ALN23" s="43">
        <v>1</v>
      </c>
      <c r="ALO23" s="43">
        <v>0</v>
      </c>
      <c r="ALP23" s="43">
        <v>0</v>
      </c>
      <c r="ALQ23" s="43">
        <v>7.66</v>
      </c>
      <c r="ALR23" s="43">
        <v>7.74</v>
      </c>
      <c r="ALS23" s="43">
        <v>7.77</v>
      </c>
      <c r="ALT23" s="43">
        <v>7.63</v>
      </c>
      <c r="ALU23" s="43">
        <v>7.54</v>
      </c>
      <c r="ALV23" s="43">
        <v>7.67</v>
      </c>
      <c r="ALW23" s="43">
        <v>7.72</v>
      </c>
      <c r="ALX23" s="43">
        <v>7.8</v>
      </c>
      <c r="ALY23" s="43">
        <v>7.73</v>
      </c>
      <c r="ALZ23" s="43">
        <v>7.81</v>
      </c>
      <c r="AMA23" s="43">
        <v>7.63</v>
      </c>
      <c r="AMB23" s="43">
        <v>7.87</v>
      </c>
      <c r="AMC23" s="43">
        <v>7.68</v>
      </c>
      <c r="AMD23" s="43">
        <v>7.71</v>
      </c>
      <c r="AME23" s="43">
        <v>7.93</v>
      </c>
      <c r="AMF23" s="43">
        <v>7.6</v>
      </c>
      <c r="AMG23" s="43">
        <v>7.64</v>
      </c>
      <c r="AMH23" s="43">
        <v>7.64</v>
      </c>
      <c r="AMI23" s="43">
        <v>7.55</v>
      </c>
      <c r="AMJ23" s="43">
        <v>7.69</v>
      </c>
      <c r="AMK23" s="43">
        <v>7.74</v>
      </c>
      <c r="AML23" s="43">
        <v>7.8</v>
      </c>
      <c r="AMM23" s="43">
        <v>7.69</v>
      </c>
      <c r="AMN23" s="43">
        <v>7.82</v>
      </c>
      <c r="AMO23" s="43">
        <v>-7.0000000000000007E-2</v>
      </c>
      <c r="AMP23" s="43">
        <v>-0.02</v>
      </c>
      <c r="AMQ23" s="43">
        <v>-0.31</v>
      </c>
      <c r="AMR23" s="43">
        <v>-0.46</v>
      </c>
      <c r="AMS23" s="43">
        <v>-0.18</v>
      </c>
      <c r="AMT23" s="43">
        <v>-0.26</v>
      </c>
      <c r="AMU23" s="43">
        <v>-0.16</v>
      </c>
      <c r="AMV23" s="43">
        <v>-0.03</v>
      </c>
      <c r="AMW23" s="43">
        <v>-0.2</v>
      </c>
      <c r="AMX23" s="43">
        <v>-0.39</v>
      </c>
      <c r="AMY23" s="43">
        <v>-0.28000000000000003</v>
      </c>
      <c r="AMZ23" s="43">
        <v>-0.13</v>
      </c>
      <c r="ANA23" s="43">
        <v>0</v>
      </c>
      <c r="ANB23" s="43">
        <v>7.0000000000000007E-2</v>
      </c>
      <c r="ANC23" s="43">
        <v>-0.23</v>
      </c>
      <c r="AND23" s="43">
        <v>-7.0000000000000007E-2</v>
      </c>
      <c r="ANE23" s="43">
        <v>-0.21</v>
      </c>
      <c r="ANF23" s="43">
        <v>-0.32</v>
      </c>
      <c r="ANG23" s="43">
        <v>-0.32</v>
      </c>
      <c r="ANH23" s="43">
        <v>-0.19</v>
      </c>
      <c r="ANI23" s="43">
        <v>-0.12</v>
      </c>
      <c r="ANJ23" s="43">
        <v>-0.06</v>
      </c>
      <c r="ANK23" s="43">
        <v>-0.21</v>
      </c>
      <c r="ANL23" s="43">
        <v>-0.08</v>
      </c>
      <c r="ANM23" s="43">
        <v>7.8</v>
      </c>
      <c r="ANN23" s="43">
        <v>7.73</v>
      </c>
      <c r="ANO23" s="43">
        <v>7.64</v>
      </c>
      <c r="ANP23" s="43">
        <v>7.99</v>
      </c>
      <c r="ANQ23" s="43">
        <v>7.54</v>
      </c>
      <c r="ANR23" s="43">
        <v>7.61</v>
      </c>
      <c r="ANS23" s="43">
        <v>7.96</v>
      </c>
      <c r="ANT23" s="43">
        <v>7.85</v>
      </c>
      <c r="ANU23" s="43">
        <v>7.81</v>
      </c>
      <c r="ANV23" s="43">
        <v>7.83</v>
      </c>
      <c r="ANW23" s="43">
        <v>7.75</v>
      </c>
      <c r="ANX23" s="43">
        <v>8.07</v>
      </c>
      <c r="ANY23" s="43">
        <v>7.76</v>
      </c>
      <c r="ANZ23" s="43">
        <v>7.68</v>
      </c>
      <c r="AOA23" s="43">
        <v>7.76</v>
      </c>
      <c r="AOB23" s="43">
        <v>7.61</v>
      </c>
      <c r="AOC23" s="43">
        <v>7.64</v>
      </c>
      <c r="AOD23" s="43">
        <v>7.5</v>
      </c>
      <c r="AOE23" s="43">
        <v>7.59</v>
      </c>
      <c r="AOF23" s="43">
        <v>7.84</v>
      </c>
      <c r="AOG23" s="43">
        <v>7.83</v>
      </c>
      <c r="AOH23" s="43">
        <v>7.89</v>
      </c>
      <c r="AOI23" s="43">
        <v>7.59</v>
      </c>
      <c r="AOJ23" s="43">
        <v>7.81</v>
      </c>
      <c r="AOK23" s="43">
        <v>-7.0000000000000007E-2</v>
      </c>
      <c r="AOL23" s="43">
        <v>-0.1</v>
      </c>
      <c r="AOM23" s="43">
        <v>-0.28000000000000003</v>
      </c>
      <c r="AON23" s="43">
        <v>-0.27</v>
      </c>
      <c r="AOO23" s="43">
        <v>-0.31</v>
      </c>
      <c r="AOP23" s="43">
        <v>-0.06</v>
      </c>
      <c r="AOQ23" s="43">
        <v>-0.26</v>
      </c>
      <c r="AOR23" s="43">
        <v>-7.0000000000000007E-2</v>
      </c>
      <c r="AOS23" s="43">
        <v>-0.15</v>
      </c>
      <c r="AOT23" s="43">
        <v>-0.13</v>
      </c>
      <c r="AOU23" s="43">
        <v>-0.26</v>
      </c>
      <c r="AOV23" s="43">
        <v>-0.08</v>
      </c>
      <c r="AOW23" s="43">
        <v>-0.22</v>
      </c>
      <c r="AOX23" s="43">
        <v>0.13</v>
      </c>
      <c r="AOY23" s="43">
        <v>-0.14000000000000001</v>
      </c>
      <c r="AOZ23" s="43">
        <v>-0.2</v>
      </c>
      <c r="APA23" s="43">
        <v>-0.28000000000000003</v>
      </c>
      <c r="APB23" s="43">
        <v>-0.28000000000000003</v>
      </c>
      <c r="APC23" s="43">
        <v>-0.41</v>
      </c>
      <c r="APD23" s="43">
        <v>-0.14000000000000001</v>
      </c>
      <c r="APE23" s="43">
        <v>-0.2</v>
      </c>
      <c r="APF23" s="43">
        <v>-0.02</v>
      </c>
      <c r="APG23" s="43">
        <v>-0.32</v>
      </c>
      <c r="APH23" s="43">
        <v>-0.4</v>
      </c>
      <c r="API23" s="43">
        <v>38424.9</v>
      </c>
      <c r="APJ23" s="43">
        <v>0</v>
      </c>
      <c r="APK23" s="43">
        <v>10916.6</v>
      </c>
      <c r="APL23" s="43">
        <v>0</v>
      </c>
      <c r="APM23" s="43">
        <v>0</v>
      </c>
      <c r="APN23" s="43">
        <v>0.02</v>
      </c>
      <c r="APO23" s="43">
        <v>0</v>
      </c>
      <c r="APP23" s="43">
        <v>0</v>
      </c>
      <c r="APQ23" s="43">
        <v>1.04</v>
      </c>
      <c r="APR23" s="43">
        <v>0</v>
      </c>
      <c r="APS23" s="43">
        <v>0</v>
      </c>
      <c r="APT23" s="43" t="s">
        <v>7675</v>
      </c>
      <c r="APU23" s="43" t="s">
        <v>7685</v>
      </c>
      <c r="APV23" s="43" t="s">
        <v>7675</v>
      </c>
      <c r="APW23" s="43" t="s">
        <v>7706</v>
      </c>
      <c r="APX23" s="43" t="s">
        <v>7687</v>
      </c>
      <c r="APY23" s="43" t="s">
        <v>7712</v>
      </c>
      <c r="APZ23" s="43" t="s">
        <v>7663</v>
      </c>
      <c r="AQA23" s="43" t="s">
        <v>7708</v>
      </c>
      <c r="AQB23" s="43" t="s">
        <v>7690</v>
      </c>
      <c r="AQC23" s="43" t="s">
        <v>7691</v>
      </c>
      <c r="AQD23" s="43" t="s">
        <v>7692</v>
      </c>
      <c r="AQE23" s="43" t="s">
        <v>7667</v>
      </c>
      <c r="AQF23" s="43" t="s">
        <v>7692</v>
      </c>
      <c r="AQG23" s="43" t="s">
        <v>7675</v>
      </c>
      <c r="AQH23" s="43" t="s">
        <v>7694</v>
      </c>
      <c r="AQI23" s="43" t="s">
        <v>7695</v>
      </c>
      <c r="AQJ23" s="43" t="s">
        <v>7709</v>
      </c>
      <c r="AQK23" s="43" t="s">
        <v>7697</v>
      </c>
      <c r="AQL23" s="43" t="s">
        <v>7675</v>
      </c>
      <c r="AQM23" s="43" t="s">
        <v>7697</v>
      </c>
      <c r="AQN23" s="43" t="s">
        <v>7698</v>
      </c>
      <c r="AQO23" s="43" t="s">
        <v>7699</v>
      </c>
      <c r="AQP23" s="43" t="s">
        <v>7672</v>
      </c>
      <c r="AQQ23" s="43" t="s">
        <v>7713</v>
      </c>
      <c r="AQR23" s="43" t="s">
        <v>7701</v>
      </c>
      <c r="AQS23" s="43" t="s">
        <v>7711</v>
      </c>
      <c r="AQT23" s="43" t="s">
        <v>7692</v>
      </c>
      <c r="AQU23" s="43" t="s">
        <v>7699</v>
      </c>
      <c r="AQV23" s="43" t="s">
        <v>7702</v>
      </c>
      <c r="AQW23" s="43" t="s">
        <v>7703</v>
      </c>
      <c r="AQX23" s="43" t="s">
        <v>22</v>
      </c>
      <c r="AQY23" s="43">
        <v>0</v>
      </c>
      <c r="AQZ23" s="43">
        <v>0</v>
      </c>
      <c r="ARA23" s="43">
        <v>0</v>
      </c>
      <c r="ARB23" s="43">
        <v>0</v>
      </c>
      <c r="ARC23" s="43">
        <v>0</v>
      </c>
      <c r="ARD23" s="43">
        <v>0</v>
      </c>
      <c r="ARE23" s="43">
        <v>0</v>
      </c>
      <c r="ARF23" s="43">
        <v>0</v>
      </c>
      <c r="ARG23" s="43">
        <v>0</v>
      </c>
      <c r="ARH23" s="43">
        <v>0</v>
      </c>
      <c r="ARI23" s="43">
        <v>0</v>
      </c>
      <c r="ARJ23" s="43">
        <v>0</v>
      </c>
      <c r="ARK23" s="43">
        <v>0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0</v>
      </c>
      <c r="ARY23" s="43">
        <v>0</v>
      </c>
      <c r="ARZ23" s="43">
        <v>1701</v>
      </c>
      <c r="ASA23" s="43">
        <v>34.619999999999997</v>
      </c>
      <c r="ASB23" s="43">
        <v>92</v>
      </c>
      <c r="ASC23" s="43">
        <v>653.80999999999995</v>
      </c>
      <c r="ASD23" s="43">
        <v>742</v>
      </c>
      <c r="ASE23" s="43">
        <v>780</v>
      </c>
      <c r="ASF23" s="43">
        <v>199</v>
      </c>
      <c r="ASG23" s="43">
        <v>46</v>
      </c>
      <c r="ASH23" s="43">
        <v>1</v>
      </c>
      <c r="ASI23" s="43">
        <v>0</v>
      </c>
      <c r="ASJ23" s="43">
        <v>0</v>
      </c>
      <c r="ASK23" s="43">
        <v>40</v>
      </c>
      <c r="ASL23" s="43">
        <v>70</v>
      </c>
      <c r="ASM23" s="43">
        <v>100</v>
      </c>
      <c r="ASN23" s="43">
        <v>150</v>
      </c>
      <c r="ASO23" s="43">
        <v>250</v>
      </c>
      <c r="ASP23" s="43">
        <v>0</v>
      </c>
      <c r="ASQ23" s="43">
        <v>0</v>
      </c>
      <c r="ASR23" s="43">
        <v>4179</v>
      </c>
      <c r="ASS23" s="43">
        <v>0</v>
      </c>
      <c r="AST23" s="43">
        <v>12</v>
      </c>
      <c r="ASU23" s="43">
        <v>80.39</v>
      </c>
      <c r="ASV23" s="43">
        <v>0</v>
      </c>
      <c r="ASW23" s="43">
        <v>0</v>
      </c>
      <c r="ASX23" s="43">
        <v>1</v>
      </c>
      <c r="ASY23" s="43">
        <v>0</v>
      </c>
      <c r="ASZ23" s="43">
        <v>0</v>
      </c>
      <c r="ATA23" s="43">
        <v>0</v>
      </c>
      <c r="ATB23" s="43">
        <v>0</v>
      </c>
      <c r="ATC23" s="43">
        <v>2</v>
      </c>
      <c r="ATD23" s="43">
        <v>33.19</v>
      </c>
      <c r="ATE23" s="43">
        <v>-1</v>
      </c>
      <c r="ATF23" s="43">
        <v>2</v>
      </c>
      <c r="ATG23" s="43">
        <v>1</v>
      </c>
      <c r="ATH23" s="43" t="s">
        <v>7704</v>
      </c>
      <c r="ATI23" s="43">
        <v>1E-4</v>
      </c>
      <c r="ATJ23" s="43">
        <v>1607931998000</v>
      </c>
      <c r="ATK23" s="43">
        <v>1</v>
      </c>
      <c r="ATL23" s="43">
        <v>1</v>
      </c>
      <c r="ATM23" s="43">
        <v>0.2893</v>
      </c>
      <c r="ATN23" s="43">
        <v>1</v>
      </c>
      <c r="ATO23" s="43" t="s">
        <v>7704</v>
      </c>
      <c r="ATP23" s="43">
        <v>3848</v>
      </c>
      <c r="ATQ23" s="43">
        <v>1</v>
      </c>
      <c r="ATR23" s="43">
        <v>1607385600000</v>
      </c>
      <c r="ATS23" s="43" t="s">
        <v>7704</v>
      </c>
      <c r="ATT23" s="43" t="s">
        <v>7704</v>
      </c>
      <c r="ATU23" s="43" t="s">
        <v>7704</v>
      </c>
      <c r="ATV23" s="43">
        <v>0.04</v>
      </c>
      <c r="ATW23" s="43">
        <v>5.56</v>
      </c>
      <c r="ATX23" s="43">
        <v>14</v>
      </c>
      <c r="ATY23" s="43" t="s">
        <v>7704</v>
      </c>
      <c r="ATZ23" s="43">
        <v>3</v>
      </c>
      <c r="AUA23" s="43">
        <v>8.9999999999999998E-4</v>
      </c>
      <c r="AUB23" s="43">
        <v>1</v>
      </c>
      <c r="AUC23" s="43">
        <v>1</v>
      </c>
      <c r="AUD23" s="43">
        <v>1</v>
      </c>
      <c r="AUE23" s="43">
        <v>3</v>
      </c>
      <c r="AUF23" s="43">
        <v>0</v>
      </c>
      <c r="AUG23" s="43">
        <v>0</v>
      </c>
      <c r="AUH23" s="43">
        <v>2781</v>
      </c>
      <c r="AUI23" s="43">
        <v>16</v>
      </c>
      <c r="AUJ23" s="43">
        <v>3.1099999999999999E-2</v>
      </c>
      <c r="AUK23" s="43">
        <v>1</v>
      </c>
      <c r="AUL23" s="43">
        <v>1607761800000</v>
      </c>
      <c r="AUM23" s="43">
        <v>4</v>
      </c>
      <c r="AUN23" s="43">
        <v>1</v>
      </c>
      <c r="AUO23" s="43">
        <v>3</v>
      </c>
      <c r="AUP23" s="43">
        <v>2.1</v>
      </c>
      <c r="AUQ23" s="43">
        <v>4.5</v>
      </c>
      <c r="AUR23" s="43">
        <v>1028109</v>
      </c>
      <c r="AUS23" s="43">
        <v>1</v>
      </c>
      <c r="AUT23" s="43">
        <v>1</v>
      </c>
      <c r="AUU23" s="43">
        <v>9281</v>
      </c>
      <c r="AUV23" s="43">
        <v>1</v>
      </c>
      <c r="AUW23" s="43">
        <v>14.6</v>
      </c>
      <c r="AUX23" s="43">
        <v>137</v>
      </c>
      <c r="AUY23" s="43">
        <v>0.05</v>
      </c>
      <c r="AUZ23" s="43">
        <v>4.0099999999999997E-2</v>
      </c>
      <c r="AVA23" s="43">
        <v>5380</v>
      </c>
      <c r="AVB23" s="43">
        <v>100</v>
      </c>
      <c r="AVC23" s="43">
        <v>3</v>
      </c>
      <c r="AVD23" s="43">
        <v>305</v>
      </c>
      <c r="AVE23" s="43" t="s">
        <v>8059</v>
      </c>
      <c r="AVF23" s="43">
        <v>60</v>
      </c>
      <c r="AVK23" s="43">
        <v>8.58</v>
      </c>
      <c r="AVL23" s="43">
        <v>2</v>
      </c>
      <c r="AVM23" s="43">
        <v>2</v>
      </c>
      <c r="AVO23" s="43">
        <v>0</v>
      </c>
      <c r="AVP23" s="43">
        <v>0</v>
      </c>
      <c r="AVQ23" s="43">
        <v>50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1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1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1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1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10</v>
      </c>
      <c r="AYR23" s="43">
        <v>50</v>
      </c>
      <c r="AYS23" s="43">
        <v>2</v>
      </c>
      <c r="AYT23" s="43">
        <v>0</v>
      </c>
      <c r="AYU23" s="43">
        <v>11</v>
      </c>
      <c r="AYV23" s="43">
        <v>1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35</v>
      </c>
      <c r="BAQ23" s="43">
        <v>0</v>
      </c>
      <c r="BAR23" s="43">
        <v>0</v>
      </c>
      <c r="BAS23" s="43">
        <v>1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-1000</v>
      </c>
      <c r="BBK23" s="43">
        <v>-200</v>
      </c>
      <c r="BBL23" s="43">
        <v>-1700</v>
      </c>
      <c r="BBM23" s="43">
        <v>10</v>
      </c>
      <c r="BBN23" s="43">
        <v>0</v>
      </c>
      <c r="BBO23" s="43">
        <v>50</v>
      </c>
      <c r="BBP23" s="43">
        <v>1500</v>
      </c>
      <c r="BBQ23" s="43">
        <v>5.6</v>
      </c>
      <c r="BBR23" s="43">
        <v>6.7</v>
      </c>
      <c r="BBS23" s="43">
        <v>6.9</v>
      </c>
      <c r="BBT23" s="43">
        <v>0.1</v>
      </c>
      <c r="BBU23" s="43">
        <v>3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3.5</v>
      </c>
      <c r="BCH23" s="43">
        <v>0</v>
      </c>
      <c r="BCI23" s="43">
        <v>0</v>
      </c>
      <c r="BCJ23" s="43">
        <v>0.2</v>
      </c>
      <c r="BCK23" s="43">
        <v>4.2</v>
      </c>
      <c r="BCM23" s="43">
        <v>10</v>
      </c>
      <c r="BCN23" s="43">
        <v>0</v>
      </c>
      <c r="BCR23" s="43">
        <v>1</v>
      </c>
      <c r="BCT23" s="43">
        <v>5</v>
      </c>
      <c r="BCU23" s="43">
        <v>5</v>
      </c>
      <c r="BCV23" s="43">
        <v>2.5</v>
      </c>
      <c r="BCW23" s="43">
        <v>5</v>
      </c>
      <c r="BCX23" s="43">
        <v>2.5</v>
      </c>
      <c r="BCY23" s="43">
        <v>35</v>
      </c>
      <c r="BCZ23" s="43">
        <v>28</v>
      </c>
      <c r="BDA23" s="43">
        <v>30</v>
      </c>
      <c r="BDB23" s="43">
        <v>32</v>
      </c>
      <c r="BDC23" s="43">
        <v>50</v>
      </c>
      <c r="BDD23" s="43">
        <v>180</v>
      </c>
      <c r="BDE23" s="43">
        <v>35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2</v>
      </c>
      <c r="BEA23" s="43">
        <v>10</v>
      </c>
      <c r="BEB23" s="43">
        <v>2</v>
      </c>
      <c r="BEC23" s="43">
        <v>1</v>
      </c>
      <c r="BED23" s="43">
        <v>1</v>
      </c>
      <c r="BEE23" s="43">
        <v>0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2</v>
      </c>
      <c r="BEO23" s="43">
        <v>10</v>
      </c>
      <c r="BEP23" s="43">
        <v>2</v>
      </c>
      <c r="BEQ23" s="43">
        <v>1</v>
      </c>
      <c r="BER23" s="43">
        <v>1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2</v>
      </c>
      <c r="BFL23" s="43">
        <v>10</v>
      </c>
      <c r="BXX23" s="43">
        <v>0</v>
      </c>
      <c r="BXY23" s="43">
        <v>5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2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2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2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2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2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2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1</v>
      </c>
      <c r="BZV23" s="43">
        <v>0</v>
      </c>
      <c r="BZW23" s="43">
        <v>0</v>
      </c>
      <c r="BZX23" s="43">
        <v>5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200</v>
      </c>
      <c r="CAE23" s="43">
        <v>0</v>
      </c>
      <c r="CAF23" s="43">
        <v>1</v>
      </c>
      <c r="CAG23" s="43">
        <v>0</v>
      </c>
      <c r="CAH23" s="43">
        <v>0</v>
      </c>
      <c r="CAI23" s="43">
        <v>5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200</v>
      </c>
      <c r="CAP23" s="43">
        <v>0</v>
      </c>
      <c r="CAQ23" s="43">
        <v>1</v>
      </c>
      <c r="CAR23" s="43">
        <v>0</v>
      </c>
      <c r="CAS23" s="43">
        <v>0</v>
      </c>
      <c r="CAT23" s="43">
        <v>5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200</v>
      </c>
      <c r="CBA23" s="43">
        <v>0</v>
      </c>
      <c r="CBB23" s="43">
        <v>0</v>
      </c>
      <c r="CBC23" s="43">
        <v>5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5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5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5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5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5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5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5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5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20</v>
      </c>
      <c r="CVY23" s="43">
        <v>4</v>
      </c>
      <c r="CVZ23" s="43">
        <v>12000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2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1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1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1</v>
      </c>
      <c r="CYP23" s="43">
        <v>0</v>
      </c>
      <c r="CYQ23" s="43">
        <v>1</v>
      </c>
      <c r="CYR23" s="43">
        <v>1</v>
      </c>
      <c r="CYS23" s="43">
        <v>2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27</v>
      </c>
      <c r="DAF23" s="43">
        <v>20</v>
      </c>
      <c r="DAG23" s="43">
        <v>20</v>
      </c>
      <c r="DAH23" s="43">
        <v>20</v>
      </c>
      <c r="DAI23" s="43">
        <v>20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32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-33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1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10000</v>
      </c>
      <c r="DHM23" s="43">
        <v>0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1.1100000000000001</v>
      </c>
      <c r="DII23" s="43">
        <v>1</v>
      </c>
      <c r="DIJ23" s="43">
        <v>1.1100000000000001</v>
      </c>
      <c r="DIK23" s="43">
        <v>1</v>
      </c>
      <c r="DIL23" s="43">
        <v>30</v>
      </c>
      <c r="DIM23" s="43">
        <v>0</v>
      </c>
      <c r="DIN23" s="43">
        <v>2</v>
      </c>
      <c r="DIO23" s="43">
        <v>1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1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1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10</v>
      </c>
      <c r="DKW23" s="43">
        <v>0</v>
      </c>
      <c r="DKX23" s="43">
        <v>0</v>
      </c>
      <c r="DKY23" s="43">
        <v>1</v>
      </c>
      <c r="DKZ23" s="43">
        <v>-0.2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323</v>
      </c>
      <c r="DLG23" s="43">
        <v>200</v>
      </c>
      <c r="DLH23" s="43">
        <v>1</v>
      </c>
      <c r="DLI23" s="43">
        <v>200</v>
      </c>
      <c r="DLJ23" s="43">
        <v>10</v>
      </c>
      <c r="DLK23" s="43">
        <v>10</v>
      </c>
      <c r="DLL23" s="43">
        <v>0.8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5</v>
      </c>
      <c r="DLV23" s="43">
        <v>10000</v>
      </c>
      <c r="DLW23" s="43">
        <v>0</v>
      </c>
      <c r="DLX23" s="43">
        <v>0</v>
      </c>
      <c r="DLY23" s="43">
        <v>0</v>
      </c>
      <c r="DLZ23" s="43">
        <v>0</v>
      </c>
      <c r="DMA23" s="43">
        <v>20000</v>
      </c>
      <c r="DMB23" s="43">
        <v>120</v>
      </c>
      <c r="DMC23" s="43">
        <v>80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1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1</v>
      </c>
      <c r="DNW23" s="43">
        <v>1</v>
      </c>
      <c r="DNX23" s="43">
        <v>1</v>
      </c>
      <c r="DNY23" s="43">
        <v>2</v>
      </c>
      <c r="DNZ23" s="43">
        <v>6</v>
      </c>
      <c r="DOA23" s="43">
        <v>0</v>
      </c>
      <c r="DOB23" s="43">
        <v>6000</v>
      </c>
      <c r="DOC23" s="43">
        <v>0</v>
      </c>
      <c r="DOD23" s="43">
        <v>100</v>
      </c>
      <c r="DOE23" s="43">
        <v>50</v>
      </c>
      <c r="DOF23" s="43">
        <v>60</v>
      </c>
      <c r="DOG23" s="43">
        <v>500</v>
      </c>
      <c r="DOH23" s="43">
        <v>100</v>
      </c>
      <c r="DOI23" s="43">
        <v>460</v>
      </c>
      <c r="DOJ23" s="43">
        <v>0</v>
      </c>
      <c r="DOK23" s="43">
        <v>0</v>
      </c>
      <c r="DOL23" s="43">
        <v>0</v>
      </c>
      <c r="DOM23" s="43">
        <v>50</v>
      </c>
      <c r="DON23" s="43">
        <v>-40</v>
      </c>
      <c r="DOO23" s="43">
        <v>0</v>
      </c>
      <c r="DOP23" s="43">
        <v>0</v>
      </c>
      <c r="DOQ23" s="43">
        <v>0</v>
      </c>
      <c r="DOR23" s="43">
        <v>1</v>
      </c>
      <c r="DOS23" s="43">
        <v>0</v>
      </c>
      <c r="DOT23" s="43">
        <v>5</v>
      </c>
      <c r="DOU23" s="43">
        <v>30</v>
      </c>
      <c r="DOV23" s="43">
        <v>30</v>
      </c>
      <c r="DOW23" s="43">
        <v>50</v>
      </c>
      <c r="DOX23" s="43">
        <v>490</v>
      </c>
      <c r="DOY23" s="43">
        <v>490</v>
      </c>
      <c r="DOZ23" s="43">
        <v>300</v>
      </c>
      <c r="DPA23" s="43">
        <v>30</v>
      </c>
      <c r="DPB23" s="43">
        <v>100</v>
      </c>
      <c r="DPC23" s="43">
        <v>0</v>
      </c>
      <c r="DPE23" s="43">
        <v>1</v>
      </c>
      <c r="DPF23" s="43">
        <v>0</v>
      </c>
      <c r="DPG23" s="43">
        <v>0</v>
      </c>
      <c r="DPH23" s="43">
        <v>1</v>
      </c>
      <c r="DPI23" s="43">
        <v>1</v>
      </c>
      <c r="DPJ23" s="43">
        <v>0</v>
      </c>
      <c r="DPK23" s="43">
        <v>0</v>
      </c>
      <c r="DPM23" s="43">
        <v>1</v>
      </c>
      <c r="DPO23" s="43">
        <v>0</v>
      </c>
      <c r="DPS23" s="43">
        <v>1</v>
      </c>
      <c r="DPT23" s="43">
        <v>1</v>
      </c>
      <c r="DPX23" s="43">
        <v>1</v>
      </c>
      <c r="DPY23" s="43">
        <v>1</v>
      </c>
      <c r="DPZ23" s="43">
        <v>0</v>
      </c>
      <c r="DQA23" s="43">
        <v>1</v>
      </c>
      <c r="DQC23" s="43">
        <v>1</v>
      </c>
      <c r="DQD23" s="43">
        <v>1</v>
      </c>
      <c r="DQE23" s="43">
        <v>1</v>
      </c>
      <c r="DQG23" s="43">
        <v>1</v>
      </c>
      <c r="DQH23" s="43">
        <v>1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1</v>
      </c>
      <c r="DRB23" s="43">
        <v>1</v>
      </c>
      <c r="DRC23" s="43">
        <v>0</v>
      </c>
      <c r="DRE23" s="43">
        <v>1</v>
      </c>
      <c r="DRF23" s="43">
        <v>1</v>
      </c>
      <c r="DRG23" s="43">
        <v>1</v>
      </c>
      <c r="DRH23" s="43">
        <v>1</v>
      </c>
      <c r="DRJ23" s="43">
        <v>0</v>
      </c>
      <c r="DRN23" s="43">
        <v>12.5</v>
      </c>
      <c r="DRP23" s="43">
        <v>624</v>
      </c>
      <c r="DRU23" s="43">
        <v>13</v>
      </c>
      <c r="DRV23" s="43">
        <v>0</v>
      </c>
      <c r="DRW23" s="43">
        <v>346</v>
      </c>
      <c r="DRY23" s="43">
        <v>1</v>
      </c>
      <c r="DRZ23" s="43">
        <v>1</v>
      </c>
      <c r="DSA23" s="43">
        <v>1</v>
      </c>
      <c r="DSK23" s="43">
        <v>0</v>
      </c>
      <c r="DSL23" s="43">
        <v>0.2</v>
      </c>
      <c r="DSM23" s="43">
        <v>1</v>
      </c>
      <c r="DSN23" s="43">
        <v>0.01</v>
      </c>
      <c r="DSO23" s="43">
        <v>100</v>
      </c>
      <c r="DSP23" s="43">
        <v>30</v>
      </c>
      <c r="DSQ23" s="43">
        <v>0</v>
      </c>
      <c r="DSR23" s="43">
        <v>1</v>
      </c>
      <c r="DSS23" s="43">
        <v>5.2</v>
      </c>
      <c r="DST23" s="43">
        <v>100</v>
      </c>
      <c r="DSU23" s="43">
        <v>0</v>
      </c>
      <c r="DSV23" s="43">
        <v>1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40</v>
      </c>
      <c r="DTE23" s="43">
        <v>0</v>
      </c>
      <c r="DTF23" s="43">
        <v>100</v>
      </c>
      <c r="DTG23" s="43">
        <v>10</v>
      </c>
      <c r="DTH23" s="43">
        <v>0</v>
      </c>
      <c r="DTI23" s="43">
        <v>0</v>
      </c>
      <c r="DTJ23" s="43">
        <v>-5</v>
      </c>
      <c r="DTK23" s="43">
        <v>2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45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11</v>
      </c>
      <c r="DUP23" s="43">
        <v>111</v>
      </c>
      <c r="DUQ23" s="43">
        <v>11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200</v>
      </c>
      <c r="DVA23" s="43">
        <v>168</v>
      </c>
      <c r="DVB23" s="43">
        <v>75</v>
      </c>
      <c r="DVC23" s="43">
        <v>502</v>
      </c>
      <c r="DVD23" s="43">
        <v>1</v>
      </c>
      <c r="DVE23" s="43">
        <v>255</v>
      </c>
      <c r="DVF23" s="43">
        <v>0</v>
      </c>
      <c r="DVG23" s="43">
        <v>255</v>
      </c>
      <c r="DVH23" s="43">
        <v>255</v>
      </c>
      <c r="DVI23" s="43">
        <v>1</v>
      </c>
      <c r="DVJ23" s="43">
        <v>3</v>
      </c>
      <c r="DVK23" s="43">
        <v>1</v>
      </c>
      <c r="DVL23" s="43">
        <v>2</v>
      </c>
      <c r="DVM23" s="43">
        <v>0</v>
      </c>
      <c r="DVN23" s="43">
        <v>0</v>
      </c>
      <c r="DVO23" s="43">
        <v>1</v>
      </c>
      <c r="DVP23" s="43">
        <v>0</v>
      </c>
      <c r="DVQ23" s="43">
        <v>1</v>
      </c>
      <c r="DVR23" s="43">
        <v>0</v>
      </c>
      <c r="DVS23" s="43">
        <v>0</v>
      </c>
      <c r="DVT23" s="43">
        <v>1</v>
      </c>
      <c r="DVU23" s="43">
        <v>65</v>
      </c>
      <c r="DVV23" s="43">
        <v>4</v>
      </c>
      <c r="DVW23" s="43">
        <v>0</v>
      </c>
      <c r="DVX23" s="43">
        <v>0</v>
      </c>
      <c r="DVY23" s="43">
        <v>0</v>
      </c>
      <c r="DVZ23" s="43">
        <v>-2.5</v>
      </c>
      <c r="DWA23" s="43">
        <v>10</v>
      </c>
      <c r="DWB23" s="43">
        <v>1</v>
      </c>
      <c r="DWC23" s="43">
        <v>20</v>
      </c>
      <c r="DWD23" s="43">
        <v>15</v>
      </c>
      <c r="DWE23" s="43">
        <v>1</v>
      </c>
      <c r="DWF23" s="43">
        <v>2</v>
      </c>
      <c r="DWG23" s="43">
        <v>1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1</v>
      </c>
      <c r="DWV23" s="43">
        <v>0.1</v>
      </c>
      <c r="DWW23" s="43">
        <v>100</v>
      </c>
      <c r="DWX23" s="43">
        <v>0</v>
      </c>
      <c r="DWY23" s="43">
        <v>0</v>
      </c>
      <c r="DWZ23" s="43">
        <v>1</v>
      </c>
      <c r="DXA23" s="43">
        <v>0.1</v>
      </c>
      <c r="DXB23" s="43">
        <v>100</v>
      </c>
      <c r="DXC23" s="43">
        <v>0</v>
      </c>
      <c r="DXD23" s="43">
        <v>0</v>
      </c>
      <c r="DXE23" s="43">
        <v>1</v>
      </c>
      <c r="DXF23" s="43">
        <v>0.1</v>
      </c>
      <c r="DXG23" s="43">
        <v>100</v>
      </c>
      <c r="DXH23" s="43">
        <v>0</v>
      </c>
      <c r="DXI23" s="43">
        <v>0</v>
      </c>
      <c r="DXJ23" s="43">
        <v>1</v>
      </c>
      <c r="DXK23" s="43">
        <v>0.1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0.1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0</v>
      </c>
      <c r="DYL23" s="43">
        <v>0.5</v>
      </c>
      <c r="DYM23" s="43">
        <v>450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0.125</v>
      </c>
      <c r="DYX23" s="43">
        <v>0.05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1</v>
      </c>
      <c r="DZF23" s="43">
        <v>0</v>
      </c>
      <c r="DZG23" s="43">
        <v>0.72</v>
      </c>
      <c r="DZH23" s="43">
        <v>0.72</v>
      </c>
      <c r="DZI23" s="43">
        <v>0.72</v>
      </c>
      <c r="DZJ23" s="43">
        <v>0.72</v>
      </c>
      <c r="DZK23" s="43">
        <v>1.2</v>
      </c>
      <c r="DZL23" s="43">
        <v>0.1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0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0</v>
      </c>
      <c r="EAG23" s="43">
        <v>0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0.15</v>
      </c>
      <c r="EAP23" s="43">
        <v>3.6621000000000001</v>
      </c>
      <c r="EAQ23" s="43">
        <v>25</v>
      </c>
      <c r="EAR23" s="43">
        <v>2.9296799999999998</v>
      </c>
      <c r="EAS23" s="43">
        <v>100</v>
      </c>
      <c r="EAT23" s="43">
        <v>0</v>
      </c>
      <c r="EAU23" s="43">
        <v>8</v>
      </c>
      <c r="EAV23" s="43">
        <v>0.1</v>
      </c>
      <c r="EAW23" s="43">
        <v>0.5</v>
      </c>
      <c r="EAX23" s="43">
        <v>1</v>
      </c>
      <c r="EAY23" s="43">
        <v>4</v>
      </c>
      <c r="EAZ23" s="43">
        <v>100</v>
      </c>
      <c r="EBA23" s="43">
        <v>2</v>
      </c>
      <c r="EBB23" s="43">
        <v>25</v>
      </c>
      <c r="EBC23" s="43">
        <v>10</v>
      </c>
      <c r="EBD23" s="43">
        <v>250</v>
      </c>
      <c r="EBE23" s="43">
        <v>4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R23" s="43">
        <v>1</v>
      </c>
      <c r="EBS23" s="43">
        <v>1</v>
      </c>
      <c r="EBT23" s="43">
        <v>4000</v>
      </c>
      <c r="EBU23" s="43">
        <v>2000</v>
      </c>
      <c r="EBV23" s="43">
        <v>20000</v>
      </c>
      <c r="EBW23" s="43">
        <v>10000</v>
      </c>
      <c r="EBX23" s="43">
        <v>4500</v>
      </c>
      <c r="EBY23" s="43">
        <v>2250</v>
      </c>
      <c r="EBZ23" s="43">
        <v>8</v>
      </c>
      <c r="ECA23" s="43">
        <v>4</v>
      </c>
      <c r="ECB23" s="43">
        <v>2</v>
      </c>
      <c r="ECC23" s="43">
        <v>1</v>
      </c>
      <c r="ECD23" s="43">
        <v>30</v>
      </c>
      <c r="ECE23" s="43">
        <v>150</v>
      </c>
      <c r="ECF23" s="43">
        <v>20</v>
      </c>
      <c r="ECG23" s="43">
        <v>120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0</v>
      </c>
      <c r="ECN23" s="43">
        <v>0</v>
      </c>
      <c r="ECO23" s="43">
        <v>0</v>
      </c>
      <c r="ECP23" s="43">
        <v>1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1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J23" s="43">
        <v>1.5</v>
      </c>
      <c r="EFK23" s="43">
        <v>1</v>
      </c>
      <c r="EFL23" s="43">
        <v>650</v>
      </c>
      <c r="EFM23" s="43">
        <v>700</v>
      </c>
      <c r="EFN23" s="43">
        <v>1</v>
      </c>
      <c r="EFO23" s="43">
        <v>0</v>
      </c>
      <c r="EFP23" s="43">
        <v>0</v>
      </c>
      <c r="EFQ23" s="43">
        <v>1</v>
      </c>
      <c r="EIF23" s="43">
        <v>0</v>
      </c>
      <c r="EIG23" s="43">
        <v>0</v>
      </c>
      <c r="EIH23" s="43">
        <v>0</v>
      </c>
      <c r="EII23" s="43">
        <v>0</v>
      </c>
      <c r="EIN23" s="43">
        <v>1</v>
      </c>
      <c r="EIO23" s="43">
        <v>1</v>
      </c>
      <c r="EIP23" s="43">
        <v>1200</v>
      </c>
      <c r="EIQ23" s="43">
        <v>38000</v>
      </c>
      <c r="EIU23" s="43">
        <v>44800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100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650</v>
      </c>
      <c r="EJO23" s="43">
        <v>640</v>
      </c>
      <c r="EJP23" s="43">
        <v>5</v>
      </c>
      <c r="EJQ23" s="43">
        <v>650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3</v>
      </c>
      <c r="EKA23" s="43">
        <v>125</v>
      </c>
      <c r="EKB23" s="43">
        <v>5</v>
      </c>
      <c r="EKC23" s="43">
        <v>1000</v>
      </c>
      <c r="EKD23" s="43">
        <v>200</v>
      </c>
      <c r="EKE23" s="43">
        <v>0</v>
      </c>
      <c r="EKF23" s="43">
        <v>0</v>
      </c>
      <c r="EKG23" s="43">
        <v>1</v>
      </c>
      <c r="EKH23" s="43">
        <v>0</v>
      </c>
      <c r="EKI23" s="43">
        <v>1</v>
      </c>
      <c r="EKJ23" s="43">
        <v>0</v>
      </c>
      <c r="EKK23" s="43">
        <v>1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0</v>
      </c>
      <c r="ELM23" s="43">
        <v>-0.27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10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0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7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5590</v>
      </c>
      <c r="ETN23" s="43">
        <v>88</v>
      </c>
      <c r="ETO23" s="43">
        <v>90</v>
      </c>
      <c r="ETP23" s="43">
        <v>2.0099999999999998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43.9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35</v>
      </c>
      <c r="EWX23" s="43">
        <v>300</v>
      </c>
      <c r="EWZ23" s="43">
        <v>75</v>
      </c>
      <c r="EXA23" s="43">
        <v>0.97</v>
      </c>
      <c r="EXB23" s="43">
        <v>1</v>
      </c>
      <c r="EXC23" s="43">
        <v>1</v>
      </c>
      <c r="EXD23" s="43">
        <v>1</v>
      </c>
      <c r="EXE23" s="43">
        <v>180</v>
      </c>
      <c r="EXF23" s="43">
        <v>0.1</v>
      </c>
      <c r="EXG23" s="43">
        <v>1.1100000000000001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40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2250</v>
      </c>
      <c r="EYF23" s="43">
        <v>4500</v>
      </c>
      <c r="EYG23" s="43">
        <v>1</v>
      </c>
      <c r="EYH23" s="43">
        <v>2</v>
      </c>
      <c r="EYI23" s="43">
        <v>0</v>
      </c>
      <c r="EYJ23" s="43">
        <v>1</v>
      </c>
      <c r="EYK23" s="43">
        <v>1</v>
      </c>
      <c r="EYL23" s="43">
        <v>2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4</v>
      </c>
      <c r="EYS23" s="43">
        <v>20</v>
      </c>
      <c r="EYT23" s="43">
        <v>0.8</v>
      </c>
      <c r="EYU23" s="43">
        <v>-0.92500000000000004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1</v>
      </c>
      <c r="FAC23" s="43">
        <v>1</v>
      </c>
      <c r="FAD23" s="43">
        <v>0.8</v>
      </c>
      <c r="FAE23" s="43">
        <v>-0.92</v>
      </c>
      <c r="FAF23" s="43">
        <v>-3600</v>
      </c>
      <c r="FAG23" s="43">
        <v>3600</v>
      </c>
      <c r="FAH23" s="43">
        <v>10</v>
      </c>
      <c r="FAI23" s="43">
        <v>0</v>
      </c>
      <c r="FAJ23" s="43">
        <v>100</v>
      </c>
      <c r="FAK23" s="43">
        <v>0</v>
      </c>
      <c r="FAL23" s="43">
        <v>100</v>
      </c>
      <c r="FAM23" s="43">
        <v>0</v>
      </c>
      <c r="FAN23" s="43">
        <v>800</v>
      </c>
      <c r="FAO23" s="43">
        <v>-20</v>
      </c>
      <c r="FAP23" s="43">
        <v>800</v>
      </c>
      <c r="FAQ23" s="43">
        <v>-20</v>
      </c>
      <c r="FAR23" s="43">
        <v>600</v>
      </c>
      <c r="FAS23" s="43">
        <v>0</v>
      </c>
      <c r="FAT23" s="43">
        <v>10</v>
      </c>
      <c r="FAU23" s="43">
        <v>3.3</v>
      </c>
      <c r="FAV23" s="43">
        <v>0.2</v>
      </c>
      <c r="FAW23" s="43">
        <v>3</v>
      </c>
      <c r="FAX23" s="43">
        <v>0.05</v>
      </c>
      <c r="FAY23" s="43">
        <v>1.5</v>
      </c>
      <c r="FAZ23" s="43">
        <v>1.9</v>
      </c>
      <c r="FBA23" s="43">
        <v>0.05</v>
      </c>
      <c r="FBB23" s="43">
        <v>0.05</v>
      </c>
      <c r="FBC23" s="43">
        <v>87</v>
      </c>
      <c r="FBD23" s="43">
        <v>5</v>
      </c>
      <c r="FBE23" s="43">
        <v>94</v>
      </c>
      <c r="FBF23" s="43">
        <v>2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35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0.4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3.5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75</v>
      </c>
      <c r="FDY23" s="43">
        <v>2</v>
      </c>
      <c r="FDZ23" s="43">
        <v>79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95</v>
      </c>
      <c r="FEO23" s="43">
        <v>120</v>
      </c>
      <c r="FEP23" s="43">
        <v>2</v>
      </c>
      <c r="FEQ23" s="43">
        <v>2</v>
      </c>
      <c r="FER23" s="43">
        <v>0</v>
      </c>
      <c r="FES23" s="43">
        <v>1</v>
      </c>
      <c r="FET23" s="43">
        <v>0</v>
      </c>
      <c r="FEU23" s="43">
        <v>74</v>
      </c>
      <c r="FEV23" s="43">
        <v>120</v>
      </c>
      <c r="FEW23" s="43">
        <v>2</v>
      </c>
      <c r="FEX23" s="43">
        <v>2</v>
      </c>
      <c r="FEY23" s="43">
        <v>1</v>
      </c>
      <c r="FEZ23" s="43">
        <v>62</v>
      </c>
      <c r="FFA23" s="43">
        <v>2</v>
      </c>
      <c r="FFB23" s="43">
        <v>1</v>
      </c>
      <c r="FFD23" s="43">
        <v>74</v>
      </c>
      <c r="FFE23" s="43">
        <v>120</v>
      </c>
      <c r="FFF23" s="43">
        <v>0.5</v>
      </c>
      <c r="FFG23" s="43">
        <v>0.5</v>
      </c>
      <c r="FFH23" s="43">
        <v>0</v>
      </c>
      <c r="FFI23" s="43">
        <v>1</v>
      </c>
      <c r="FFJ23" s="43">
        <v>0</v>
      </c>
      <c r="FFK23" s="43">
        <v>140</v>
      </c>
      <c r="FFL23" s="43">
        <v>140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0</v>
      </c>
      <c r="FGS23" s="43">
        <v>-70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1</v>
      </c>
      <c r="FKI23" s="43">
        <v>0</v>
      </c>
      <c r="FKJ23" s="43">
        <v>0</v>
      </c>
      <c r="FKK23" s="43">
        <v>0</v>
      </c>
      <c r="FKL23" s="43">
        <v>0</v>
      </c>
      <c r="FKM23" s="43">
        <v>1</v>
      </c>
      <c r="FKN23" s="43">
        <v>0</v>
      </c>
      <c r="FKO23" s="43">
        <v>10</v>
      </c>
      <c r="FKP23" s="43">
        <v>0</v>
      </c>
      <c r="FKQ23" s="43">
        <v>0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4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924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0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850</v>
      </c>
      <c r="FQM23" s="43">
        <v>30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13</v>
      </c>
      <c r="FRE23" s="43">
        <v>13</v>
      </c>
      <c r="FRF23" s="43">
        <v>13</v>
      </c>
      <c r="FRG23" s="43">
        <v>13</v>
      </c>
      <c r="FRH23" s="43">
        <v>4.5</v>
      </c>
      <c r="FRJ23" s="43">
        <v>45</v>
      </c>
      <c r="FRK23" s="43">
        <v>270</v>
      </c>
      <c r="FRL23" s="43">
        <v>70</v>
      </c>
      <c r="FRM23" s="43">
        <v>-144</v>
      </c>
      <c r="FRN23" s="43">
        <v>0</v>
      </c>
      <c r="FRO23" s="43">
        <v>80</v>
      </c>
      <c r="FRP23" s="43">
        <v>350</v>
      </c>
      <c r="FSO23" s="43">
        <v>0</v>
      </c>
      <c r="FSP23" s="43">
        <v>4</v>
      </c>
      <c r="FSQ23" s="43">
        <v>500</v>
      </c>
      <c r="FSR23" s="43">
        <v>30</v>
      </c>
      <c r="FST23" s="43">
        <v>2000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380</v>
      </c>
      <c r="FTT23" s="43">
        <v>1</v>
      </c>
      <c r="FTU23" s="43">
        <v>-30</v>
      </c>
      <c r="FTV23" s="43">
        <v>-9</v>
      </c>
      <c r="FTW23" s="43">
        <v>4500</v>
      </c>
      <c r="FTX23" s="43">
        <v>2250</v>
      </c>
      <c r="FTY23" s="43">
        <v>10</v>
      </c>
      <c r="FTZ23" s="43">
        <v>4500</v>
      </c>
      <c r="FUA23" s="43">
        <v>2250</v>
      </c>
      <c r="FUB23" s="43">
        <v>60</v>
      </c>
      <c r="FUC23" s="43">
        <v>0</v>
      </c>
      <c r="FUD23" s="43">
        <v>0</v>
      </c>
      <c r="FUK23" s="43">
        <v>6.9999999999999999E-4</v>
      </c>
      <c r="FUL23" s="43">
        <v>0.39062000000000002</v>
      </c>
      <c r="FUN23" s="43">
        <v>5.8590000000000003E-2</v>
      </c>
      <c r="FUO23" s="43">
        <v>2.5</v>
      </c>
      <c r="FUP23" s="43">
        <v>1.1000000000000001</v>
      </c>
      <c r="FUV23" s="43">
        <v>4523</v>
      </c>
      <c r="FUW23" s="43">
        <v>2250</v>
      </c>
      <c r="FUX23" s="43">
        <v>5920</v>
      </c>
      <c r="FUY23" s="43">
        <v>2996</v>
      </c>
      <c r="FUZ23" s="43">
        <v>1499</v>
      </c>
      <c r="FVA23" s="43">
        <v>1499</v>
      </c>
      <c r="FVC23" s="43">
        <v>50.1</v>
      </c>
      <c r="FVD23" s="43">
        <v>50</v>
      </c>
      <c r="FVF23" s="43">
        <v>660</v>
      </c>
      <c r="FVN23" s="43">
        <v>0</v>
      </c>
      <c r="FVO23" s="43">
        <v>0.39062000000000002</v>
      </c>
      <c r="FVQ23" s="43">
        <v>5.8590000000000003E-2</v>
      </c>
      <c r="FVR23" s="43">
        <v>2.5</v>
      </c>
      <c r="FVS23" s="43">
        <v>1.1000000000000001</v>
      </c>
      <c r="FVY23" s="43">
        <v>4750</v>
      </c>
      <c r="FVZ23" s="43">
        <v>2000</v>
      </c>
      <c r="FWA23" s="43">
        <v>4922</v>
      </c>
      <c r="FWB23" s="43">
        <v>2159</v>
      </c>
      <c r="FWC23" s="43">
        <v>1500</v>
      </c>
      <c r="FWD23" s="43">
        <v>1500</v>
      </c>
      <c r="FWF23" s="43">
        <v>50</v>
      </c>
      <c r="FWG23" s="43">
        <v>50</v>
      </c>
      <c r="FWI23" s="43">
        <v>660</v>
      </c>
      <c r="FWQ23" s="43">
        <v>0</v>
      </c>
      <c r="FWR23" s="43">
        <v>0.39062000000000002</v>
      </c>
      <c r="FWT23" s="43">
        <v>5.8590000000000003E-2</v>
      </c>
      <c r="FWU23" s="43">
        <v>2.5</v>
      </c>
      <c r="FWV23" s="43">
        <v>1.1000000000000001</v>
      </c>
      <c r="FXB23" s="43">
        <v>4750</v>
      </c>
      <c r="FXC23" s="43">
        <v>2000</v>
      </c>
      <c r="FXD23" s="43">
        <v>4922</v>
      </c>
      <c r="FXE23" s="43">
        <v>2159</v>
      </c>
      <c r="FXF23" s="43">
        <v>1500</v>
      </c>
      <c r="FXG23" s="43">
        <v>1500</v>
      </c>
      <c r="FXI23" s="43">
        <v>50</v>
      </c>
      <c r="FXJ23" s="43">
        <v>50</v>
      </c>
      <c r="FXL23" s="43">
        <v>660</v>
      </c>
      <c r="FXT23" s="43">
        <v>0</v>
      </c>
      <c r="FXU23" s="43">
        <v>0.39062000000000002</v>
      </c>
      <c r="FXW23" s="43">
        <v>5.8590000000000003E-2</v>
      </c>
      <c r="FXX23" s="43">
        <v>2.5</v>
      </c>
      <c r="FXY23" s="43">
        <v>1.1000000000000001</v>
      </c>
      <c r="FYE23" s="43">
        <v>4750</v>
      </c>
      <c r="FYF23" s="43">
        <v>2000</v>
      </c>
      <c r="FYG23" s="43">
        <v>4922</v>
      </c>
      <c r="FYH23" s="43">
        <v>2159</v>
      </c>
      <c r="FYI23" s="43">
        <v>1500</v>
      </c>
      <c r="FYJ23" s="43">
        <v>1500</v>
      </c>
      <c r="FYL23" s="43">
        <v>50</v>
      </c>
      <c r="FYM23" s="43">
        <v>50</v>
      </c>
      <c r="FYO23" s="43">
        <v>660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10</v>
      </c>
      <c r="FYY23" s="43">
        <v>0</v>
      </c>
      <c r="FYZ23" s="43">
        <v>1</v>
      </c>
      <c r="FZA23" s="43">
        <v>10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1</v>
      </c>
      <c r="FZU23" s="43">
        <v>1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10</v>
      </c>
      <c r="GAB23" s="43">
        <v>0</v>
      </c>
      <c r="GAC23" s="43">
        <v>0.5</v>
      </c>
      <c r="GAD23" s="43">
        <v>0</v>
      </c>
      <c r="GAE23" s="43">
        <v>0</v>
      </c>
      <c r="GAF23" s="43">
        <v>60000</v>
      </c>
      <c r="GAG23" s="43">
        <v>0</v>
      </c>
      <c r="GAH23" s="43">
        <v>60000</v>
      </c>
      <c r="GAI23" s="43">
        <v>0</v>
      </c>
      <c r="GAK23" s="43">
        <v>5</v>
      </c>
      <c r="GAL23" s="43">
        <v>0</v>
      </c>
      <c r="GAM23" s="43">
        <v>1</v>
      </c>
      <c r="GAN23" s="43">
        <v>1</v>
      </c>
      <c r="GAR23" s="43">
        <v>80</v>
      </c>
      <c r="GAT23" s="43">
        <v>45</v>
      </c>
      <c r="GBI23" s="43">
        <v>50</v>
      </c>
      <c r="GBJ23" s="43">
        <v>53</v>
      </c>
      <c r="GBK23" s="43">
        <v>53</v>
      </c>
      <c r="GBL23" s="43">
        <v>53</v>
      </c>
      <c r="GBW23" s="43">
        <v>0</v>
      </c>
      <c r="GBX23" s="43">
        <v>0</v>
      </c>
      <c r="GBY23" s="43">
        <v>1</v>
      </c>
      <c r="GBZ23" s="43">
        <v>3</v>
      </c>
      <c r="GCA23" s="43">
        <v>55</v>
      </c>
      <c r="GCB23" s="43">
        <v>57</v>
      </c>
      <c r="GCC23" s="43">
        <v>2</v>
      </c>
      <c r="GCD23" s="43">
        <v>2</v>
      </c>
      <c r="GCE23" s="43">
        <v>60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0.2</v>
      </c>
      <c r="GDH23" s="43">
        <v>100</v>
      </c>
      <c r="GDI23" s="43">
        <v>0.2</v>
      </c>
      <c r="GDK23" s="43">
        <v>350</v>
      </c>
      <c r="GDL23" s="43">
        <v>200</v>
      </c>
      <c r="GDM23" s="43">
        <v>200</v>
      </c>
      <c r="GDN23" s="43">
        <v>100</v>
      </c>
      <c r="GDW23" s="43">
        <v>-1250</v>
      </c>
      <c r="GDX23" s="43">
        <v>5000</v>
      </c>
      <c r="GDZ23" s="43">
        <v>0.2</v>
      </c>
      <c r="GEA23" s="43">
        <v>100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0.2</v>
      </c>
      <c r="GHW23" s="43">
        <v>100</v>
      </c>
      <c r="GHX23" s="43">
        <v>0.01</v>
      </c>
      <c r="GHY23" s="43">
        <v>100</v>
      </c>
      <c r="GHZ23" s="43">
        <v>45</v>
      </c>
      <c r="GIA23" s="43">
        <v>0</v>
      </c>
      <c r="GIB23" s="43">
        <v>1</v>
      </c>
      <c r="GIC23" s="43">
        <v>3.4</v>
      </c>
      <c r="GID23" s="43">
        <v>1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100</v>
      </c>
      <c r="GIN23" s="43">
        <v>55</v>
      </c>
      <c r="GIO23" s="43">
        <v>67</v>
      </c>
      <c r="GIP23" s="43">
        <v>8</v>
      </c>
      <c r="GIQ23" s="43">
        <v>100</v>
      </c>
      <c r="GIR23" s="43">
        <v>0</v>
      </c>
      <c r="GIS23" s="43">
        <v>0</v>
      </c>
      <c r="GIT23" s="43">
        <v>0.2</v>
      </c>
      <c r="GIU23" s="43">
        <v>100</v>
      </c>
      <c r="GIV23" s="43">
        <v>0.01</v>
      </c>
      <c r="GIW23" s="43">
        <v>100</v>
      </c>
      <c r="GIX23" s="43">
        <v>40</v>
      </c>
      <c r="GIY23" s="43">
        <v>0</v>
      </c>
      <c r="GIZ23" s="43">
        <v>1</v>
      </c>
      <c r="GJA23" s="43">
        <v>2</v>
      </c>
      <c r="GJB23" s="43">
        <v>1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100</v>
      </c>
      <c r="GJL23" s="43">
        <v>65</v>
      </c>
      <c r="GJM23" s="43">
        <v>71</v>
      </c>
      <c r="GJN23" s="43">
        <v>0</v>
      </c>
      <c r="GJO23" s="43">
        <v>100</v>
      </c>
      <c r="GJP23" s="43">
        <v>5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120</v>
      </c>
      <c r="GJW23" s="43">
        <v>0</v>
      </c>
      <c r="GJX23" s="43">
        <v>1</v>
      </c>
      <c r="GJY23" s="43">
        <v>4.2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20</v>
      </c>
      <c r="GKL23" s="43">
        <v>0.15</v>
      </c>
      <c r="GKM23" s="43">
        <v>3.0000000000000001E-3</v>
      </c>
      <c r="GKN23" s="43">
        <v>1</v>
      </c>
      <c r="GKO23" s="43">
        <v>1</v>
      </c>
      <c r="GKP23" s="43">
        <v>10</v>
      </c>
      <c r="GKQ23" s="43">
        <v>0.08</v>
      </c>
      <c r="GKR23" s="43">
        <v>0</v>
      </c>
      <c r="GKS23" s="43">
        <v>1</v>
      </c>
      <c r="GKT23" s="43">
        <v>1.5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0.02</v>
      </c>
      <c r="GLK23" s="43">
        <v>100</v>
      </c>
      <c r="GLL23" s="43">
        <v>60</v>
      </c>
      <c r="GLM23" s="43">
        <v>0</v>
      </c>
      <c r="GLN23" s="43">
        <v>1</v>
      </c>
      <c r="GLO23" s="43">
        <v>7.2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140</v>
      </c>
      <c r="GLW23" s="43">
        <v>100</v>
      </c>
      <c r="GLX23" s="43">
        <v>127</v>
      </c>
      <c r="GLY23" s="43">
        <v>0</v>
      </c>
      <c r="GLZ23" s="43">
        <v>100</v>
      </c>
      <c r="GMA23" s="43">
        <v>0</v>
      </c>
      <c r="GMB23" s="43">
        <v>0</v>
      </c>
      <c r="GMC23" s="43">
        <v>0.3</v>
      </c>
      <c r="GMD23" s="43">
        <v>0.5</v>
      </c>
      <c r="GME23" s="43">
        <v>0.01</v>
      </c>
      <c r="GMF23" s="43">
        <v>100</v>
      </c>
      <c r="GMG23" s="43">
        <v>100</v>
      </c>
      <c r="GMH23" s="43">
        <v>0</v>
      </c>
      <c r="GMI23" s="43">
        <v>1</v>
      </c>
      <c r="GMJ23" s="43">
        <v>6.5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45</v>
      </c>
      <c r="GMT23" s="43">
        <v>0</v>
      </c>
      <c r="GMU23" s="43">
        <v>100</v>
      </c>
      <c r="GMV23" s="43">
        <v>15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0.05</v>
      </c>
      <c r="GQD23" s="43">
        <v>0.1</v>
      </c>
      <c r="GQE23" s="43">
        <v>100</v>
      </c>
      <c r="GQF23" s="43">
        <v>50</v>
      </c>
      <c r="GQG23" s="43">
        <v>0</v>
      </c>
      <c r="GQH23" s="43">
        <v>1</v>
      </c>
      <c r="GQI23" s="43">
        <v>5.5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110</v>
      </c>
      <c r="GQS23" s="43">
        <v>80</v>
      </c>
      <c r="GQT23" s="43">
        <v>100</v>
      </c>
      <c r="GQU23" s="43">
        <v>100</v>
      </c>
      <c r="GQV23" s="43">
        <v>80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ZB23" s="43">
        <v>0</v>
      </c>
      <c r="GZC23" s="43">
        <v>0.3</v>
      </c>
      <c r="GZD23" s="43">
        <v>100</v>
      </c>
      <c r="GZE23" s="43">
        <v>100</v>
      </c>
      <c r="GZF23" s="43">
        <v>0</v>
      </c>
      <c r="GZG23" s="43">
        <v>1</v>
      </c>
      <c r="GZH23" s="43">
        <v>6.5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90</v>
      </c>
      <c r="GZR23" s="43">
        <v>0</v>
      </c>
      <c r="GZS23" s="43">
        <v>100</v>
      </c>
      <c r="GZT23" s="43">
        <v>100</v>
      </c>
      <c r="GZU23" s="43">
        <v>55</v>
      </c>
      <c r="GZV23" s="43">
        <v>0</v>
      </c>
      <c r="GZW23" s="43">
        <v>100</v>
      </c>
      <c r="GZX23" s="43">
        <v>15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0.3</v>
      </c>
      <c r="HDC23" s="43">
        <v>100</v>
      </c>
      <c r="HDD23" s="43">
        <v>100</v>
      </c>
      <c r="HDE23" s="43">
        <v>0</v>
      </c>
      <c r="HDF23" s="43">
        <v>1</v>
      </c>
      <c r="HDG23" s="43">
        <v>6.5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90</v>
      </c>
      <c r="HDQ23" s="43">
        <v>0</v>
      </c>
      <c r="HDR23" s="43">
        <v>100</v>
      </c>
      <c r="HDS23" s="43">
        <v>100</v>
      </c>
      <c r="HDT23" s="43">
        <v>55</v>
      </c>
      <c r="HDU23" s="43">
        <v>0</v>
      </c>
      <c r="HDV23" s="43">
        <v>100</v>
      </c>
      <c r="HDW23" s="43">
        <v>15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1</v>
      </c>
      <c r="HIN23" s="43">
        <v>1</v>
      </c>
      <c r="HIO23" s="43">
        <v>1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1.421E-2</v>
      </c>
      <c r="HLH23" s="43">
        <v>0.29619000000000001</v>
      </c>
      <c r="HLI23" s="43">
        <v>0.88856999999999997</v>
      </c>
      <c r="HLJ23" s="43">
        <v>100</v>
      </c>
      <c r="HLK23" s="43">
        <v>0</v>
      </c>
      <c r="HLL23" s="43">
        <v>0</v>
      </c>
      <c r="HLM23" s="43">
        <v>0.44428000000000001</v>
      </c>
      <c r="HLN23" s="43">
        <v>0.23694999999999999</v>
      </c>
      <c r="HLO23" s="43">
        <v>100</v>
      </c>
      <c r="HLP23" s="43">
        <v>2</v>
      </c>
      <c r="HLQ23" s="43">
        <v>0</v>
      </c>
      <c r="HLR23" s="43">
        <v>20</v>
      </c>
      <c r="HLS23" s="43">
        <v>5000</v>
      </c>
      <c r="HLT23" s="43">
        <v>5000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2250</v>
      </c>
      <c r="HMC23" s="43">
        <v>4500</v>
      </c>
      <c r="HMD23" s="43">
        <v>2.5</v>
      </c>
      <c r="HME23" s="43">
        <v>2</v>
      </c>
      <c r="HMF23" s="43">
        <v>42</v>
      </c>
      <c r="HMG23" s="43">
        <v>45</v>
      </c>
      <c r="HMI23" s="43">
        <v>-2</v>
      </c>
      <c r="HMJ23" s="43">
        <v>-2</v>
      </c>
      <c r="HMK23" s="43">
        <v>-2</v>
      </c>
      <c r="HML23" s="43">
        <v>-2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-145</v>
      </c>
      <c r="HNA23" s="43">
        <v>10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4500</v>
      </c>
      <c r="HNJ23" s="43">
        <v>4500</v>
      </c>
      <c r="HNK23" s="43">
        <v>4500</v>
      </c>
      <c r="HNL23" s="43">
        <v>4500</v>
      </c>
      <c r="HNM23" s="43">
        <v>50</v>
      </c>
      <c r="HNN23" s="43">
        <v>0.72</v>
      </c>
      <c r="HNO23" s="43">
        <v>0.72</v>
      </c>
      <c r="HNP23" s="43">
        <v>0.72</v>
      </c>
      <c r="HNQ23" s="43">
        <v>0.72</v>
      </c>
      <c r="HNR23" s="43">
        <v>0.72</v>
      </c>
      <c r="HNS23" s="43">
        <v>0.72</v>
      </c>
      <c r="HNT23" s="43">
        <v>0.72</v>
      </c>
      <c r="HNU23" s="43">
        <v>0.72</v>
      </c>
      <c r="HNW23" s="43">
        <v>10</v>
      </c>
      <c r="HNX23" s="43">
        <v>12</v>
      </c>
      <c r="HNY23" s="43">
        <v>93</v>
      </c>
      <c r="HNZ23" s="43">
        <v>1</v>
      </c>
      <c r="HOA23" s="43">
        <v>1</v>
      </c>
      <c r="HOB23" s="43">
        <v>100.4</v>
      </c>
      <c r="HOC23" s="43">
        <v>103.4</v>
      </c>
      <c r="HOD23" s="43">
        <v>98</v>
      </c>
      <c r="HOE23" s="43">
        <v>91</v>
      </c>
      <c r="HOF23" s="43">
        <v>103.4</v>
      </c>
      <c r="HOG23" s="43">
        <v>40</v>
      </c>
      <c r="HOH23" s="43">
        <v>65</v>
      </c>
      <c r="HOI23" s="43">
        <v>85</v>
      </c>
      <c r="HOJ23" s="43">
        <v>80</v>
      </c>
      <c r="HOL23" s="43">
        <v>110</v>
      </c>
      <c r="HOM23" s="43">
        <v>125</v>
      </c>
      <c r="HON23" s="43">
        <v>90</v>
      </c>
      <c r="HOO23" s="43">
        <v>70</v>
      </c>
      <c r="HOP23" s="43">
        <v>140</v>
      </c>
      <c r="HOQ23" s="43">
        <v>1</v>
      </c>
      <c r="HOR23" s="43">
        <v>80</v>
      </c>
      <c r="HOS23" s="43">
        <v>10</v>
      </c>
      <c r="HOT23" s="43">
        <v>80</v>
      </c>
      <c r="HOU23" s="43">
        <v>1</v>
      </c>
      <c r="HOV23" s="43">
        <v>20</v>
      </c>
      <c r="HOW23" s="43">
        <v>5.55</v>
      </c>
      <c r="HOX23" s="43">
        <v>1</v>
      </c>
      <c r="HOY23" s="43">
        <v>1</v>
      </c>
      <c r="HOZ23" s="43">
        <v>100</v>
      </c>
      <c r="HPC23" s="43">
        <v>5</v>
      </c>
      <c r="HPD23" s="43">
        <v>4</v>
      </c>
      <c r="HPE23" s="43">
        <v>4</v>
      </c>
      <c r="HPF23" s="43">
        <v>4</v>
      </c>
      <c r="HPG23" s="43">
        <v>4</v>
      </c>
      <c r="HPH23" s="43">
        <v>56</v>
      </c>
      <c r="HPI23" s="43">
        <v>56</v>
      </c>
      <c r="HPJ23" s="43">
        <v>56</v>
      </c>
      <c r="HPK23" s="43">
        <v>56</v>
      </c>
      <c r="HPL23" s="43">
        <v>1</v>
      </c>
      <c r="HPM23" s="43">
        <v>1</v>
      </c>
      <c r="HPN23" s="43">
        <v>0</v>
      </c>
      <c r="HPO23" s="43">
        <v>1</v>
      </c>
      <c r="HPP23" s="43">
        <v>1</v>
      </c>
      <c r="HPQ23" s="43">
        <v>1</v>
      </c>
      <c r="HPR23" s="43">
        <v>1</v>
      </c>
      <c r="HPS23" s="43">
        <v>1</v>
      </c>
      <c r="HPT23" s="43">
        <v>1</v>
      </c>
      <c r="HPU23" s="43">
        <v>1</v>
      </c>
      <c r="HPV23" s="43">
        <v>1</v>
      </c>
      <c r="HPW23" s="43">
        <v>1</v>
      </c>
      <c r="HPX23" s="43">
        <v>1</v>
      </c>
      <c r="HPY23" s="43">
        <v>1</v>
      </c>
      <c r="HPZ23" s="43">
        <v>1</v>
      </c>
      <c r="HQA23" s="43">
        <v>1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120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200</v>
      </c>
      <c r="HRI23" s="43">
        <v>200</v>
      </c>
      <c r="HRJ23" s="43">
        <v>130</v>
      </c>
      <c r="HRK23" s="43">
        <v>400</v>
      </c>
      <c r="HRL23" s="43">
        <v>400</v>
      </c>
      <c r="HRM23" s="43">
        <v>5000</v>
      </c>
      <c r="HRN23" s="43">
        <v>2500</v>
      </c>
      <c r="HRO23" s="43">
        <v>16</v>
      </c>
      <c r="HRP23" s="43">
        <v>200</v>
      </c>
      <c r="HRQ23" s="43">
        <v>200</v>
      </c>
      <c r="HRR23" s="43">
        <v>200</v>
      </c>
      <c r="HRS23" s="43">
        <v>200</v>
      </c>
      <c r="HRT23" s="43">
        <v>200</v>
      </c>
      <c r="HRU23" s="43">
        <v>200</v>
      </c>
      <c r="HRV23" s="43">
        <v>200</v>
      </c>
      <c r="HRW23" s="43">
        <v>200</v>
      </c>
      <c r="HRX23" s="43">
        <v>0.72</v>
      </c>
      <c r="HRY23" s="43">
        <v>1200</v>
      </c>
      <c r="HRZ23" s="43">
        <v>150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1.4</v>
      </c>
      <c r="HYB23" s="43">
        <v>1</v>
      </c>
      <c r="HYC23" s="43">
        <v>1</v>
      </c>
      <c r="HYD23" s="43">
        <v>1</v>
      </c>
      <c r="HYE23" s="43">
        <v>35</v>
      </c>
      <c r="HYF23" s="43">
        <v>10</v>
      </c>
      <c r="HYG23" s="43">
        <v>0</v>
      </c>
      <c r="HYH23" s="43">
        <v>0</v>
      </c>
      <c r="HYI23" s="43">
        <v>5</v>
      </c>
      <c r="HYJ23" s="43">
        <v>20</v>
      </c>
      <c r="HYK23" s="43">
        <v>20</v>
      </c>
      <c r="HYL23" s="43">
        <v>5</v>
      </c>
      <c r="HYM23" s="43">
        <v>0</v>
      </c>
      <c r="HYN23" s="43">
        <v>0</v>
      </c>
      <c r="HYO23" s="43">
        <v>1</v>
      </c>
      <c r="HYP23" s="43">
        <v>110</v>
      </c>
      <c r="HYQ23" s="43">
        <v>80</v>
      </c>
      <c r="HYR23" s="43">
        <v>0</v>
      </c>
      <c r="HYS23" s="43">
        <v>89</v>
      </c>
      <c r="HYT23" s="43">
        <v>110</v>
      </c>
      <c r="HYU23" s="43">
        <v>0</v>
      </c>
      <c r="HYV23" s="43">
        <v>1800</v>
      </c>
      <c r="HYW23" s="43">
        <v>75</v>
      </c>
      <c r="HYX23" s="43">
        <v>5</v>
      </c>
      <c r="HYY23" s="43">
        <v>80</v>
      </c>
      <c r="HYZ23" s="43">
        <v>5</v>
      </c>
      <c r="HZA23" s="43">
        <v>1</v>
      </c>
      <c r="HZB23" s="43">
        <v>3150</v>
      </c>
      <c r="HZC23" s="43">
        <v>180</v>
      </c>
      <c r="HZD23" s="43">
        <v>280</v>
      </c>
      <c r="HZE23" s="43">
        <v>110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1650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10000</v>
      </c>
      <c r="IEV23" s="43">
        <v>0</v>
      </c>
      <c r="IEW23" s="43">
        <v>3850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1</v>
      </c>
      <c r="IFF23" s="43">
        <v>1200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800</v>
      </c>
      <c r="IHF23" s="43">
        <v>0.16406000000000001</v>
      </c>
      <c r="IHG23" s="43">
        <v>2.19726</v>
      </c>
      <c r="IHH23" s="43">
        <v>4.3945299999999996</v>
      </c>
      <c r="IHI23" s="43">
        <v>95</v>
      </c>
      <c r="IHJ23" s="43">
        <v>2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1.45</v>
      </c>
      <c r="IIQ23" s="43">
        <v>1.65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0.59</v>
      </c>
      <c r="ILB23" s="43">
        <v>1</v>
      </c>
      <c r="ILC23" s="43">
        <v>1</v>
      </c>
      <c r="ILD23" s="43">
        <v>0</v>
      </c>
      <c r="ILE23" s="43">
        <v>0</v>
      </c>
      <c r="ILF23" s="43">
        <v>1</v>
      </c>
      <c r="ILG23" s="43">
        <v>1</v>
      </c>
      <c r="ILH23" s="43">
        <v>0</v>
      </c>
      <c r="ILI23" s="43">
        <v>0</v>
      </c>
      <c r="ILJ23" s="43">
        <v>1</v>
      </c>
      <c r="ILK23" s="43">
        <v>1</v>
      </c>
      <c r="ILL23" s="43">
        <v>1</v>
      </c>
      <c r="ILM23" s="43">
        <v>1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2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1</v>
      </c>
      <c r="ITN23" s="43">
        <v>0</v>
      </c>
      <c r="ITQ23" s="43">
        <v>4500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4500</v>
      </c>
      <c r="ITX23" s="43">
        <v>0</v>
      </c>
      <c r="IUA23" s="43">
        <v>0.95</v>
      </c>
      <c r="IUB23" s="43">
        <v>0.95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0.4</v>
      </c>
      <c r="IUJ23" s="43">
        <v>0.2</v>
      </c>
      <c r="IUK23" s="43">
        <v>-43.239999999999995</v>
      </c>
      <c r="IUL23" s="43">
        <v>4.0030000000000001</v>
      </c>
      <c r="IUM23" s="43">
        <v>5.2000000000000005E-2</v>
      </c>
      <c r="IUN23" s="43">
        <v>0.68345454545454531</v>
      </c>
      <c r="IUO23" s="43">
        <v>0</v>
      </c>
      <c r="IUP23" s="43">
        <v>0.72</v>
      </c>
      <c r="IUQ23" s="43">
        <v>2250</v>
      </c>
      <c r="IUR23" s="43">
        <v>0</v>
      </c>
      <c r="IUS23" s="43">
        <v>0</v>
      </c>
      <c r="IUT23" s="43">
        <v>0.01</v>
      </c>
      <c r="IUU23" s="43">
        <v>1</v>
      </c>
      <c r="IUV23" s="43">
        <v>0</v>
      </c>
      <c r="IUW23" s="43">
        <v>1</v>
      </c>
      <c r="IUX23" s="43">
        <v>0</v>
      </c>
      <c r="IUY23" s="43">
        <v>0</v>
      </c>
      <c r="IUZ23" s="43">
        <v>596</v>
      </c>
      <c r="IVA23" s="43">
        <v>0</v>
      </c>
      <c r="IVB23" s="43">
        <v>0</v>
      </c>
      <c r="IVC23" s="43">
        <v>264</v>
      </c>
      <c r="IVD23" s="43">
        <v>0</v>
      </c>
      <c r="IVE23" s="43">
        <v>0</v>
      </c>
      <c r="IVF23" s="43">
        <v>27</v>
      </c>
      <c r="IVG23" s="43">
        <v>0</v>
      </c>
      <c r="IVH23" s="43">
        <v>0</v>
      </c>
      <c r="IVI23" s="43">
        <v>903</v>
      </c>
      <c r="IVJ23" s="43">
        <v>0</v>
      </c>
      <c r="IVK23" s="43">
        <v>313</v>
      </c>
      <c r="IVL23" s="43">
        <v>0</v>
      </c>
      <c r="IVM23" s="43">
        <v>0</v>
      </c>
      <c r="IVN23" s="43">
        <v>14</v>
      </c>
      <c r="IVO23" s="43">
        <v>300</v>
      </c>
      <c r="IVP23" s="43">
        <v>68.569999999999993</v>
      </c>
      <c r="IVQ23" s="43">
        <v>0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364</v>
      </c>
      <c r="IWP23" s="43">
        <v>363</v>
      </c>
      <c r="IWQ23" s="43">
        <v>362</v>
      </c>
      <c r="IWR23" s="43">
        <v>360</v>
      </c>
      <c r="IWS23" s="43">
        <v>365</v>
      </c>
      <c r="IWT23" s="43">
        <v>363</v>
      </c>
      <c r="IWU23" s="43">
        <v>364</v>
      </c>
      <c r="IWV23" s="43">
        <v>367</v>
      </c>
      <c r="IWW23" s="43">
        <v>366</v>
      </c>
      <c r="IWX23" s="43">
        <v>366</v>
      </c>
      <c r="IWY23" s="43">
        <v>366</v>
      </c>
      <c r="IWZ23" s="43">
        <v>364</v>
      </c>
      <c r="IXA23" s="43">
        <v>363</v>
      </c>
      <c r="IXB23" s="43">
        <v>363</v>
      </c>
      <c r="IXC23" s="43">
        <v>364</v>
      </c>
      <c r="IXD23" s="43">
        <v>359</v>
      </c>
      <c r="IXE23" s="43">
        <v>360</v>
      </c>
      <c r="IXF23" s="43">
        <v>363</v>
      </c>
      <c r="IXG23" s="43">
        <v>366</v>
      </c>
      <c r="IXH23" s="43">
        <v>367</v>
      </c>
      <c r="IXI23" s="43">
        <v>365</v>
      </c>
      <c r="IXJ23" s="43">
        <v>366</v>
      </c>
      <c r="IXK23" s="43">
        <v>359</v>
      </c>
      <c r="IXL23" s="43">
        <v>363</v>
      </c>
      <c r="IXM23" s="43">
        <v>495</v>
      </c>
      <c r="IXN23" s="43">
        <v>493</v>
      </c>
      <c r="IXO23" s="43">
        <v>492</v>
      </c>
      <c r="IXP23" s="43">
        <v>493</v>
      </c>
      <c r="IXQ23" s="43">
        <v>495</v>
      </c>
      <c r="IXR23" s="43">
        <v>493</v>
      </c>
      <c r="IXS23" s="43">
        <v>496</v>
      </c>
      <c r="IXT23" s="43">
        <v>496</v>
      </c>
      <c r="IXU23" s="43">
        <v>495</v>
      </c>
      <c r="IXV23" s="43">
        <v>500</v>
      </c>
      <c r="IXW23" s="43">
        <v>496</v>
      </c>
      <c r="IXX23" s="43">
        <v>493</v>
      </c>
      <c r="IXY23" s="43">
        <v>495</v>
      </c>
      <c r="IXZ23" s="43">
        <v>495</v>
      </c>
      <c r="IYA23" s="43">
        <v>494</v>
      </c>
      <c r="IYB23" s="43">
        <v>492</v>
      </c>
      <c r="IYC23" s="43">
        <v>492</v>
      </c>
      <c r="IYD23" s="43">
        <v>494</v>
      </c>
      <c r="IYE23" s="43">
        <v>495</v>
      </c>
      <c r="IYF23" s="43">
        <v>498</v>
      </c>
      <c r="IYG23" s="43">
        <v>492</v>
      </c>
      <c r="IYH23" s="43">
        <v>501</v>
      </c>
      <c r="IYI23" s="43">
        <v>493</v>
      </c>
      <c r="IYJ23" s="43">
        <v>493</v>
      </c>
      <c r="IYK23" s="43">
        <v>6150</v>
      </c>
      <c r="IYL23" s="43" t="s">
        <v>7677</v>
      </c>
      <c r="IYM23" s="43">
        <v>30</v>
      </c>
      <c r="IYN23" s="43">
        <v>46</v>
      </c>
      <c r="IYO23" s="43">
        <v>47</v>
      </c>
      <c r="IYP23" s="43">
        <v>47</v>
      </c>
      <c r="IYQ23" s="43">
        <v>47</v>
      </c>
      <c r="IYR23" s="43">
        <v>47</v>
      </c>
      <c r="IYS23" s="43">
        <v>47</v>
      </c>
      <c r="IYT23" s="43">
        <v>47</v>
      </c>
      <c r="IYU23" s="43">
        <v>47</v>
      </c>
      <c r="IYV23" s="43">
        <v>46</v>
      </c>
      <c r="IYW23" s="43">
        <v>47</v>
      </c>
      <c r="IYX23" s="43">
        <v>46</v>
      </c>
      <c r="IYY23" s="43">
        <v>46</v>
      </c>
      <c r="IYZ23" s="43">
        <v>46</v>
      </c>
      <c r="IZA23" s="43">
        <v>46</v>
      </c>
      <c r="IZB23" s="43">
        <v>47</v>
      </c>
      <c r="IZC23" s="43">
        <v>47</v>
      </c>
      <c r="IZD23" s="43">
        <v>46</v>
      </c>
      <c r="IZE23" s="43">
        <v>47</v>
      </c>
      <c r="IZF23" s="43">
        <v>46</v>
      </c>
      <c r="IZG23" s="43">
        <v>45</v>
      </c>
      <c r="IZH23" s="43">
        <v>25.995202128936381</v>
      </c>
      <c r="IZI23" s="43">
        <v>24.111839160721459</v>
      </c>
      <c r="IZJ23" s="43">
        <v>25.074698179372543</v>
      </c>
      <c r="IZK23" s="43">
        <v>27.568174203356254</v>
      </c>
      <c r="IZL23" s="43">
        <v>29.614561294097193</v>
      </c>
      <c r="IZM23" s="43">
        <v>26.195105245086221</v>
      </c>
      <c r="IZN23" s="43">
        <v>26.876468255061003</v>
      </c>
      <c r="IZO23" s="43">
        <v>26.786159368792759</v>
      </c>
      <c r="IZP23" s="43">
        <v>27.831096463582014</v>
      </c>
      <c r="IZQ23" s="43">
        <v>26.761920190640055</v>
      </c>
      <c r="IZR23" s="43">
        <v>23.853303372930668</v>
      </c>
      <c r="IZS23" s="43">
        <v>29.857711172711618</v>
      </c>
      <c r="IZT23" s="43">
        <v>23.094558867436366</v>
      </c>
      <c r="IZU23" s="43">
        <v>25.006347389756225</v>
      </c>
      <c r="IZV23" s="43">
        <v>23.914347128476852</v>
      </c>
      <c r="IZW23" s="43">
        <v>26.696286190605804</v>
      </c>
      <c r="IZX23" s="43">
        <v>23.812338041438178</v>
      </c>
      <c r="IZY23" s="43">
        <v>27.090519733543111</v>
      </c>
      <c r="IZZ23" s="43">
        <v>27.276060038856553</v>
      </c>
      <c r="JAA23" s="43">
        <v>26.187081006786158</v>
      </c>
      <c r="JAB23" s="43">
        <v>27.281331721714714</v>
      </c>
      <c r="JAC23" s="43">
        <v>25.107593493863305</v>
      </c>
      <c r="JAD23" s="43">
        <v>28.37024685783679</v>
      </c>
      <c r="JAE23" s="43">
        <v>24.213541276397979</v>
      </c>
      <c r="JAF23" s="43">
        <v>2123</v>
      </c>
      <c r="JAG23" s="43">
        <v>1594</v>
      </c>
      <c r="JAH23" s="43">
        <v>761</v>
      </c>
      <c r="JAI23" s="43">
        <v>1677</v>
      </c>
      <c r="JAJ23" s="43">
        <v>3722</v>
      </c>
      <c r="JAK23" s="43">
        <v>2017</v>
      </c>
      <c r="JAL23" s="43">
        <v>1559</v>
      </c>
      <c r="JAM23" s="43">
        <v>1746</v>
      </c>
      <c r="JAN23" s="43">
        <v>1772</v>
      </c>
      <c r="JAO23" s="43">
        <v>2232</v>
      </c>
      <c r="JAP23" s="43">
        <v>2019</v>
      </c>
      <c r="JAQ23" s="43">
        <v>1349</v>
      </c>
      <c r="JAR23" s="43">
        <v>1592</v>
      </c>
      <c r="JAS23" s="43">
        <v>1265</v>
      </c>
      <c r="JAT23" s="43">
        <v>1803</v>
      </c>
      <c r="JAU23" s="43">
        <v>1656</v>
      </c>
      <c r="JAV23" s="43">
        <v>1623</v>
      </c>
      <c r="JAW23" s="43">
        <v>1550</v>
      </c>
      <c r="JAX23" s="43">
        <v>1861</v>
      </c>
      <c r="JAY23" s="43">
        <v>2361</v>
      </c>
      <c r="JAZ23" s="43">
        <v>1045</v>
      </c>
      <c r="JBA23" s="43">
        <v>2359</v>
      </c>
      <c r="JBB23" s="43">
        <v>1788</v>
      </c>
      <c r="JBC23" s="43">
        <v>2247</v>
      </c>
      <c r="JBE23" s="43">
        <v>0</v>
      </c>
      <c r="JBF23" s="43">
        <v>1</v>
      </c>
      <c r="JBR23" s="43">
        <v>42.1</v>
      </c>
      <c r="JBS23" s="43">
        <v>42.1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0</v>
      </c>
      <c r="JBZ23" s="43">
        <v>0</v>
      </c>
      <c r="JCA23" s="43">
        <v>0</v>
      </c>
      <c r="JCB23" s="43">
        <v>0</v>
      </c>
      <c r="JCC23" s="43">
        <v>0</v>
      </c>
      <c r="JCD23" s="43">
        <v>0</v>
      </c>
      <c r="JCE23" s="43">
        <v>0</v>
      </c>
      <c r="JCF23" s="43">
        <v>0</v>
      </c>
      <c r="JCG23" s="43">
        <v>938</v>
      </c>
      <c r="JCH23" s="43">
        <v>0</v>
      </c>
      <c r="JCI23" s="43">
        <v>0</v>
      </c>
      <c r="JCJ23" s="43">
        <v>0</v>
      </c>
      <c r="JCK23" s="43">
        <v>29.9</v>
      </c>
      <c r="JCL23" s="43">
        <v>0</v>
      </c>
      <c r="JCM23" s="43">
        <v>0</v>
      </c>
      <c r="JCN23" s="43">
        <v>0</v>
      </c>
      <c r="JCO23" s="43">
        <v>1.456</v>
      </c>
      <c r="JCS23" s="43">
        <v>0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C23" s="43">
        <v>1</v>
      </c>
      <c r="JEE23" s="43">
        <v>1</v>
      </c>
      <c r="JEG23" s="43">
        <v>1</v>
      </c>
      <c r="JEI23" s="43">
        <v>1</v>
      </c>
      <c r="JEK23" s="43">
        <v>1</v>
      </c>
      <c r="JEM23" s="43">
        <v>1</v>
      </c>
      <c r="JEO23" s="43">
        <v>1</v>
      </c>
      <c r="JEQ23" s="43">
        <v>1</v>
      </c>
      <c r="JES23" s="43">
        <v>1</v>
      </c>
      <c r="JEU23" s="43">
        <v>1</v>
      </c>
      <c r="JEW23" s="43">
        <v>1</v>
      </c>
      <c r="JEY23" s="43">
        <v>1</v>
      </c>
      <c r="JEZ23" s="43">
        <v>0</v>
      </c>
      <c r="JFA23" s="43">
        <v>7.66</v>
      </c>
      <c r="JFB23" s="43">
        <v>0</v>
      </c>
      <c r="JFC23" s="43">
        <v>7.74</v>
      </c>
      <c r="JFD23" s="43">
        <v>0</v>
      </c>
      <c r="JFE23" s="43">
        <v>7.77</v>
      </c>
      <c r="JFF23" s="43">
        <v>0</v>
      </c>
      <c r="JFG23" s="43">
        <v>7.63</v>
      </c>
      <c r="JFH23" s="43">
        <v>0</v>
      </c>
      <c r="JFI23" s="43">
        <v>7.54</v>
      </c>
      <c r="JFJ23" s="43">
        <v>0</v>
      </c>
      <c r="JFK23" s="43">
        <v>7.67</v>
      </c>
      <c r="JFL23" s="43">
        <v>0</v>
      </c>
      <c r="JFM23" s="43">
        <v>7.72</v>
      </c>
      <c r="JFN23" s="43">
        <v>0</v>
      </c>
      <c r="JFO23" s="43">
        <v>7.8</v>
      </c>
      <c r="JFP23" s="43">
        <v>0</v>
      </c>
      <c r="JFQ23" s="43">
        <v>7.73</v>
      </c>
      <c r="JFR23" s="43">
        <v>0</v>
      </c>
      <c r="JFS23" s="43">
        <v>7.81</v>
      </c>
      <c r="JFT23" s="43">
        <v>0</v>
      </c>
      <c r="JFU23" s="43">
        <v>7.63</v>
      </c>
      <c r="JFV23" s="43">
        <v>0</v>
      </c>
      <c r="JFW23" s="43">
        <v>7.87</v>
      </c>
      <c r="JFX23" s="43">
        <v>0</v>
      </c>
      <c r="JFY23" s="43">
        <v>7.68</v>
      </c>
      <c r="JFZ23" s="43">
        <v>0</v>
      </c>
      <c r="JGA23" s="43">
        <v>7.71</v>
      </c>
      <c r="JGB23" s="43">
        <v>0</v>
      </c>
      <c r="JGC23" s="43">
        <v>7.93</v>
      </c>
      <c r="JGD23" s="43">
        <v>0</v>
      </c>
      <c r="JGE23" s="43">
        <v>7.6</v>
      </c>
      <c r="JGF23" s="43">
        <v>0</v>
      </c>
      <c r="JGG23" s="43">
        <v>7.64</v>
      </c>
      <c r="JGH23" s="43">
        <v>0</v>
      </c>
      <c r="JGI23" s="43">
        <v>7.64</v>
      </c>
      <c r="JGJ23" s="43">
        <v>0</v>
      </c>
      <c r="JGK23" s="43">
        <v>7.55</v>
      </c>
      <c r="JGL23" s="43">
        <v>0</v>
      </c>
      <c r="JGM23" s="43">
        <v>7.69</v>
      </c>
      <c r="JGN23" s="43">
        <v>0</v>
      </c>
      <c r="JGO23" s="43">
        <v>7.74</v>
      </c>
      <c r="JGP23" s="43">
        <v>0</v>
      </c>
      <c r="JGQ23" s="43">
        <v>7.8</v>
      </c>
      <c r="JGR23" s="43">
        <v>0</v>
      </c>
      <c r="JGS23" s="43">
        <v>7.69</v>
      </c>
      <c r="JGT23" s="43">
        <v>0</v>
      </c>
      <c r="JGU23" s="43">
        <v>7.82</v>
      </c>
      <c r="JGV23" s="43">
        <v>0</v>
      </c>
      <c r="JGW23" s="43">
        <v>-7.0000000000000007E-2</v>
      </c>
      <c r="JGX23" s="43">
        <v>0</v>
      </c>
      <c r="JGY23" s="43">
        <v>-0.02</v>
      </c>
      <c r="JGZ23" s="43">
        <v>0</v>
      </c>
      <c r="JHA23" s="43">
        <v>-0.31</v>
      </c>
      <c r="JHB23" s="43">
        <v>0</v>
      </c>
      <c r="JHC23" s="43">
        <v>-0.46</v>
      </c>
      <c r="JHD23" s="43">
        <v>0</v>
      </c>
      <c r="JHE23" s="43">
        <v>-0.18</v>
      </c>
      <c r="JHF23" s="43">
        <v>0</v>
      </c>
      <c r="JHG23" s="43">
        <v>-0.26</v>
      </c>
      <c r="JHH23" s="43">
        <v>0</v>
      </c>
      <c r="JHI23" s="43">
        <v>-0.16</v>
      </c>
      <c r="JHJ23" s="43">
        <v>0</v>
      </c>
      <c r="JHK23" s="43">
        <v>-0.03</v>
      </c>
      <c r="JHL23" s="43">
        <v>0</v>
      </c>
      <c r="JHM23" s="43">
        <v>-0.2</v>
      </c>
      <c r="JHN23" s="43">
        <v>0</v>
      </c>
      <c r="JHO23" s="43">
        <v>-0.39</v>
      </c>
      <c r="JHP23" s="43">
        <v>0</v>
      </c>
      <c r="JHQ23" s="43">
        <v>-0.28000000000000003</v>
      </c>
      <c r="JHR23" s="43">
        <v>0</v>
      </c>
      <c r="JHS23" s="43">
        <v>-0.13</v>
      </c>
      <c r="JHT23" s="43">
        <v>0</v>
      </c>
      <c r="JHU23" s="43">
        <v>0</v>
      </c>
      <c r="JHV23" s="43">
        <v>0</v>
      </c>
      <c r="JHW23" s="43">
        <v>7.0000000000000007E-2</v>
      </c>
      <c r="JHX23" s="43">
        <v>0</v>
      </c>
      <c r="JHY23" s="43">
        <v>-0.23</v>
      </c>
      <c r="JHZ23" s="43">
        <v>0</v>
      </c>
      <c r="JIA23" s="43">
        <v>-7.0000000000000007E-2</v>
      </c>
      <c r="JIB23" s="43">
        <v>0</v>
      </c>
      <c r="JIC23" s="43">
        <v>-0.21</v>
      </c>
      <c r="JID23" s="43">
        <v>0</v>
      </c>
      <c r="JIE23" s="43">
        <v>-0.32</v>
      </c>
      <c r="JIF23" s="43">
        <v>0</v>
      </c>
      <c r="JIG23" s="43">
        <v>-0.32</v>
      </c>
      <c r="JIH23" s="43">
        <v>0</v>
      </c>
      <c r="JII23" s="43">
        <v>-0.19</v>
      </c>
      <c r="JIJ23" s="43">
        <v>0</v>
      </c>
      <c r="JIK23" s="43">
        <v>-0.12</v>
      </c>
      <c r="JIL23" s="43">
        <v>0</v>
      </c>
      <c r="JIM23" s="43">
        <v>-0.06</v>
      </c>
      <c r="JIN23" s="43">
        <v>0</v>
      </c>
      <c r="JIO23" s="43">
        <v>-0.21</v>
      </c>
      <c r="JIP23" s="43">
        <v>0</v>
      </c>
      <c r="JIQ23" s="43">
        <v>-0.08</v>
      </c>
      <c r="JIR23" s="43">
        <v>0</v>
      </c>
      <c r="JIS23" s="43">
        <v>7.8</v>
      </c>
      <c r="JIT23" s="43">
        <v>0</v>
      </c>
      <c r="JIU23" s="43">
        <v>7.73</v>
      </c>
      <c r="JIV23" s="43">
        <v>0</v>
      </c>
      <c r="JIW23" s="43">
        <v>7.64</v>
      </c>
      <c r="JIX23" s="43">
        <v>0</v>
      </c>
      <c r="JIY23" s="43">
        <v>7.99</v>
      </c>
      <c r="JIZ23" s="43">
        <v>0</v>
      </c>
      <c r="JJA23" s="43">
        <v>7.54</v>
      </c>
      <c r="JJB23" s="43">
        <v>0</v>
      </c>
      <c r="JJC23" s="43">
        <v>7.61</v>
      </c>
      <c r="JJD23" s="43">
        <v>0</v>
      </c>
      <c r="JJE23" s="43">
        <v>7.96</v>
      </c>
      <c r="JJF23" s="43">
        <v>0</v>
      </c>
      <c r="JJG23" s="43">
        <v>7.85</v>
      </c>
      <c r="JJH23" s="43">
        <v>0</v>
      </c>
      <c r="JJI23" s="43">
        <v>7.81</v>
      </c>
      <c r="JJJ23" s="43">
        <v>0</v>
      </c>
      <c r="JJK23" s="43">
        <v>7.83</v>
      </c>
      <c r="JJL23" s="43">
        <v>0</v>
      </c>
      <c r="JJM23" s="43">
        <v>7.75</v>
      </c>
      <c r="JJN23" s="43">
        <v>0</v>
      </c>
      <c r="JJO23" s="43">
        <v>8.07</v>
      </c>
      <c r="JJP23" s="43">
        <v>0</v>
      </c>
      <c r="JJQ23" s="43">
        <v>7.76</v>
      </c>
      <c r="JJR23" s="43">
        <v>0</v>
      </c>
      <c r="JJS23" s="43">
        <v>7.68</v>
      </c>
      <c r="JJT23" s="43">
        <v>0</v>
      </c>
      <c r="JJU23" s="43">
        <v>7.76</v>
      </c>
      <c r="JJV23" s="43">
        <v>0</v>
      </c>
      <c r="JJW23" s="43">
        <v>7.61</v>
      </c>
      <c r="JJX23" s="43">
        <v>0</v>
      </c>
      <c r="JJY23" s="43">
        <v>7.64</v>
      </c>
      <c r="JJZ23" s="43">
        <v>0</v>
      </c>
      <c r="JKA23" s="43">
        <v>7.5</v>
      </c>
      <c r="JKB23" s="43">
        <v>0</v>
      </c>
      <c r="JKC23" s="43">
        <v>7.59</v>
      </c>
      <c r="JKD23" s="43">
        <v>0</v>
      </c>
      <c r="JKE23" s="43">
        <v>7.84</v>
      </c>
      <c r="JKF23" s="43">
        <v>0</v>
      </c>
      <c r="JKG23" s="43">
        <v>7.83</v>
      </c>
      <c r="JKH23" s="43">
        <v>0</v>
      </c>
      <c r="JKI23" s="43">
        <v>7.89</v>
      </c>
      <c r="JKJ23" s="43">
        <v>0</v>
      </c>
      <c r="JKK23" s="43">
        <v>7.59</v>
      </c>
      <c r="JKL23" s="43">
        <v>0</v>
      </c>
      <c r="JKM23" s="43">
        <v>7.81</v>
      </c>
      <c r="JKN23" s="43">
        <v>0</v>
      </c>
      <c r="JKO23" s="43">
        <v>-7.0000000000000007E-2</v>
      </c>
      <c r="JKP23" s="43">
        <v>0</v>
      </c>
      <c r="JKQ23" s="43">
        <v>-0.1</v>
      </c>
      <c r="JKR23" s="43">
        <v>0</v>
      </c>
      <c r="JKS23" s="43">
        <v>-0.28000000000000003</v>
      </c>
      <c r="JKT23" s="43">
        <v>0</v>
      </c>
      <c r="JKU23" s="43">
        <v>-0.27</v>
      </c>
      <c r="JKV23" s="43">
        <v>0</v>
      </c>
      <c r="JKW23" s="43">
        <v>-0.31</v>
      </c>
      <c r="JKX23" s="43">
        <v>0</v>
      </c>
      <c r="JKY23" s="43">
        <v>-0.06</v>
      </c>
      <c r="JKZ23" s="43">
        <v>0</v>
      </c>
      <c r="JLA23" s="43">
        <v>-0.26</v>
      </c>
      <c r="JLB23" s="43">
        <v>0</v>
      </c>
      <c r="JLC23" s="43">
        <v>-7.0000000000000007E-2</v>
      </c>
      <c r="JLD23" s="43">
        <v>0</v>
      </c>
      <c r="JLE23" s="43">
        <v>-0.15</v>
      </c>
      <c r="JLF23" s="43">
        <v>0</v>
      </c>
      <c r="JLG23" s="43">
        <v>-0.13</v>
      </c>
      <c r="JLH23" s="43">
        <v>0</v>
      </c>
      <c r="JLI23" s="43">
        <v>-0.26</v>
      </c>
      <c r="JLJ23" s="43">
        <v>0</v>
      </c>
      <c r="JLK23" s="43">
        <v>-0.08</v>
      </c>
      <c r="JLL23" s="43">
        <v>0</v>
      </c>
      <c r="JLM23" s="43">
        <v>-0.22</v>
      </c>
      <c r="JLN23" s="43">
        <v>0</v>
      </c>
      <c r="JLO23" s="43">
        <v>0.13</v>
      </c>
      <c r="JLP23" s="43">
        <v>0</v>
      </c>
      <c r="JLQ23" s="43">
        <v>-0.14000000000000001</v>
      </c>
      <c r="JLR23" s="43">
        <v>0</v>
      </c>
      <c r="JLS23" s="43">
        <v>-0.2</v>
      </c>
      <c r="JLT23" s="43">
        <v>0</v>
      </c>
      <c r="JLU23" s="43">
        <v>-0.28000000000000003</v>
      </c>
      <c r="JLV23" s="43">
        <v>0</v>
      </c>
      <c r="JLW23" s="43">
        <v>-0.28000000000000003</v>
      </c>
      <c r="JLX23" s="43">
        <v>0</v>
      </c>
      <c r="JLY23" s="43">
        <v>-0.41</v>
      </c>
      <c r="JLZ23" s="43">
        <v>0</v>
      </c>
      <c r="JMA23" s="43">
        <v>-0.14000000000000001</v>
      </c>
      <c r="JMB23" s="43">
        <v>0</v>
      </c>
      <c r="JMC23" s="43">
        <v>-0.2</v>
      </c>
      <c r="JMD23" s="43">
        <v>0</v>
      </c>
      <c r="JME23" s="43">
        <v>-0.02</v>
      </c>
      <c r="JMF23" s="43">
        <v>0</v>
      </c>
      <c r="JMG23" s="43">
        <v>-0.32</v>
      </c>
      <c r="JMH23" s="43">
        <v>0</v>
      </c>
      <c r="JMI23" s="43">
        <v>-0.4</v>
      </c>
      <c r="JMK23" s="43">
        <v>0</v>
      </c>
      <c r="JML23" s="43">
        <v>1</v>
      </c>
      <c r="JMM23" s="43">
        <v>0</v>
      </c>
      <c r="JMN23" s="43">
        <v>0</v>
      </c>
      <c r="JMO23" s="43">
        <v>19</v>
      </c>
      <c r="JMP23" s="43">
        <v>0</v>
      </c>
      <c r="JMQ23" s="43">
        <v>1.9</v>
      </c>
      <c r="JMR23" s="43">
        <v>0</v>
      </c>
      <c r="JMS23" s="43">
        <v>0</v>
      </c>
      <c r="JMT23" s="43">
        <v>0</v>
      </c>
      <c r="JMU23" s="43">
        <v>0</v>
      </c>
      <c r="JMV23" s="43">
        <v>0</v>
      </c>
      <c r="JMW23" s="43">
        <v>0</v>
      </c>
      <c r="JMX23" s="43">
        <v>0</v>
      </c>
      <c r="JMY23" s="43">
        <v>0</v>
      </c>
      <c r="JMZ23" s="43">
        <v>0</v>
      </c>
      <c r="JNA23" s="43">
        <v>0</v>
      </c>
      <c r="JNB23" s="43">
        <v>0</v>
      </c>
      <c r="JNC23" s="43">
        <v>0.95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1.9</v>
      </c>
      <c r="JNK23" s="112">
        <v>1.9</v>
      </c>
      <c r="JNL23" s="112">
        <v>1.9</v>
      </c>
      <c r="JNM23" s="112">
        <v>1.9</v>
      </c>
      <c r="JNN23" s="112">
        <v>0</v>
      </c>
      <c r="JNO23" s="112">
        <v>0</v>
      </c>
      <c r="JNP23" s="112">
        <v>0</v>
      </c>
      <c r="JNQ23" s="112">
        <v>0</v>
      </c>
      <c r="JNS23" s="112">
        <v>1500</v>
      </c>
      <c r="JNT23" s="112">
        <v>0</v>
      </c>
      <c r="JNV23" s="112">
        <v>54.2</v>
      </c>
      <c r="JNY23" s="112">
        <v>0</v>
      </c>
      <c r="JNZ23" s="112">
        <v>0</v>
      </c>
      <c r="JOA23" s="112" t="s">
        <v>6</v>
      </c>
    </row>
    <row r="24" spans="1:6089 6180:7151" ht="15" customHeight="1">
      <c r="A24" s="205">
        <v>19</v>
      </c>
      <c r="C24" s="81">
        <v>46</v>
      </c>
      <c r="D24" s="43">
        <v>1.0069999999999999</v>
      </c>
      <c r="E24" s="43">
        <v>0</v>
      </c>
      <c r="F24" s="43" t="s">
        <v>8277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6.1</v>
      </c>
      <c r="O24" s="43">
        <v>0</v>
      </c>
      <c r="P24" s="43">
        <v>0</v>
      </c>
      <c r="Q24" s="43">
        <v>0</v>
      </c>
      <c r="R24" s="43">
        <v>-1436</v>
      </c>
      <c r="S24" s="43">
        <v>0</v>
      </c>
      <c r="T24" s="43">
        <v>6.69</v>
      </c>
      <c r="U24" s="43">
        <v>0</v>
      </c>
      <c r="V24" s="43">
        <v>4.66</v>
      </c>
      <c r="W24" s="43">
        <v>4.5999999999999996</v>
      </c>
      <c r="X24" s="43">
        <v>21.9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4.95</v>
      </c>
      <c r="AH24" s="43">
        <v>0</v>
      </c>
      <c r="AI24" s="43">
        <v>4.95</v>
      </c>
      <c r="AJ24" s="43">
        <v>0</v>
      </c>
      <c r="AK24" s="43">
        <v>0</v>
      </c>
      <c r="AL24" s="43">
        <v>0</v>
      </c>
      <c r="AM24" s="43" t="s">
        <v>7722</v>
      </c>
      <c r="AN24" s="43">
        <v>3299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19729</v>
      </c>
      <c r="CI24" s="43">
        <v>0</v>
      </c>
      <c r="CJ24" s="43">
        <v>0</v>
      </c>
      <c r="CL24" s="43">
        <v>0</v>
      </c>
      <c r="CM24" s="43">
        <v>-6072</v>
      </c>
      <c r="CN24" s="43">
        <v>0</v>
      </c>
      <c r="CO24" s="43">
        <v>-2900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42</v>
      </c>
      <c r="FL24" s="43">
        <v>724</v>
      </c>
      <c r="FM24" s="43">
        <v>1724</v>
      </c>
      <c r="FN24" s="43">
        <v>2724</v>
      </c>
      <c r="FO24" s="43">
        <v>498626</v>
      </c>
      <c r="FP24" s="43">
        <v>598626</v>
      </c>
      <c r="FQ24" s="43">
        <v>698626</v>
      </c>
      <c r="FR24" s="43">
        <v>798626</v>
      </c>
      <c r="FS24" s="43">
        <v>11178</v>
      </c>
      <c r="FT24" s="43">
        <v>11177</v>
      </c>
      <c r="FU24" s="43">
        <v>11177</v>
      </c>
      <c r="FW24" s="43">
        <v>267</v>
      </c>
      <c r="FY24" s="43">
        <v>55</v>
      </c>
      <c r="FZ24" s="43">
        <v>64.400000000000006</v>
      </c>
      <c r="GA24" s="43">
        <v>60</v>
      </c>
      <c r="GB24" s="43">
        <v>70.099999999999994</v>
      </c>
      <c r="GC24" s="43">
        <v>93.3</v>
      </c>
      <c r="GD24" s="43">
        <v>71</v>
      </c>
      <c r="GE24" s="43">
        <v>70.400000000000006</v>
      </c>
      <c r="GF24" s="43">
        <v>0</v>
      </c>
      <c r="GG24" s="43">
        <v>21.9</v>
      </c>
      <c r="GH24" s="43">
        <v>21.9</v>
      </c>
      <c r="GI24" s="43">
        <v>20</v>
      </c>
      <c r="GJ24" s="43">
        <v>0.81899999999999995</v>
      </c>
      <c r="GK24" s="43">
        <v>0.99</v>
      </c>
      <c r="GL24" s="43">
        <v>50.4</v>
      </c>
      <c r="GM24" s="43">
        <v>97.8</v>
      </c>
      <c r="GN24" s="43">
        <v>97.8</v>
      </c>
      <c r="GO24" s="43">
        <v>0</v>
      </c>
      <c r="GP24" s="43">
        <v>55</v>
      </c>
      <c r="GQ24" s="43">
        <v>55</v>
      </c>
      <c r="GR24" s="43">
        <v>0</v>
      </c>
      <c r="GS24" s="43">
        <v>90</v>
      </c>
      <c r="GT24" s="43">
        <v>90</v>
      </c>
      <c r="GU24" s="43">
        <v>0</v>
      </c>
      <c r="GV24" s="43">
        <v>100</v>
      </c>
      <c r="GW24" s="43">
        <v>97.8</v>
      </c>
      <c r="GX24" s="43">
        <v>5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KX24" s="43">
        <v>0</v>
      </c>
      <c r="KY24" s="43">
        <v>0</v>
      </c>
      <c r="KZ24" s="43">
        <v>0</v>
      </c>
      <c r="LA24" s="43">
        <v>0</v>
      </c>
      <c r="LB24" s="43">
        <v>0</v>
      </c>
      <c r="LC24" s="43">
        <v>0</v>
      </c>
      <c r="LD24" s="43">
        <v>0</v>
      </c>
      <c r="LE24" s="43">
        <v>0</v>
      </c>
      <c r="LF24" s="43">
        <v>0</v>
      </c>
      <c r="LG24" s="43">
        <v>0</v>
      </c>
      <c r="LH24" s="43">
        <v>0</v>
      </c>
      <c r="LI24" s="43">
        <v>0</v>
      </c>
      <c r="LJ24" s="43">
        <v>0</v>
      </c>
      <c r="LK24" s="43">
        <v>0</v>
      </c>
      <c r="LL24" s="43">
        <v>0</v>
      </c>
      <c r="LM24" s="43">
        <v>0</v>
      </c>
      <c r="LN24" s="43">
        <v>0</v>
      </c>
      <c r="LO24" s="43">
        <v>0</v>
      </c>
      <c r="LP24" s="43">
        <v>0</v>
      </c>
      <c r="LQ24" s="43">
        <v>0</v>
      </c>
      <c r="LR24" s="43">
        <v>0</v>
      </c>
      <c r="LS24" s="43">
        <v>0</v>
      </c>
      <c r="LT24" s="43">
        <v>0</v>
      </c>
      <c r="LU24" s="43">
        <v>0</v>
      </c>
      <c r="LV24" s="43">
        <v>0</v>
      </c>
      <c r="LW24" s="43">
        <v>0</v>
      </c>
      <c r="LX24" s="43">
        <v>0</v>
      </c>
      <c r="LY24" s="43">
        <v>0</v>
      </c>
      <c r="LZ24" s="43">
        <v>0</v>
      </c>
      <c r="MA24" s="43">
        <v>0</v>
      </c>
      <c r="MB24" s="43">
        <v>0</v>
      </c>
      <c r="MC24" s="43">
        <v>0</v>
      </c>
      <c r="MD24" s="43">
        <v>0</v>
      </c>
      <c r="ME24" s="43">
        <v>0</v>
      </c>
      <c r="MF24" s="43">
        <v>0</v>
      </c>
      <c r="MG24" s="43">
        <v>0</v>
      </c>
      <c r="MH24" s="43">
        <v>0</v>
      </c>
      <c r="MI24" s="43">
        <v>0</v>
      </c>
      <c r="MJ24" s="43">
        <v>0</v>
      </c>
      <c r="MK24" s="43">
        <v>0</v>
      </c>
      <c r="ML24" s="43">
        <v>0</v>
      </c>
      <c r="MM24" s="43">
        <v>0</v>
      </c>
      <c r="MN24" s="43">
        <v>0</v>
      </c>
      <c r="MO24" s="43">
        <v>0</v>
      </c>
      <c r="MP24" s="43">
        <v>0</v>
      </c>
      <c r="MQ24" s="43">
        <v>0</v>
      </c>
      <c r="MR24" s="43">
        <v>0</v>
      </c>
      <c r="MS24" s="43">
        <v>0</v>
      </c>
      <c r="MT24" s="43">
        <v>0</v>
      </c>
      <c r="MU24" s="43">
        <v>0</v>
      </c>
      <c r="MV24" s="43">
        <v>0</v>
      </c>
      <c r="MW24" s="43">
        <v>0</v>
      </c>
      <c r="MX24" s="43">
        <v>0</v>
      </c>
      <c r="MY24" s="43">
        <v>0</v>
      </c>
      <c r="MZ24" s="43">
        <v>0</v>
      </c>
      <c r="NA24" s="43">
        <v>0</v>
      </c>
      <c r="NB24" s="43">
        <v>0</v>
      </c>
      <c r="NC24" s="43">
        <v>0</v>
      </c>
      <c r="ND24" s="43">
        <v>0</v>
      </c>
      <c r="NE24" s="43">
        <v>0</v>
      </c>
      <c r="NF24" s="43">
        <v>0</v>
      </c>
      <c r="NG24" s="43">
        <v>0</v>
      </c>
      <c r="NH24" s="43">
        <v>0</v>
      </c>
      <c r="NI24" s="43">
        <v>0</v>
      </c>
      <c r="NJ24" s="43">
        <v>0</v>
      </c>
      <c r="NK24" s="43">
        <v>0</v>
      </c>
      <c r="NL24" s="43">
        <v>0</v>
      </c>
      <c r="NM24" s="43">
        <v>0</v>
      </c>
      <c r="NN24" s="43">
        <v>0</v>
      </c>
      <c r="NO24" s="43">
        <v>0</v>
      </c>
      <c r="NP24" s="43">
        <v>0</v>
      </c>
      <c r="NQ24" s="43">
        <v>0</v>
      </c>
      <c r="NR24" s="43">
        <v>0</v>
      </c>
      <c r="NS24" s="43">
        <v>0</v>
      </c>
      <c r="NT24" s="43">
        <v>0</v>
      </c>
      <c r="NU24" s="43">
        <v>0</v>
      </c>
      <c r="NV24" s="43">
        <v>0</v>
      </c>
      <c r="NW24" s="43">
        <v>0</v>
      </c>
      <c r="NX24" s="43">
        <v>0</v>
      </c>
      <c r="NY24" s="43">
        <v>0</v>
      </c>
      <c r="NZ24" s="43">
        <v>0</v>
      </c>
      <c r="OA24" s="43">
        <v>0</v>
      </c>
      <c r="OB24" s="43">
        <v>0</v>
      </c>
      <c r="OC24" s="43">
        <v>0</v>
      </c>
      <c r="OD24" s="43">
        <v>0</v>
      </c>
      <c r="OE24" s="43">
        <v>0</v>
      </c>
      <c r="OF24" s="43">
        <v>0</v>
      </c>
      <c r="OG24" s="43">
        <v>0</v>
      </c>
      <c r="OH24" s="43">
        <v>0</v>
      </c>
      <c r="OI24" s="43">
        <v>0</v>
      </c>
      <c r="OJ24" s="43">
        <v>0</v>
      </c>
      <c r="OK24" s="43">
        <v>0</v>
      </c>
      <c r="OL24" s="43">
        <v>0</v>
      </c>
      <c r="OM24" s="43">
        <v>0</v>
      </c>
      <c r="ON24" s="43">
        <v>0</v>
      </c>
      <c r="OO24" s="43">
        <v>0</v>
      </c>
      <c r="OP24" s="43">
        <v>0</v>
      </c>
      <c r="OQ24" s="43">
        <v>0</v>
      </c>
      <c r="OR24" s="43">
        <v>0</v>
      </c>
      <c r="OU24" s="43">
        <v>1</v>
      </c>
      <c r="OV24" s="43">
        <v>0</v>
      </c>
      <c r="OW24" s="43">
        <v>0</v>
      </c>
      <c r="OX24" s="43">
        <v>1</v>
      </c>
      <c r="OY24" s="43">
        <v>1</v>
      </c>
      <c r="OZ24" s="43">
        <v>1</v>
      </c>
      <c r="PA24" s="43">
        <v>1</v>
      </c>
      <c r="PB24" s="43">
        <v>1</v>
      </c>
      <c r="PC24" s="43">
        <v>1</v>
      </c>
      <c r="PD24" s="43">
        <v>1</v>
      </c>
      <c r="PE24" s="43">
        <v>1</v>
      </c>
      <c r="PF24" s="43">
        <v>1</v>
      </c>
      <c r="PG24" s="43">
        <v>1</v>
      </c>
      <c r="PH24" s="43">
        <v>1</v>
      </c>
      <c r="PI24" s="43">
        <v>1</v>
      </c>
      <c r="PJ24" s="43">
        <v>1</v>
      </c>
      <c r="PK24" s="43">
        <v>1</v>
      </c>
      <c r="PL24" s="43">
        <v>1</v>
      </c>
      <c r="PM24" s="43">
        <v>1</v>
      </c>
      <c r="PN24" s="43">
        <v>1</v>
      </c>
      <c r="PO24" s="43">
        <v>1</v>
      </c>
      <c r="PP24" s="43">
        <v>1</v>
      </c>
      <c r="PQ24" s="43">
        <v>1</v>
      </c>
      <c r="PR24" s="43">
        <v>1</v>
      </c>
      <c r="PS24" s="43">
        <v>1</v>
      </c>
      <c r="PT24" s="43">
        <v>1</v>
      </c>
      <c r="PU24" s="43">
        <v>1</v>
      </c>
      <c r="PV24" s="43">
        <v>0</v>
      </c>
      <c r="PW24" s="43">
        <v>0</v>
      </c>
      <c r="PX24" s="43">
        <v>0</v>
      </c>
      <c r="PY24" s="43">
        <v>0</v>
      </c>
      <c r="PZ24" s="43">
        <v>0</v>
      </c>
      <c r="QA24" s="43">
        <v>0</v>
      </c>
      <c r="QB24" s="43">
        <v>0</v>
      </c>
      <c r="QC24" s="43">
        <v>0</v>
      </c>
      <c r="QD24" s="43">
        <v>0</v>
      </c>
      <c r="QE24" s="43">
        <v>0</v>
      </c>
      <c r="QF24" s="43">
        <v>0</v>
      </c>
      <c r="QG24" s="43">
        <v>0</v>
      </c>
      <c r="QH24" s="43">
        <v>0</v>
      </c>
      <c r="QI24" s="43">
        <v>0</v>
      </c>
      <c r="QJ24" s="43">
        <v>0</v>
      </c>
      <c r="QK24" s="43">
        <v>0</v>
      </c>
      <c r="QL24" s="43">
        <v>0</v>
      </c>
      <c r="QM24" s="43">
        <v>0</v>
      </c>
      <c r="QN24" s="43">
        <v>0</v>
      </c>
      <c r="QO24" s="43">
        <v>0</v>
      </c>
      <c r="QP24" s="43">
        <v>0</v>
      </c>
      <c r="QQ24" s="43">
        <v>0</v>
      </c>
      <c r="QR24" s="43">
        <v>8.6999999999999993</v>
      </c>
      <c r="QS24" s="43">
        <v>0</v>
      </c>
      <c r="QT24" s="43">
        <v>0</v>
      </c>
      <c r="QU24" s="43">
        <v>0</v>
      </c>
      <c r="QV24" s="43">
        <v>0</v>
      </c>
      <c r="QW24" s="43">
        <v>0</v>
      </c>
      <c r="QX24" s="43">
        <v>0</v>
      </c>
      <c r="QY24" s="43">
        <v>0</v>
      </c>
      <c r="QZ24" s="43">
        <v>150.1</v>
      </c>
      <c r="RA24" s="43">
        <v>0</v>
      </c>
      <c r="RB24" s="43">
        <v>0</v>
      </c>
      <c r="RC24" s="43">
        <v>0</v>
      </c>
      <c r="RD24" s="43">
        <v>0</v>
      </c>
      <c r="RE24" s="43">
        <v>0</v>
      </c>
      <c r="RF24" s="43">
        <v>0</v>
      </c>
      <c r="RG24" s="43">
        <v>0</v>
      </c>
      <c r="RH24" s="43">
        <v>0</v>
      </c>
      <c r="RI24" s="43">
        <v>0</v>
      </c>
      <c r="RJ24" s="43">
        <v>0</v>
      </c>
      <c r="RK24" s="43">
        <v>0</v>
      </c>
      <c r="RL24" s="43">
        <v>0</v>
      </c>
      <c r="RM24" s="43">
        <v>0</v>
      </c>
      <c r="RN24" s="43">
        <v>0</v>
      </c>
      <c r="RO24" s="43">
        <v>0</v>
      </c>
      <c r="RP24" s="43">
        <v>0</v>
      </c>
      <c r="RQ24" s="43">
        <v>0</v>
      </c>
      <c r="RR24" s="43">
        <v>0</v>
      </c>
      <c r="RS24" s="43">
        <v>0</v>
      </c>
      <c r="RT24" s="43">
        <v>0</v>
      </c>
      <c r="RU24" s="43">
        <v>0</v>
      </c>
      <c r="RV24" s="43">
        <v>0</v>
      </c>
      <c r="RW24" s="43">
        <v>0</v>
      </c>
      <c r="RX24" s="43">
        <v>0</v>
      </c>
      <c r="RY24" s="43">
        <v>0</v>
      </c>
      <c r="RZ24" s="43">
        <v>0</v>
      </c>
      <c r="SA24" s="43">
        <v>0</v>
      </c>
      <c r="SB24" s="43">
        <v>0</v>
      </c>
      <c r="SC24" s="43">
        <v>0</v>
      </c>
      <c r="SD24" s="43">
        <v>0</v>
      </c>
      <c r="SE24" s="43">
        <v>0</v>
      </c>
      <c r="SF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Q24" s="43">
        <v>0</v>
      </c>
      <c r="SR24" s="43">
        <v>48</v>
      </c>
      <c r="SS24" s="43">
        <v>1</v>
      </c>
      <c r="ST24" s="43">
        <v>0</v>
      </c>
      <c r="SU24" s="43">
        <v>5.3</v>
      </c>
      <c r="SV24" s="43">
        <v>44.7</v>
      </c>
      <c r="SW24" s="43">
        <v>0</v>
      </c>
      <c r="SX24" s="43">
        <v>15.63</v>
      </c>
      <c r="SY24" s="43">
        <v>0</v>
      </c>
      <c r="TA24" s="43">
        <v>1374</v>
      </c>
      <c r="TF24" s="43">
        <v>0</v>
      </c>
      <c r="TG24" s="43">
        <v>0</v>
      </c>
      <c r="TH24" s="43">
        <v>0</v>
      </c>
      <c r="TI24" s="43">
        <v>0</v>
      </c>
      <c r="TJ24" s="43">
        <v>41343</v>
      </c>
      <c r="TK24" s="43">
        <v>41431</v>
      </c>
      <c r="TL24" s="43">
        <v>34399</v>
      </c>
      <c r="TM24" s="43">
        <v>34460</v>
      </c>
      <c r="TN24" s="43">
        <v>0</v>
      </c>
      <c r="TO24" s="43">
        <v>0</v>
      </c>
      <c r="TP24" s="43">
        <v>0</v>
      </c>
      <c r="TQ24" s="43">
        <v>0</v>
      </c>
      <c r="TR24" s="43">
        <v>566</v>
      </c>
      <c r="TS24" s="43">
        <v>567</v>
      </c>
      <c r="TT24" s="43">
        <v>567</v>
      </c>
      <c r="TU24" s="43">
        <v>569</v>
      </c>
      <c r="TV24" s="43">
        <v>568</v>
      </c>
      <c r="TW24" s="43">
        <v>569</v>
      </c>
      <c r="TX24" s="43">
        <v>569</v>
      </c>
      <c r="TY24" s="43">
        <v>570</v>
      </c>
      <c r="TZ24" s="43">
        <v>570</v>
      </c>
      <c r="UA24" s="43">
        <v>568</v>
      </c>
      <c r="UB24" s="43">
        <v>567</v>
      </c>
      <c r="UC24" s="43">
        <v>569</v>
      </c>
      <c r="UD24" s="43">
        <v>575</v>
      </c>
      <c r="UE24" s="43">
        <v>574</v>
      </c>
      <c r="UF24" s="43">
        <v>577</v>
      </c>
      <c r="UG24" s="43">
        <v>576</v>
      </c>
      <c r="UH24" s="43">
        <v>579</v>
      </c>
      <c r="UI24" s="43">
        <v>573</v>
      </c>
      <c r="UJ24" s="43">
        <v>574</v>
      </c>
      <c r="UK24" s="43">
        <v>576</v>
      </c>
      <c r="UL24" s="43">
        <v>580</v>
      </c>
      <c r="UM24" s="43">
        <v>575</v>
      </c>
      <c r="UN24" s="43">
        <v>578</v>
      </c>
      <c r="UO24" s="43">
        <v>575</v>
      </c>
      <c r="UP24" s="43">
        <v>572</v>
      </c>
      <c r="UQ24" s="43">
        <v>572</v>
      </c>
      <c r="UR24" s="43">
        <v>580</v>
      </c>
      <c r="US24" s="43">
        <v>581</v>
      </c>
      <c r="UT24" s="43">
        <v>566</v>
      </c>
      <c r="UU24" s="43">
        <v>567</v>
      </c>
      <c r="UV24" s="43">
        <v>0</v>
      </c>
      <c r="UW24" s="43">
        <v>0</v>
      </c>
      <c r="UX24" s="43">
        <v>137</v>
      </c>
      <c r="UY24" s="43">
        <v>355</v>
      </c>
      <c r="UZ24" s="43">
        <v>356</v>
      </c>
      <c r="VA24" s="43">
        <v>14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60.8</v>
      </c>
      <c r="XO24" s="43">
        <v>50.4</v>
      </c>
      <c r="XR24" s="43">
        <v>73</v>
      </c>
      <c r="XS24" s="43">
        <v>71.099999999999994</v>
      </c>
      <c r="XT24" s="43">
        <v>72.5</v>
      </c>
      <c r="XU24" s="43">
        <v>24.2</v>
      </c>
      <c r="XZ24" s="43">
        <v>37</v>
      </c>
      <c r="YA24" s="43">
        <v>1606634243136</v>
      </c>
      <c r="YC24" s="43">
        <v>4537</v>
      </c>
      <c r="YD24" s="43">
        <v>0.99</v>
      </c>
      <c r="YE24" s="43">
        <v>49.99</v>
      </c>
      <c r="YF24" s="43">
        <v>0</v>
      </c>
      <c r="YG24" s="43">
        <v>20859</v>
      </c>
      <c r="YH24" s="43">
        <v>12042</v>
      </c>
      <c r="YI24" s="43">
        <v>20824</v>
      </c>
      <c r="YJ24" s="43">
        <v>12031</v>
      </c>
      <c r="YK24" s="43">
        <v>20834</v>
      </c>
      <c r="YL24" s="43">
        <v>12021</v>
      </c>
      <c r="YM24" s="43">
        <v>10601</v>
      </c>
      <c r="YN24" s="43">
        <v>6111</v>
      </c>
      <c r="YO24" s="43">
        <v>10587</v>
      </c>
      <c r="YP24" s="43">
        <v>6138</v>
      </c>
      <c r="YQ24" s="43">
        <v>10581</v>
      </c>
      <c r="YR24" s="43">
        <v>6106</v>
      </c>
      <c r="YS24" s="43">
        <v>0</v>
      </c>
      <c r="YT24" s="43">
        <v>13692</v>
      </c>
      <c r="YU24" s="43">
        <v>4564</v>
      </c>
      <c r="YV24" s="43">
        <v>3</v>
      </c>
      <c r="YW24" s="43">
        <v>0.221</v>
      </c>
      <c r="YX24" s="43">
        <v>3400</v>
      </c>
      <c r="YY24" s="43">
        <v>2.35</v>
      </c>
      <c r="YZ24" s="43">
        <v>-51.9</v>
      </c>
      <c r="ZA24" s="43">
        <v>3.97</v>
      </c>
      <c r="ZB24" s="43">
        <v>0.97</v>
      </c>
      <c r="ZD24" s="43">
        <v>0</v>
      </c>
      <c r="ZE24" s="43">
        <v>90</v>
      </c>
      <c r="ZF24" s="43">
        <v>75.8</v>
      </c>
      <c r="ZG24" s="43">
        <v>0</v>
      </c>
      <c r="ZH24" s="43">
        <v>70.099999999999994</v>
      </c>
      <c r="ZI24" s="43">
        <v>70.400000000000006</v>
      </c>
      <c r="ZJ24" s="43">
        <v>70.5</v>
      </c>
      <c r="ZK24" s="43">
        <v>12</v>
      </c>
      <c r="ZL24" s="43">
        <v>0</v>
      </c>
      <c r="ZM24" s="43">
        <v>0</v>
      </c>
      <c r="ZN24" s="43">
        <v>21.9</v>
      </c>
      <c r="ZO24" s="43">
        <v>21.9</v>
      </c>
      <c r="ZP24" s="43">
        <v>21.9</v>
      </c>
      <c r="ZQ24" s="43">
        <v>21.9</v>
      </c>
      <c r="ZR24" s="43">
        <v>21.9</v>
      </c>
      <c r="ZS24" s="43">
        <v>21.9</v>
      </c>
      <c r="ZT24" s="43">
        <v>21.9</v>
      </c>
      <c r="ZU24" s="43">
        <v>21.9</v>
      </c>
      <c r="ZV24" s="43">
        <v>21.9</v>
      </c>
      <c r="ZW24" s="43">
        <v>21.9</v>
      </c>
      <c r="ZX24" s="43">
        <v>21.9</v>
      </c>
      <c r="ZY24" s="43">
        <v>21.9</v>
      </c>
      <c r="ZZ24" s="43">
        <v>21.9</v>
      </c>
      <c r="AAA24" s="43">
        <v>21.9</v>
      </c>
      <c r="AAB24" s="43">
        <v>21.9</v>
      </c>
      <c r="AAC24" s="43">
        <v>21.9</v>
      </c>
      <c r="AAD24" s="43">
        <v>21.9</v>
      </c>
      <c r="AAE24" s="43">
        <v>21.9</v>
      </c>
      <c r="AAF24" s="43">
        <v>21.9</v>
      </c>
      <c r="AAG24" s="43">
        <v>21.9</v>
      </c>
      <c r="AAH24" s="43">
        <v>21.9</v>
      </c>
      <c r="AAI24" s="43">
        <v>21.9</v>
      </c>
      <c r="AAJ24" s="43">
        <v>21.9</v>
      </c>
      <c r="AAK24" s="43">
        <v>21.9</v>
      </c>
      <c r="AAL24" s="43">
        <v>21.9</v>
      </c>
      <c r="AAM24" s="43">
        <v>65</v>
      </c>
      <c r="AAN24" s="43">
        <v>78.599999999999994</v>
      </c>
      <c r="AAO24" s="43">
        <v>71.599999999999994</v>
      </c>
      <c r="AAP24" s="43">
        <v>73.7</v>
      </c>
      <c r="AAQ24" s="43">
        <v>62</v>
      </c>
      <c r="AAR24" s="43">
        <v>72.7</v>
      </c>
      <c r="AAS24" s="43">
        <v>77.3</v>
      </c>
      <c r="AAT24" s="43">
        <v>85</v>
      </c>
      <c r="AAU24" s="43">
        <v>74.8</v>
      </c>
      <c r="AAV24" s="43">
        <v>71.7</v>
      </c>
      <c r="AAW24" s="43">
        <v>66.099999999999994</v>
      </c>
      <c r="AAX24" s="43">
        <v>71.3</v>
      </c>
      <c r="AAY24" s="43">
        <v>1.26</v>
      </c>
      <c r="AAZ24" s="43">
        <v>1.26</v>
      </c>
      <c r="ABA24" s="43">
        <v>1.26</v>
      </c>
      <c r="ABB24" s="43">
        <v>1.26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1.26</v>
      </c>
      <c r="ABI24" s="43">
        <v>1.26</v>
      </c>
      <c r="ABJ24" s="43">
        <v>1.26</v>
      </c>
      <c r="ABK24" s="43">
        <v>1</v>
      </c>
      <c r="ABL24" s="43">
        <v>1</v>
      </c>
      <c r="ABM24" s="43">
        <v>1</v>
      </c>
      <c r="ABN24" s="43">
        <v>1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1</v>
      </c>
      <c r="ABW24" s="43">
        <v>88</v>
      </c>
      <c r="ABX24" s="43">
        <v>88</v>
      </c>
      <c r="ABY24" s="43">
        <v>88</v>
      </c>
      <c r="ABZ24" s="43">
        <v>88</v>
      </c>
      <c r="ACA24" s="43">
        <v>72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88</v>
      </c>
      <c r="ACI24" s="43">
        <v>11227.8</v>
      </c>
      <c r="ACJ24" s="43">
        <v>11227.7</v>
      </c>
      <c r="ACK24" s="43">
        <v>11227.8</v>
      </c>
      <c r="ACL24" s="43">
        <v>11227.8</v>
      </c>
      <c r="ACM24" s="43">
        <v>1374.5</v>
      </c>
      <c r="ACN24" s="43">
        <v>9962.4</v>
      </c>
      <c r="ACO24" s="43">
        <v>7298.6</v>
      </c>
      <c r="ACP24" s="43">
        <v>11227.8</v>
      </c>
      <c r="ACQ24" s="43">
        <v>11227.6</v>
      </c>
      <c r="ACR24" s="43">
        <v>11227.8</v>
      </c>
      <c r="ACS24" s="43">
        <v>11227.8</v>
      </c>
      <c r="ACT24" s="43">
        <v>11227.7</v>
      </c>
      <c r="ACU24" s="43">
        <v>2017</v>
      </c>
      <c r="ACV24" s="43">
        <v>2017</v>
      </c>
      <c r="ACW24" s="43">
        <v>27</v>
      </c>
      <c r="ACX24" s="43">
        <v>4</v>
      </c>
      <c r="ACY24" s="43">
        <v>2017</v>
      </c>
      <c r="ACZ24" s="43">
        <v>27</v>
      </c>
      <c r="ADA24" s="43">
        <v>4</v>
      </c>
      <c r="ADB24" s="43">
        <v>2017</v>
      </c>
      <c r="ADC24" s="43">
        <v>27</v>
      </c>
      <c r="ADD24" s="43">
        <v>4</v>
      </c>
      <c r="ADE24" s="43">
        <v>28</v>
      </c>
      <c r="ADF24" s="43">
        <v>4</v>
      </c>
      <c r="ADG24" s="43">
        <v>2019</v>
      </c>
      <c r="ADH24" s="43">
        <v>15</v>
      </c>
      <c r="ADI24" s="43">
        <v>11</v>
      </c>
      <c r="ADJ24" s="43">
        <v>2014</v>
      </c>
      <c r="ADK24" s="43">
        <v>19</v>
      </c>
      <c r="ADL24" s="43">
        <v>11</v>
      </c>
      <c r="ADM24" s="43">
        <v>2016</v>
      </c>
      <c r="ADN24" s="43">
        <v>25</v>
      </c>
      <c r="ADO24" s="43">
        <v>10</v>
      </c>
      <c r="ADP24" s="43">
        <v>2017</v>
      </c>
      <c r="ADQ24" s="43">
        <v>27</v>
      </c>
      <c r="ADR24" s="43">
        <v>4</v>
      </c>
      <c r="ADS24" s="43">
        <v>2017</v>
      </c>
      <c r="ADT24" s="43">
        <v>27</v>
      </c>
      <c r="ADU24" s="43">
        <v>4</v>
      </c>
      <c r="ADV24" s="43">
        <v>2017</v>
      </c>
      <c r="ADW24" s="43">
        <v>28</v>
      </c>
      <c r="ADX24" s="43">
        <v>4</v>
      </c>
      <c r="ADY24" s="43">
        <v>2017</v>
      </c>
      <c r="ADZ24" s="43">
        <v>28</v>
      </c>
      <c r="AEA24" s="43">
        <v>4</v>
      </c>
      <c r="AEB24" s="43">
        <v>2017</v>
      </c>
      <c r="AEC24" s="43">
        <v>27</v>
      </c>
      <c r="AED24" s="43">
        <v>4</v>
      </c>
      <c r="AEE24" s="43">
        <v>34184</v>
      </c>
      <c r="AEF24" s="43">
        <v>34121</v>
      </c>
      <c r="AEG24" s="43">
        <v>34128</v>
      </c>
      <c r="AEH24" s="43">
        <v>34161</v>
      </c>
      <c r="AEI24" s="43">
        <v>1276</v>
      </c>
      <c r="AEJ24" s="43">
        <v>19621</v>
      </c>
      <c r="AEK24" s="43">
        <v>32097</v>
      </c>
      <c r="AEL24" s="43">
        <v>34157</v>
      </c>
      <c r="AEM24" s="43">
        <v>34160</v>
      </c>
      <c r="AEN24" s="43">
        <v>34169</v>
      </c>
      <c r="AEO24" s="43">
        <v>34172</v>
      </c>
      <c r="AEP24" s="43">
        <v>34162</v>
      </c>
      <c r="AEQ24" s="43">
        <v>7.73</v>
      </c>
      <c r="AER24" s="43">
        <v>7.73</v>
      </c>
      <c r="AES24" s="43">
        <v>7.73</v>
      </c>
      <c r="AET24" s="43">
        <v>7.73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7.73</v>
      </c>
      <c r="AFA24" s="43">
        <v>7.73</v>
      </c>
      <c r="AFB24" s="43">
        <v>7.73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1</v>
      </c>
      <c r="AGJ24" s="43">
        <v>0</v>
      </c>
      <c r="AGL24" s="43">
        <v>0</v>
      </c>
      <c r="AGM24" s="43">
        <v>0</v>
      </c>
      <c r="AGN24" s="43">
        <v>-25.2</v>
      </c>
      <c r="AGO24" s="43">
        <v>-25.2</v>
      </c>
      <c r="AGP24" s="43">
        <v>-25.2</v>
      </c>
      <c r="AGQ24" s="43">
        <v>-25.2</v>
      </c>
      <c r="AGR24" s="43">
        <v>-25.2</v>
      </c>
      <c r="AGS24" s="43">
        <v>-25.2</v>
      </c>
      <c r="AGT24" s="43">
        <v>-25.2</v>
      </c>
      <c r="AGU24" s="43">
        <v>-25.2</v>
      </c>
      <c r="AGV24" s="43">
        <v>-25.2</v>
      </c>
      <c r="AGW24" s="43">
        <v>-25.2</v>
      </c>
      <c r="AGX24" s="43">
        <v>-25.2</v>
      </c>
      <c r="AGY24" s="43">
        <v>-25.2</v>
      </c>
      <c r="AGZ24" s="43">
        <v>-25.2</v>
      </c>
      <c r="AHA24" s="43">
        <v>-25.2</v>
      </c>
      <c r="AHB24" s="43">
        <v>-25.2</v>
      </c>
      <c r="AHC24" s="43">
        <v>-25.2</v>
      </c>
      <c r="AHD24" s="43">
        <v>-25.2</v>
      </c>
      <c r="AHE24" s="43">
        <v>-25.2</v>
      </c>
      <c r="AHF24" s="43">
        <v>-25.2</v>
      </c>
      <c r="AHG24" s="43">
        <v>-25.2</v>
      </c>
      <c r="AHH24" s="43">
        <v>-25.2</v>
      </c>
      <c r="AHI24" s="43">
        <v>-25.2</v>
      </c>
      <c r="AHJ24" s="43">
        <v>-25.2</v>
      </c>
      <c r="AHK24" s="43">
        <v>-25.2</v>
      </c>
      <c r="AHL24" s="43">
        <v>189</v>
      </c>
      <c r="AHM24" s="43">
        <v>174</v>
      </c>
      <c r="AHN24" s="43">
        <v>237</v>
      </c>
      <c r="AHO24" s="43">
        <v>158</v>
      </c>
      <c r="AHP24" s="43">
        <v>141</v>
      </c>
      <c r="AHQ24" s="43">
        <v>126</v>
      </c>
      <c r="AHR24" s="43">
        <v>141</v>
      </c>
      <c r="AHS24" s="43">
        <v>317</v>
      </c>
      <c r="AHT24" s="43">
        <v>174</v>
      </c>
      <c r="AHU24" s="43">
        <v>126</v>
      </c>
      <c r="AHV24" s="43">
        <v>141</v>
      </c>
      <c r="AHW24" s="43">
        <v>158</v>
      </c>
      <c r="AHX24" s="43">
        <v>126</v>
      </c>
      <c r="AHY24" s="43">
        <v>284</v>
      </c>
      <c r="AHZ24" s="43">
        <v>158</v>
      </c>
      <c r="AIA24" s="43">
        <v>141</v>
      </c>
      <c r="AIB24" s="43">
        <v>158</v>
      </c>
      <c r="AIC24" s="43">
        <v>141</v>
      </c>
      <c r="AID24" s="43">
        <v>158</v>
      </c>
      <c r="AIE24" s="43">
        <v>174</v>
      </c>
      <c r="AIF24" s="43">
        <v>189</v>
      </c>
      <c r="AIG24" s="43">
        <v>141</v>
      </c>
      <c r="AIH24" s="43">
        <v>158</v>
      </c>
      <c r="AII24" s="43">
        <v>79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354</v>
      </c>
      <c r="AKN24" s="43">
        <v>366</v>
      </c>
      <c r="AKO24" s="43">
        <v>378</v>
      </c>
      <c r="AKP24" s="43">
        <v>427</v>
      </c>
      <c r="AKQ24" s="43">
        <v>549</v>
      </c>
      <c r="AKR24" s="43">
        <v>476</v>
      </c>
      <c r="AKS24" s="43">
        <v>366</v>
      </c>
      <c r="AKT24" s="43">
        <v>280</v>
      </c>
      <c r="AKU24" s="43">
        <v>378</v>
      </c>
      <c r="AKV24" s="43">
        <v>329</v>
      </c>
      <c r="AKW24" s="43">
        <v>341</v>
      </c>
      <c r="AKX24" s="43">
        <v>402</v>
      </c>
      <c r="AKY24" s="43">
        <v>463</v>
      </c>
      <c r="AKZ24" s="43">
        <v>427</v>
      </c>
      <c r="ALA24" s="43">
        <v>378</v>
      </c>
      <c r="ALB24" s="43">
        <v>500</v>
      </c>
      <c r="ALC24" s="43">
        <v>451</v>
      </c>
      <c r="ALD24" s="43">
        <v>427</v>
      </c>
      <c r="ALE24" s="43">
        <v>451</v>
      </c>
      <c r="ALF24" s="43">
        <v>317</v>
      </c>
      <c r="ALG24" s="43">
        <v>439</v>
      </c>
      <c r="ALH24" s="43">
        <v>354</v>
      </c>
      <c r="ALI24" s="43">
        <v>378</v>
      </c>
      <c r="ALJ24" s="43">
        <v>390</v>
      </c>
      <c r="ALK24" s="43">
        <v>4.0000000000000001E-3</v>
      </c>
      <c r="ALL24" s="43">
        <v>6.04</v>
      </c>
      <c r="ALM24" s="43">
        <v>0</v>
      </c>
      <c r="ALN24" s="43">
        <v>0</v>
      </c>
      <c r="ALO24" s="43">
        <v>0</v>
      </c>
      <c r="ALP24" s="43">
        <v>0</v>
      </c>
      <c r="ALQ24" s="43">
        <v>7.7</v>
      </c>
      <c r="ALR24" s="43">
        <v>7.57</v>
      </c>
      <c r="ALS24" s="43">
        <v>7.61</v>
      </c>
      <c r="ALT24" s="43">
        <v>7.6</v>
      </c>
      <c r="ALU24" s="43">
        <v>7.63</v>
      </c>
      <c r="ALV24" s="43">
        <v>7.41</v>
      </c>
      <c r="ALW24" s="43">
        <v>7.43</v>
      </c>
      <c r="ALX24" s="43">
        <v>7.5</v>
      </c>
      <c r="ALY24" s="43">
        <v>7.49</v>
      </c>
      <c r="ALZ24" s="43">
        <v>7.74</v>
      </c>
      <c r="AMA24" s="43">
        <v>7.51</v>
      </c>
      <c r="AMB24" s="43">
        <v>7.51</v>
      </c>
      <c r="AMC24" s="43">
        <v>7.6</v>
      </c>
      <c r="AMD24" s="43">
        <v>7.4</v>
      </c>
      <c r="AME24" s="43">
        <v>7.6</v>
      </c>
      <c r="AMF24" s="43">
        <v>7.4</v>
      </c>
      <c r="AMG24" s="43">
        <v>7.4</v>
      </c>
      <c r="AMH24" s="43">
        <v>7.49</v>
      </c>
      <c r="AMI24" s="43">
        <v>7.38</v>
      </c>
      <c r="AMJ24" s="43">
        <v>7.69</v>
      </c>
      <c r="AMK24" s="43">
        <v>7.51</v>
      </c>
      <c r="AML24" s="43">
        <v>7.61</v>
      </c>
      <c r="AMM24" s="43">
        <v>7.52</v>
      </c>
      <c r="AMN24" s="43">
        <v>7.63</v>
      </c>
      <c r="AMO24" s="43">
        <v>-0.06</v>
      </c>
      <c r="AMP24" s="43">
        <v>-0.12</v>
      </c>
      <c r="AMQ24" s="43">
        <v>-0.22</v>
      </c>
      <c r="AMR24" s="43">
        <v>-0.28000000000000003</v>
      </c>
      <c r="AMS24" s="43">
        <v>-0.09</v>
      </c>
      <c r="AMT24" s="43">
        <v>-0.28000000000000003</v>
      </c>
      <c r="AMU24" s="43">
        <v>-0.15</v>
      </c>
      <c r="AMV24" s="43">
        <v>-0.13</v>
      </c>
      <c r="AMW24" s="43">
        <v>0.04</v>
      </c>
      <c r="AMX24" s="43">
        <v>-0.09</v>
      </c>
      <c r="AMY24" s="43">
        <v>-0.06</v>
      </c>
      <c r="AMZ24" s="43">
        <v>7.0000000000000007E-2</v>
      </c>
      <c r="ANA24" s="43">
        <v>-0.26</v>
      </c>
      <c r="ANB24" s="43">
        <v>-0.26</v>
      </c>
      <c r="ANC24" s="43">
        <v>-0.16</v>
      </c>
      <c r="AND24" s="43">
        <v>-0.34</v>
      </c>
      <c r="ANE24" s="43">
        <v>-0.16</v>
      </c>
      <c r="ANF24" s="43">
        <v>-0.14000000000000001</v>
      </c>
      <c r="ANG24" s="43">
        <v>-0.3</v>
      </c>
      <c r="ANH24" s="43">
        <v>-0.28999999999999998</v>
      </c>
      <c r="ANI24" s="43">
        <v>-0.15</v>
      </c>
      <c r="ANJ24" s="43">
        <v>-0.4</v>
      </c>
      <c r="ANK24" s="43">
        <v>-0.12</v>
      </c>
      <c r="ANL24" s="43">
        <v>-0.28000000000000003</v>
      </c>
      <c r="ANM24" s="43">
        <v>7.57</v>
      </c>
      <c r="ANN24" s="43">
        <v>7.5</v>
      </c>
      <c r="ANO24" s="43">
        <v>7.63</v>
      </c>
      <c r="ANP24" s="43">
        <v>7.87</v>
      </c>
      <c r="ANQ24" s="43">
        <v>7.57</v>
      </c>
      <c r="ANR24" s="43">
        <v>7.59</v>
      </c>
      <c r="ANS24" s="43">
        <v>7.64</v>
      </c>
      <c r="ANT24" s="43">
        <v>7.72</v>
      </c>
      <c r="ANU24" s="43">
        <v>7.69</v>
      </c>
      <c r="ANV24" s="43">
        <v>7.71</v>
      </c>
      <c r="ANW24" s="43">
        <v>7.45</v>
      </c>
      <c r="ANX24" s="43">
        <v>7.68</v>
      </c>
      <c r="ANY24" s="43">
        <v>7.61</v>
      </c>
      <c r="ANZ24" s="43">
        <v>7.52</v>
      </c>
      <c r="AOA24" s="43">
        <v>7.41</v>
      </c>
      <c r="AOB24" s="43">
        <v>7.54</v>
      </c>
      <c r="AOC24" s="43">
        <v>7.49</v>
      </c>
      <c r="AOD24" s="43">
        <v>7.46</v>
      </c>
      <c r="AOE24" s="43">
        <v>7.48</v>
      </c>
      <c r="AOF24" s="43">
        <v>7.59</v>
      </c>
      <c r="AOG24" s="43">
        <v>7.4</v>
      </c>
      <c r="AOH24" s="43">
        <v>7.4</v>
      </c>
      <c r="AOI24" s="43">
        <v>7.58</v>
      </c>
      <c r="AOJ24" s="43">
        <v>7.74</v>
      </c>
      <c r="AOK24" s="43">
        <v>-0.11</v>
      </c>
      <c r="AOL24" s="43">
        <v>-0.28000000000000003</v>
      </c>
      <c r="AOM24" s="43">
        <v>-0.15</v>
      </c>
      <c r="AON24" s="43">
        <v>-0.08</v>
      </c>
      <c r="AOO24" s="43">
        <v>-0.26</v>
      </c>
      <c r="AOP24" s="43">
        <v>-0.23</v>
      </c>
      <c r="AOQ24" s="43">
        <v>-0.36</v>
      </c>
      <c r="AOR24" s="43">
        <v>-0.1</v>
      </c>
      <c r="AOS24" s="43">
        <v>-0.37</v>
      </c>
      <c r="AOT24" s="43">
        <v>-0.08</v>
      </c>
      <c r="AOU24" s="43">
        <v>-0.13</v>
      </c>
      <c r="AOV24" s="43">
        <v>-0.28000000000000003</v>
      </c>
      <c r="AOW24" s="43">
        <v>-0.43</v>
      </c>
      <c r="AOX24" s="43">
        <v>-0.1</v>
      </c>
      <c r="AOY24" s="43">
        <v>-0.22</v>
      </c>
      <c r="AOZ24" s="43">
        <v>-0.27</v>
      </c>
      <c r="APA24" s="43">
        <v>-0.28000000000000003</v>
      </c>
      <c r="APB24" s="43">
        <v>-0.14000000000000001</v>
      </c>
      <c r="APC24" s="43">
        <v>-0.23</v>
      </c>
      <c r="APD24" s="43">
        <v>-0.12</v>
      </c>
      <c r="APE24" s="43">
        <v>-0.09</v>
      </c>
      <c r="APF24" s="43">
        <v>-0.02</v>
      </c>
      <c r="APG24" s="43">
        <v>-0.24</v>
      </c>
      <c r="APH24" s="43">
        <v>-0.08</v>
      </c>
      <c r="API24" s="43">
        <v>50248.800000000003</v>
      </c>
      <c r="APJ24" s="43">
        <v>0</v>
      </c>
      <c r="APK24" s="43">
        <v>6097.9</v>
      </c>
      <c r="APL24" s="43">
        <v>0</v>
      </c>
      <c r="APM24" s="43">
        <v>248</v>
      </c>
      <c r="APN24" s="43">
        <v>0.02</v>
      </c>
      <c r="APO24" s="43">
        <v>0</v>
      </c>
      <c r="APP24" s="43">
        <v>613</v>
      </c>
      <c r="APQ24" s="43">
        <v>1.04</v>
      </c>
      <c r="APR24" s="43">
        <v>0</v>
      </c>
      <c r="APS24" s="43">
        <v>10599</v>
      </c>
      <c r="APT24" s="43" t="s">
        <v>7675</v>
      </c>
      <c r="APU24" s="43" t="s">
        <v>7746</v>
      </c>
      <c r="APV24" s="43" t="s">
        <v>7675</v>
      </c>
      <c r="APW24" s="43" t="s">
        <v>7773</v>
      </c>
      <c r="APX24" s="43" t="s">
        <v>7774</v>
      </c>
      <c r="APY24" s="43" t="s">
        <v>7769</v>
      </c>
      <c r="APZ24" s="43" t="s">
        <v>7663</v>
      </c>
      <c r="AQA24" s="43" t="s">
        <v>7711</v>
      </c>
      <c r="AQB24" s="43" t="s">
        <v>7771</v>
      </c>
      <c r="AQC24" s="43" t="s">
        <v>7711</v>
      </c>
      <c r="AQD24" s="43" t="s">
        <v>7675</v>
      </c>
      <c r="AQE24" s="43" t="s">
        <v>7770</v>
      </c>
      <c r="AQF24" s="43" t="s">
        <v>7675</v>
      </c>
      <c r="AQG24" s="43" t="s">
        <v>7675</v>
      </c>
      <c r="AQH24" s="43" t="s">
        <v>7775</v>
      </c>
      <c r="AQI24" s="43" t="s">
        <v>7776</v>
      </c>
      <c r="AQJ24" s="43" t="s">
        <v>7675</v>
      </c>
      <c r="AQK24" s="43" t="s">
        <v>7697</v>
      </c>
      <c r="AQL24" s="43" t="s">
        <v>7675</v>
      </c>
      <c r="AQM24" s="43" t="s">
        <v>7697</v>
      </c>
      <c r="AQN24" s="43" t="s">
        <v>7711</v>
      </c>
      <c r="AQO24" s="43" t="s">
        <v>7699</v>
      </c>
      <c r="AQP24" s="43" t="s">
        <v>7672</v>
      </c>
      <c r="AQQ24" s="43" t="s">
        <v>7777</v>
      </c>
      <c r="AQR24" s="43" t="s">
        <v>7701</v>
      </c>
      <c r="AQS24" s="43" t="s">
        <v>7728</v>
      </c>
      <c r="AQT24" s="43" t="s">
        <v>7775</v>
      </c>
      <c r="AQU24" s="43" t="s">
        <v>7699</v>
      </c>
      <c r="AQV24" s="43" t="s">
        <v>7768</v>
      </c>
      <c r="AQW24" s="43" t="s">
        <v>7675</v>
      </c>
      <c r="AQX24" s="43" t="s">
        <v>19</v>
      </c>
      <c r="AQY24" s="43">
        <v>20.6</v>
      </c>
      <c r="AQZ24" s="43">
        <v>21.6</v>
      </c>
      <c r="ARA24" s="43">
        <v>19.399999999999999</v>
      </c>
      <c r="ARB24" s="43">
        <v>22.1</v>
      </c>
      <c r="ARC24" s="43">
        <v>19.5</v>
      </c>
      <c r="ARD24" s="43">
        <v>23.7</v>
      </c>
      <c r="ARE24" s="43">
        <v>19.899999999999999</v>
      </c>
      <c r="ARF24" s="43">
        <v>21.4</v>
      </c>
      <c r="ARG24" s="43">
        <v>21.3</v>
      </c>
      <c r="ARH24" s="43">
        <v>21.2</v>
      </c>
      <c r="ARI24" s="43">
        <v>22</v>
      </c>
      <c r="ARJ24" s="43">
        <v>24.3</v>
      </c>
      <c r="ARK24" s="43">
        <v>21.5</v>
      </c>
      <c r="ARL24" s="43">
        <v>18.8</v>
      </c>
      <c r="ARM24" s="43">
        <v>17.899999999999999</v>
      </c>
      <c r="ARN24" s="43">
        <v>18.600000000000001</v>
      </c>
      <c r="ARO24" s="43">
        <v>20.100000000000001</v>
      </c>
      <c r="ARP24" s="43">
        <v>20.2</v>
      </c>
      <c r="ARQ24" s="43">
        <v>20.7</v>
      </c>
      <c r="ARR24" s="43">
        <v>20.399999999999999</v>
      </c>
      <c r="ARS24" s="43">
        <v>19.899999999999999</v>
      </c>
      <c r="ART24" s="43">
        <v>20.3</v>
      </c>
      <c r="ARU24" s="43">
        <v>19.2</v>
      </c>
      <c r="ARV24" s="43">
        <v>23</v>
      </c>
      <c r="ARW24" s="43">
        <v>17.7</v>
      </c>
      <c r="ARX24" s="43">
        <v>24.3</v>
      </c>
      <c r="ARY24" s="43">
        <v>17.7</v>
      </c>
      <c r="ARZ24" s="43">
        <v>1066</v>
      </c>
      <c r="AVE24" s="43" t="s">
        <v>7676</v>
      </c>
      <c r="AVF24" s="43">
        <v>50</v>
      </c>
      <c r="AVH24" s="43">
        <v>0</v>
      </c>
      <c r="AVI24" s="43">
        <v>0</v>
      </c>
      <c r="AVK24" s="43">
        <v>40.380000000000003</v>
      </c>
      <c r="AVL24" s="43">
        <v>2</v>
      </c>
      <c r="AVM24" s="43">
        <v>1</v>
      </c>
      <c r="AVO24" s="43">
        <v>50</v>
      </c>
      <c r="AVP24" s="43">
        <v>0</v>
      </c>
      <c r="AVQ24" s="43">
        <v>49.99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100</v>
      </c>
      <c r="AWJ24" s="43">
        <v>0</v>
      </c>
      <c r="AWK24" s="43">
        <v>0</v>
      </c>
      <c r="AWL24" s="43">
        <v>0</v>
      </c>
      <c r="AWM24" s="43">
        <v>0</v>
      </c>
      <c r="AWN24" s="43">
        <v>100</v>
      </c>
      <c r="AWO24" s="43">
        <v>0</v>
      </c>
      <c r="AWP24" s="43">
        <v>0</v>
      </c>
      <c r="AWQ24" s="43">
        <v>0</v>
      </c>
      <c r="AWR24" s="43">
        <v>100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0</v>
      </c>
      <c r="AXO24" s="43">
        <v>970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2</v>
      </c>
      <c r="AYB24" s="43">
        <v>2</v>
      </c>
      <c r="AYC24" s="43">
        <v>1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4</v>
      </c>
      <c r="AYT24" s="43">
        <v>4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30</v>
      </c>
      <c r="BAQ24" s="43">
        <v>0</v>
      </c>
      <c r="BAR24" s="43">
        <v>0</v>
      </c>
      <c r="BAS24" s="43">
        <v>1</v>
      </c>
      <c r="BAT24" s="43">
        <v>120</v>
      </c>
      <c r="BAU24" s="43">
        <v>1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300</v>
      </c>
      <c r="BBI24" s="43">
        <v>-1200</v>
      </c>
      <c r="BBK24" s="43">
        <v>-200</v>
      </c>
      <c r="BBL24" s="43">
        <v>-1900</v>
      </c>
      <c r="BBM24" s="43">
        <v>10</v>
      </c>
      <c r="BBN24" s="43">
        <v>0</v>
      </c>
      <c r="BBO24" s="43">
        <v>50</v>
      </c>
      <c r="BBP24" s="43">
        <v>1500</v>
      </c>
      <c r="BBQ24" s="43">
        <v>5.6</v>
      </c>
      <c r="BBR24" s="43">
        <v>6.7</v>
      </c>
      <c r="BBS24" s="43">
        <v>6.9</v>
      </c>
      <c r="BBT24" s="43">
        <v>0.1</v>
      </c>
      <c r="BBU24" s="43">
        <v>2.7</v>
      </c>
      <c r="BBV24" s="43">
        <v>0.1</v>
      </c>
      <c r="BBW24" s="43">
        <v>1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3.6</v>
      </c>
      <c r="BCH24" s="43">
        <v>0</v>
      </c>
      <c r="BCI24" s="43">
        <v>0</v>
      </c>
      <c r="BCJ24" s="43">
        <v>0.2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1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1</v>
      </c>
      <c r="BED24" s="43">
        <v>1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1</v>
      </c>
      <c r="BER24" s="43">
        <v>1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100</v>
      </c>
      <c r="BFB24" s="43">
        <v>0</v>
      </c>
      <c r="BFC24" s="43">
        <v>100</v>
      </c>
      <c r="BFD24" s="43">
        <v>100</v>
      </c>
      <c r="BFE24" s="43">
        <v>0</v>
      </c>
      <c r="BFF24" s="43">
        <v>0</v>
      </c>
      <c r="BFG24" s="43">
        <v>100</v>
      </c>
      <c r="BFH24" s="43">
        <v>0</v>
      </c>
      <c r="BFI24" s="43">
        <v>0</v>
      </c>
      <c r="BFJ24" s="43">
        <v>0</v>
      </c>
      <c r="BFK24" s="43">
        <v>4</v>
      </c>
      <c r="BFL24" s="43">
        <v>0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27</v>
      </c>
      <c r="DAF24" s="43">
        <v>17</v>
      </c>
      <c r="DAG24" s="43">
        <v>17</v>
      </c>
      <c r="DAH24" s="43">
        <v>17</v>
      </c>
      <c r="DAI24" s="43">
        <v>17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10500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1</v>
      </c>
      <c r="DIA24" s="43">
        <v>2</v>
      </c>
      <c r="DIB24" s="43">
        <v>4</v>
      </c>
      <c r="DIC24" s="43">
        <v>0</v>
      </c>
      <c r="DID24" s="43">
        <v>0</v>
      </c>
      <c r="DIE24" s="43">
        <v>0.2</v>
      </c>
      <c r="DIF24" s="43">
        <v>0.2</v>
      </c>
      <c r="DIG24" s="43">
        <v>1</v>
      </c>
      <c r="DIH24" s="43">
        <v>0.56000000000000005</v>
      </c>
      <c r="DII24" s="43">
        <v>0</v>
      </c>
      <c r="DIJ24" s="43">
        <v>0.56000000000000005</v>
      </c>
      <c r="DIK24" s="43">
        <v>0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0</v>
      </c>
      <c r="DIS24" s="43">
        <v>50</v>
      </c>
      <c r="DIT24" s="43">
        <v>50</v>
      </c>
      <c r="DIU24" s="43">
        <v>1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15000</v>
      </c>
      <c r="DJN24" s="43">
        <v>-15000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0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8</v>
      </c>
      <c r="DKW24" s="43">
        <v>330</v>
      </c>
      <c r="DKX24" s="43">
        <v>0</v>
      </c>
      <c r="DKY24" s="43">
        <v>1</v>
      </c>
      <c r="DKZ24" s="43">
        <v>-0.4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307</v>
      </c>
      <c r="DLG24" s="43">
        <v>200</v>
      </c>
      <c r="DLH24" s="43">
        <v>1</v>
      </c>
      <c r="DLI24" s="43">
        <v>200</v>
      </c>
      <c r="DLJ24" s="43">
        <v>10</v>
      </c>
      <c r="DLK24" s="43">
        <v>2</v>
      </c>
      <c r="DLL24" s="43">
        <v>0.3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20000</v>
      </c>
      <c r="DLS24" s="43">
        <v>20</v>
      </c>
      <c r="DLT24" s="43">
        <v>10</v>
      </c>
      <c r="DLU24" s="43">
        <v>5</v>
      </c>
      <c r="DLV24" s="43">
        <v>10500</v>
      </c>
      <c r="DLW24" s="43">
        <v>0</v>
      </c>
      <c r="DLX24" s="43">
        <v>0</v>
      </c>
      <c r="DLY24" s="43">
        <v>0</v>
      </c>
      <c r="DLZ24" s="43">
        <v>0</v>
      </c>
      <c r="DMA24" s="43">
        <v>20000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1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P24" s="43">
        <v>0</v>
      </c>
      <c r="DNQ24" s="43">
        <v>0</v>
      </c>
      <c r="DNR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Y24" s="43">
        <v>0</v>
      </c>
      <c r="DNZ24" s="43">
        <v>0</v>
      </c>
      <c r="DOA24" s="43">
        <v>0</v>
      </c>
      <c r="DOB24" s="43">
        <v>6000</v>
      </c>
      <c r="DOC24" s="43">
        <v>250</v>
      </c>
      <c r="DOD24" s="43">
        <v>100</v>
      </c>
      <c r="DOE24" s="43">
        <v>50</v>
      </c>
      <c r="DOF24" s="43">
        <v>80</v>
      </c>
      <c r="DOG24" s="43">
        <v>500</v>
      </c>
      <c r="DOH24" s="43">
        <v>100</v>
      </c>
      <c r="DOI24" s="43">
        <v>460</v>
      </c>
      <c r="DOJ24" s="43">
        <v>0</v>
      </c>
      <c r="DOK24" s="43">
        <v>0</v>
      </c>
      <c r="DOL24" s="43">
        <v>0</v>
      </c>
      <c r="DOM24" s="43">
        <v>50</v>
      </c>
      <c r="DON24" s="43">
        <v>0</v>
      </c>
      <c r="DOO24" s="43">
        <v>0</v>
      </c>
      <c r="DOP24" s="43">
        <v>0</v>
      </c>
      <c r="DOQ24" s="43">
        <v>0</v>
      </c>
      <c r="DOR24" s="43">
        <v>1</v>
      </c>
      <c r="DOS24" s="43">
        <v>0</v>
      </c>
      <c r="DOT24" s="43">
        <v>5</v>
      </c>
      <c r="DOU24" s="43">
        <v>0</v>
      </c>
      <c r="DOV24" s="43">
        <v>30</v>
      </c>
      <c r="DOW24" s="43">
        <v>50</v>
      </c>
      <c r="DOX24" s="43">
        <v>0</v>
      </c>
      <c r="DOY24" s="43">
        <v>0</v>
      </c>
      <c r="DOZ24" s="43">
        <v>0</v>
      </c>
      <c r="DPA24" s="43">
        <v>30</v>
      </c>
      <c r="DPB24" s="43">
        <v>0</v>
      </c>
      <c r="DPC24" s="43">
        <v>0</v>
      </c>
      <c r="DPE24" s="43">
        <v>1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1</v>
      </c>
      <c r="DPO24" s="43">
        <v>0</v>
      </c>
      <c r="DPS24" s="43">
        <v>1</v>
      </c>
      <c r="DPT24" s="43">
        <v>1</v>
      </c>
      <c r="DPW24" s="43">
        <v>0</v>
      </c>
      <c r="DPX24" s="43">
        <v>1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1</v>
      </c>
      <c r="DRF24" s="43">
        <v>1</v>
      </c>
      <c r="DRG24" s="43">
        <v>1</v>
      </c>
      <c r="DRH24" s="43">
        <v>1</v>
      </c>
      <c r="DRJ24" s="43">
        <v>0</v>
      </c>
      <c r="DRN24" s="43">
        <v>11.5</v>
      </c>
      <c r="DRP24" s="43">
        <v>624</v>
      </c>
      <c r="DRU24" s="43">
        <v>11</v>
      </c>
      <c r="DRV24" s="43">
        <v>0</v>
      </c>
      <c r="DRW24" s="43">
        <v>365</v>
      </c>
      <c r="DRY24" s="43">
        <v>1</v>
      </c>
      <c r="DRZ24" s="43">
        <v>1</v>
      </c>
      <c r="DSA24" s="43">
        <v>1</v>
      </c>
      <c r="DSK24" s="43">
        <v>0</v>
      </c>
      <c r="DSL24" s="43">
        <v>0.5</v>
      </c>
      <c r="DSM24" s="43">
        <v>0.1</v>
      </c>
      <c r="DSN24" s="43">
        <v>0.1</v>
      </c>
      <c r="DSO24" s="43">
        <v>100</v>
      </c>
      <c r="DSP24" s="43">
        <v>75</v>
      </c>
      <c r="DSQ24" s="43">
        <v>0</v>
      </c>
      <c r="DSR24" s="43">
        <v>0</v>
      </c>
      <c r="DSS24" s="43">
        <v>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50</v>
      </c>
      <c r="DTF24" s="43">
        <v>90</v>
      </c>
      <c r="DTG24" s="43">
        <v>0</v>
      </c>
      <c r="DTH24" s="43">
        <v>0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0</v>
      </c>
      <c r="DTT24" s="43">
        <v>10</v>
      </c>
      <c r="DTU24" s="43">
        <v>0</v>
      </c>
      <c r="DTV24" s="43">
        <v>0</v>
      </c>
      <c r="DTW24" s="43">
        <v>0</v>
      </c>
      <c r="DTX24" s="43">
        <v>0</v>
      </c>
      <c r="DTY24" s="43">
        <v>10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35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191</v>
      </c>
      <c r="DUZ24" s="43">
        <v>146</v>
      </c>
      <c r="DVA24" s="43">
        <v>33</v>
      </c>
      <c r="DVB24" s="43">
        <v>50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1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-2.5</v>
      </c>
      <c r="DWA24" s="43">
        <v>10</v>
      </c>
      <c r="DWB24" s="43">
        <v>0</v>
      </c>
      <c r="DWC24" s="43">
        <v>20</v>
      </c>
      <c r="DWD24" s="43">
        <v>15</v>
      </c>
      <c r="DWE24" s="43">
        <v>0</v>
      </c>
      <c r="DWF24" s="43">
        <v>2</v>
      </c>
      <c r="DWG24" s="43">
        <v>1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450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0.2</v>
      </c>
      <c r="DYX24" s="43">
        <v>0.05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1.2</v>
      </c>
      <c r="DZL24" s="43">
        <v>0.1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1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9.375E-2</v>
      </c>
      <c r="EAP24" s="43">
        <v>3.6621000000000001</v>
      </c>
      <c r="EAQ24" s="43">
        <v>25</v>
      </c>
      <c r="EAR24" s="43">
        <v>2.9296799999999998</v>
      </c>
      <c r="EAS24" s="43">
        <v>100</v>
      </c>
      <c r="EAT24" s="43">
        <v>0</v>
      </c>
      <c r="EAU24" s="43">
        <v>10</v>
      </c>
      <c r="EAV24" s="43">
        <v>0.1</v>
      </c>
      <c r="EAW24" s="43">
        <v>0.5</v>
      </c>
      <c r="EAX24" s="43">
        <v>1</v>
      </c>
      <c r="EAY24" s="43">
        <v>7</v>
      </c>
      <c r="EAZ24" s="43">
        <v>100</v>
      </c>
      <c r="EBA24" s="43">
        <v>0</v>
      </c>
      <c r="EBB24" s="43">
        <v>25</v>
      </c>
      <c r="EBC24" s="43">
        <v>10</v>
      </c>
      <c r="EBD24" s="43">
        <v>250</v>
      </c>
      <c r="EBE24" s="43">
        <v>4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BR24" s="43">
        <v>0</v>
      </c>
      <c r="EBS24" s="43">
        <v>0</v>
      </c>
      <c r="EBT24" s="43">
        <v>4000</v>
      </c>
      <c r="EBU24" s="43">
        <v>2000</v>
      </c>
      <c r="EBV24" s="43">
        <v>20000</v>
      </c>
      <c r="EBW24" s="43">
        <v>10000</v>
      </c>
      <c r="EBX24" s="43">
        <v>0</v>
      </c>
      <c r="EBY24" s="43">
        <v>0</v>
      </c>
      <c r="EBZ24" s="43">
        <v>0</v>
      </c>
      <c r="ECA24" s="43">
        <v>0</v>
      </c>
      <c r="ECB24" s="43">
        <v>2</v>
      </c>
      <c r="ECC24" s="43">
        <v>1</v>
      </c>
      <c r="ECD24" s="43">
        <v>30</v>
      </c>
      <c r="ECE24" s="43">
        <v>150</v>
      </c>
      <c r="ECF24" s="43">
        <v>20</v>
      </c>
      <c r="ECG24" s="43">
        <v>120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0</v>
      </c>
      <c r="ECN24" s="43">
        <v>0</v>
      </c>
      <c r="ECO24" s="43">
        <v>0</v>
      </c>
      <c r="ECP24" s="43">
        <v>1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DX24" s="43">
        <v>0</v>
      </c>
      <c r="EDY24" s="43">
        <v>100</v>
      </c>
      <c r="EDZ24" s="43">
        <v>5</v>
      </c>
      <c r="EEA24" s="43">
        <v>0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500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J24" s="43">
        <v>1.5</v>
      </c>
      <c r="EFK24" s="43">
        <v>1</v>
      </c>
      <c r="EFL24" s="43">
        <v>650</v>
      </c>
      <c r="EFM24" s="43">
        <v>700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1</v>
      </c>
      <c r="EIO24" s="43">
        <v>1</v>
      </c>
      <c r="EIP24" s="43">
        <v>1200</v>
      </c>
      <c r="EIQ24" s="43">
        <v>38000</v>
      </c>
      <c r="EIU24" s="43">
        <v>44800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100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650</v>
      </c>
      <c r="EJO24" s="43">
        <v>640</v>
      </c>
      <c r="EJP24" s="43">
        <v>5</v>
      </c>
      <c r="EJQ24" s="43">
        <v>650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200</v>
      </c>
      <c r="EKB24" s="43">
        <v>5</v>
      </c>
      <c r="EKC24" s="43">
        <v>1000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0.2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10</v>
      </c>
      <c r="ERI24" s="43">
        <v>20</v>
      </c>
      <c r="ERJ24" s="43">
        <v>5</v>
      </c>
      <c r="ERK24" s="43">
        <v>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0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-0.95</v>
      </c>
      <c r="ETG24" s="43">
        <v>0.99</v>
      </c>
      <c r="ETH24" s="43">
        <v>5</v>
      </c>
      <c r="ETI24" s="43">
        <v>0.95</v>
      </c>
      <c r="ETJ24" s="43">
        <v>-0.95</v>
      </c>
      <c r="ETK24" s="43">
        <v>20</v>
      </c>
      <c r="ETL24" s="43">
        <v>80</v>
      </c>
      <c r="ETM24" s="43">
        <v>5592</v>
      </c>
      <c r="ETN24" s="43">
        <v>88</v>
      </c>
      <c r="ETO24" s="43">
        <v>90</v>
      </c>
      <c r="ETP24" s="43">
        <v>1.84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85</v>
      </c>
      <c r="EVU24" s="43">
        <v>90</v>
      </c>
      <c r="EVV24" s="43">
        <v>85</v>
      </c>
      <c r="EVW24" s="43">
        <v>90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45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0.94</v>
      </c>
      <c r="EXB24" s="43">
        <v>0</v>
      </c>
      <c r="EXC24" s="43">
        <v>0</v>
      </c>
      <c r="EXD24" s="43">
        <v>0</v>
      </c>
      <c r="EXE24" s="43">
        <v>60</v>
      </c>
      <c r="EXF24" s="43">
        <v>0.1</v>
      </c>
      <c r="EXG24" s="43">
        <v>1.1100000000000001</v>
      </c>
      <c r="EXH24" s="43">
        <v>60</v>
      </c>
      <c r="EXI24" s="43">
        <v>1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0</v>
      </c>
      <c r="EXP24" s="43">
        <v>20</v>
      </c>
      <c r="EXQ24" s="43">
        <v>0</v>
      </c>
      <c r="EXR24" s="43">
        <v>5000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2250</v>
      </c>
      <c r="EYF24" s="43">
        <v>4499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-0.95</v>
      </c>
      <c r="EYR24" s="43">
        <v>0</v>
      </c>
      <c r="EYS24" s="43">
        <v>20</v>
      </c>
      <c r="EYT24" s="43">
        <v>0.8</v>
      </c>
      <c r="EYU24" s="43">
        <v>-0.95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10500</v>
      </c>
      <c r="EZG24" s="43">
        <v>0</v>
      </c>
      <c r="EZH24" s="43">
        <v>0</v>
      </c>
      <c r="EZI24" s="43">
        <v>0</v>
      </c>
      <c r="EZJ24" s="43">
        <v>0</v>
      </c>
      <c r="EZK24" s="43">
        <v>2</v>
      </c>
      <c r="EZL24" s="43">
        <v>1000</v>
      </c>
      <c r="EZM24" s="43">
        <v>500</v>
      </c>
      <c r="EZN24" s="43">
        <v>250</v>
      </c>
      <c r="EZO24" s="43">
        <v>-250</v>
      </c>
      <c r="EZP24" s="43">
        <v>-500</v>
      </c>
      <c r="EZQ24" s="43">
        <v>4</v>
      </c>
      <c r="EZR24" s="43">
        <v>20</v>
      </c>
      <c r="EZS24" s="43">
        <v>-4000</v>
      </c>
      <c r="EZT24" s="43">
        <v>4000</v>
      </c>
      <c r="EZU24" s="43">
        <v>0</v>
      </c>
      <c r="EZV24" s="43">
        <v>1</v>
      </c>
      <c r="EZW24" s="43">
        <v>4</v>
      </c>
      <c r="EZX24" s="43">
        <v>20</v>
      </c>
      <c r="EZY24" s="43">
        <v>-9999</v>
      </c>
      <c r="EZZ24" s="43">
        <v>9999</v>
      </c>
      <c r="FAA24" s="43">
        <v>0</v>
      </c>
      <c r="FAB24" s="43">
        <v>0</v>
      </c>
      <c r="FAC24" s="43">
        <v>0</v>
      </c>
      <c r="FAD24" s="43">
        <v>1</v>
      </c>
      <c r="FAE24" s="43">
        <v>-0.9</v>
      </c>
      <c r="FAF24" s="43">
        <v>-100</v>
      </c>
      <c r="FAG24" s="43">
        <v>100</v>
      </c>
      <c r="FAH24" s="43">
        <v>10</v>
      </c>
      <c r="FAI24" s="43">
        <v>0</v>
      </c>
      <c r="FAJ24" s="43">
        <v>100</v>
      </c>
      <c r="FAK24" s="43">
        <v>0</v>
      </c>
      <c r="FAL24" s="43">
        <v>100</v>
      </c>
      <c r="FAM24" s="43">
        <v>0</v>
      </c>
      <c r="FAN24" s="43">
        <v>800</v>
      </c>
      <c r="FAO24" s="43">
        <v>-20</v>
      </c>
      <c r="FAP24" s="43">
        <v>800</v>
      </c>
      <c r="FAQ24" s="43">
        <v>-20</v>
      </c>
      <c r="FAR24" s="43">
        <v>0</v>
      </c>
      <c r="FAS24" s="43">
        <v>0</v>
      </c>
      <c r="FAT24" s="43">
        <v>10</v>
      </c>
      <c r="FAU24" s="43">
        <v>3.3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0.6</v>
      </c>
      <c r="FCX24" s="43">
        <v>0.2</v>
      </c>
      <c r="FCY24" s="43">
        <v>0.5</v>
      </c>
      <c r="FCZ24" s="43">
        <v>500</v>
      </c>
      <c r="FDA24" s="43">
        <v>1500</v>
      </c>
      <c r="FDB24" s="43">
        <v>3.5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76</v>
      </c>
      <c r="FEO24" s="43">
        <v>120</v>
      </c>
      <c r="FEP24" s="43">
        <v>2</v>
      </c>
      <c r="FEQ24" s="43">
        <v>2</v>
      </c>
      <c r="FER24" s="43">
        <v>0</v>
      </c>
      <c r="FES24" s="43">
        <v>1</v>
      </c>
      <c r="FET24" s="43">
        <v>0</v>
      </c>
      <c r="FEU24" s="43">
        <v>76</v>
      </c>
      <c r="FEV24" s="43">
        <v>120</v>
      </c>
      <c r="FEW24" s="43">
        <v>2</v>
      </c>
      <c r="FEX24" s="43">
        <v>2</v>
      </c>
      <c r="FEY24" s="43">
        <v>1</v>
      </c>
      <c r="FEZ24" s="43">
        <v>58</v>
      </c>
      <c r="FFA24" s="43">
        <v>2</v>
      </c>
      <c r="FFB24" s="43">
        <v>1</v>
      </c>
      <c r="FFD24" s="43">
        <v>75</v>
      </c>
      <c r="FFE24" s="43">
        <v>120</v>
      </c>
      <c r="FFF24" s="43">
        <v>0.5</v>
      </c>
      <c r="FFG24" s="43">
        <v>0.5</v>
      </c>
      <c r="FFH24" s="43">
        <v>0</v>
      </c>
      <c r="FFI24" s="43">
        <v>1</v>
      </c>
      <c r="FFJ24" s="43">
        <v>0</v>
      </c>
      <c r="FFK24" s="43">
        <v>99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0</v>
      </c>
      <c r="FGP24" s="43">
        <v>200</v>
      </c>
      <c r="FGQ24" s="43">
        <v>-200</v>
      </c>
      <c r="FGR24" s="43">
        <v>0</v>
      </c>
      <c r="FGS24" s="43">
        <v>-60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0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1</v>
      </c>
      <c r="FKI24" s="43">
        <v>0</v>
      </c>
      <c r="FKJ24" s="43">
        <v>0</v>
      </c>
      <c r="FKK24" s="43">
        <v>0</v>
      </c>
      <c r="FKL24" s="43">
        <v>0</v>
      </c>
      <c r="FKM24" s="43">
        <v>1</v>
      </c>
      <c r="FKN24" s="43">
        <v>0</v>
      </c>
      <c r="FKO24" s="43">
        <v>10</v>
      </c>
      <c r="FKP24" s="43">
        <v>0</v>
      </c>
      <c r="FKQ24" s="43">
        <v>0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4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924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0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850</v>
      </c>
      <c r="FQM24" s="43">
        <v>30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5</v>
      </c>
      <c r="FQW24" s="43">
        <v>5</v>
      </c>
      <c r="FQX24" s="43">
        <v>5</v>
      </c>
      <c r="FQY24" s="43">
        <v>5</v>
      </c>
      <c r="FQZ24" s="43">
        <v>-5</v>
      </c>
      <c r="FRA24" s="43">
        <v>-5</v>
      </c>
      <c r="FRB24" s="43">
        <v>-5</v>
      </c>
      <c r="FRC24" s="43">
        <v>-5</v>
      </c>
      <c r="FRD24" s="43">
        <v>13</v>
      </c>
      <c r="FRE24" s="43">
        <v>13</v>
      </c>
      <c r="FRF24" s="43">
        <v>13</v>
      </c>
      <c r="FRG24" s="43">
        <v>13</v>
      </c>
      <c r="FRH24" s="43">
        <v>4.5</v>
      </c>
      <c r="FRJ24" s="43">
        <v>45</v>
      </c>
      <c r="FRK24" s="43">
        <v>270</v>
      </c>
      <c r="FRL24" s="43">
        <v>70</v>
      </c>
      <c r="FRM24" s="43">
        <v>-144</v>
      </c>
      <c r="FRN24" s="43">
        <v>0</v>
      </c>
      <c r="FRO24" s="43">
        <v>80</v>
      </c>
      <c r="FRP24" s="43">
        <v>350</v>
      </c>
      <c r="FSO24" s="43">
        <v>0</v>
      </c>
      <c r="FSP24" s="43">
        <v>4</v>
      </c>
      <c r="FSQ24" s="43">
        <v>500</v>
      </c>
      <c r="FSR24" s="43">
        <v>30</v>
      </c>
      <c r="FST24" s="43">
        <v>2000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380</v>
      </c>
      <c r="FTT24" s="43">
        <v>1</v>
      </c>
      <c r="FTU24" s="43">
        <v>-30</v>
      </c>
      <c r="FTV24" s="43">
        <v>-9</v>
      </c>
      <c r="FTW24" s="43">
        <v>4300</v>
      </c>
      <c r="FTX24" s="43">
        <v>1300</v>
      </c>
      <c r="FTY24" s="43">
        <v>10</v>
      </c>
      <c r="FTZ24" s="43">
        <v>4300</v>
      </c>
      <c r="FUA24" s="43">
        <v>2600</v>
      </c>
      <c r="FUB24" s="43">
        <v>60</v>
      </c>
      <c r="FUC24" s="43">
        <v>0</v>
      </c>
      <c r="FUD24" s="43">
        <v>0</v>
      </c>
      <c r="FUK24" s="43">
        <v>0</v>
      </c>
      <c r="FUL24" s="43">
        <v>0.39062000000000002</v>
      </c>
      <c r="FUN24" s="43">
        <v>5.8590000000000003E-2</v>
      </c>
      <c r="FUO24" s="43">
        <v>2.5</v>
      </c>
      <c r="FUP24" s="43">
        <v>1.1000000000000001</v>
      </c>
      <c r="FUV24" s="43">
        <v>4499</v>
      </c>
      <c r="FUW24" s="43">
        <v>2249</v>
      </c>
      <c r="FUX24" s="43">
        <v>6080</v>
      </c>
      <c r="FUY24" s="43">
        <v>3100</v>
      </c>
      <c r="FUZ24" s="43">
        <v>1498</v>
      </c>
      <c r="FVA24" s="43">
        <v>1499</v>
      </c>
      <c r="FVC24" s="43">
        <v>55.5</v>
      </c>
      <c r="FVD24" s="43">
        <v>54.5</v>
      </c>
      <c r="FVF24" s="43">
        <v>660</v>
      </c>
      <c r="FVN24" s="43">
        <v>0</v>
      </c>
      <c r="FVO24" s="43">
        <v>0.39062000000000002</v>
      </c>
      <c r="FVQ24" s="43">
        <v>5.8590000000000003E-2</v>
      </c>
      <c r="FVR24" s="43">
        <v>2.5</v>
      </c>
      <c r="FVS24" s="43">
        <v>1.1000000000000001</v>
      </c>
      <c r="FVY24" s="43">
        <v>4750</v>
      </c>
      <c r="FVZ24" s="43">
        <v>2000</v>
      </c>
      <c r="FWA24" s="43">
        <v>4900</v>
      </c>
      <c r="FWB24" s="43">
        <v>2150</v>
      </c>
      <c r="FWC24" s="43">
        <v>1500</v>
      </c>
      <c r="FWD24" s="43">
        <v>1500</v>
      </c>
      <c r="FWF24" s="43">
        <v>50</v>
      </c>
      <c r="FWG24" s="43">
        <v>50</v>
      </c>
      <c r="FWI24" s="43">
        <v>660</v>
      </c>
      <c r="FWQ24" s="43">
        <v>0</v>
      </c>
      <c r="FWR24" s="43">
        <v>0.39062000000000002</v>
      </c>
      <c r="FWT24" s="43">
        <v>5.8590000000000003E-2</v>
      </c>
      <c r="FWU24" s="43">
        <v>2.5</v>
      </c>
      <c r="FWV24" s="43">
        <v>1.1000000000000001</v>
      </c>
      <c r="FXB24" s="43">
        <v>4750</v>
      </c>
      <c r="FXC24" s="43">
        <v>2000</v>
      </c>
      <c r="FXD24" s="43">
        <v>4900</v>
      </c>
      <c r="FXE24" s="43">
        <v>2150</v>
      </c>
      <c r="FXF24" s="43">
        <v>1500</v>
      </c>
      <c r="FXG24" s="43">
        <v>1500</v>
      </c>
      <c r="FXI24" s="43">
        <v>50</v>
      </c>
      <c r="FXJ24" s="43">
        <v>50</v>
      </c>
      <c r="FXL24" s="43">
        <v>660</v>
      </c>
      <c r="FXT24" s="43">
        <v>0</v>
      </c>
      <c r="FXU24" s="43">
        <v>0.39062000000000002</v>
      </c>
      <c r="FXW24" s="43">
        <v>5.8590000000000003E-2</v>
      </c>
      <c r="FXX24" s="43">
        <v>2.5</v>
      </c>
      <c r="FXY24" s="43">
        <v>1.1000000000000001</v>
      </c>
      <c r="FYE24" s="43">
        <v>4750</v>
      </c>
      <c r="FYF24" s="43">
        <v>2000</v>
      </c>
      <c r="FYG24" s="43">
        <v>4900</v>
      </c>
      <c r="FYH24" s="43">
        <v>2150</v>
      </c>
      <c r="FYI24" s="43">
        <v>1500</v>
      </c>
      <c r="FYJ24" s="43">
        <v>1500</v>
      </c>
      <c r="FYL24" s="43">
        <v>50</v>
      </c>
      <c r="FYM24" s="43">
        <v>50</v>
      </c>
      <c r="FYO24" s="43">
        <v>660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10</v>
      </c>
      <c r="FYY24" s="43">
        <v>0</v>
      </c>
      <c r="FYZ24" s="43">
        <v>1</v>
      </c>
      <c r="FZA24" s="43">
        <v>10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1</v>
      </c>
      <c r="FZU24" s="43">
        <v>1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10</v>
      </c>
      <c r="GAB24" s="43">
        <v>0</v>
      </c>
      <c r="GAC24" s="43">
        <v>0.5</v>
      </c>
      <c r="GAD24" s="43">
        <v>0</v>
      </c>
      <c r="GAE24" s="43">
        <v>0</v>
      </c>
      <c r="GAF24" s="43">
        <v>60000</v>
      </c>
      <c r="GAG24" s="43">
        <v>0</v>
      </c>
      <c r="GAH24" s="43">
        <v>60000</v>
      </c>
      <c r="GAI24" s="43">
        <v>0</v>
      </c>
      <c r="GAK24" s="43">
        <v>4</v>
      </c>
      <c r="GAL24" s="43">
        <v>0</v>
      </c>
      <c r="GAM24" s="43">
        <v>1</v>
      </c>
      <c r="GAN24" s="43">
        <v>1</v>
      </c>
      <c r="GAR24" s="43">
        <v>80</v>
      </c>
      <c r="GAT24" s="43">
        <v>40</v>
      </c>
      <c r="GBI24" s="43">
        <v>55</v>
      </c>
      <c r="GBJ24" s="43">
        <v>55</v>
      </c>
      <c r="GBK24" s="43">
        <v>55</v>
      </c>
      <c r="GBL24" s="43">
        <v>55</v>
      </c>
      <c r="GBW24" s="43">
        <v>0</v>
      </c>
      <c r="GBX24" s="43">
        <v>0</v>
      </c>
      <c r="GBY24" s="43">
        <v>1</v>
      </c>
      <c r="GBZ24" s="43">
        <v>3</v>
      </c>
      <c r="GCA24" s="43">
        <v>57</v>
      </c>
      <c r="GCB24" s="43">
        <v>59</v>
      </c>
      <c r="GCC24" s="43">
        <v>2</v>
      </c>
      <c r="GCD24" s="43">
        <v>2</v>
      </c>
      <c r="GCE24" s="43">
        <v>62</v>
      </c>
      <c r="GCG24" s="43">
        <v>50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0.4</v>
      </c>
      <c r="GDH24" s="43">
        <v>100</v>
      </c>
      <c r="GDI24" s="43">
        <v>0.2</v>
      </c>
      <c r="GDK24" s="43">
        <v>394</v>
      </c>
      <c r="GDL24" s="43">
        <v>200</v>
      </c>
      <c r="GDM24" s="43">
        <v>193</v>
      </c>
      <c r="GDN24" s="43">
        <v>105</v>
      </c>
      <c r="GDW24" s="43">
        <v>-1250</v>
      </c>
      <c r="GDX24" s="43">
        <v>5000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205</v>
      </c>
      <c r="GIA24" s="43">
        <v>0</v>
      </c>
      <c r="GIB24" s="43">
        <v>1</v>
      </c>
      <c r="GIC24" s="43">
        <v>1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75</v>
      </c>
      <c r="GIN24" s="43">
        <v>60</v>
      </c>
      <c r="GIO24" s="43">
        <v>70</v>
      </c>
      <c r="GIP24" s="43">
        <v>50</v>
      </c>
      <c r="GIQ24" s="43">
        <v>100</v>
      </c>
      <c r="GIR24" s="43">
        <v>0</v>
      </c>
      <c r="GIS24" s="43">
        <v>0.1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205</v>
      </c>
      <c r="GIY24" s="43">
        <v>0</v>
      </c>
      <c r="GIZ24" s="43">
        <v>1</v>
      </c>
      <c r="GJA24" s="43">
        <v>2.5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65</v>
      </c>
      <c r="GJM24" s="43">
        <v>71</v>
      </c>
      <c r="GJN24" s="43">
        <v>50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205</v>
      </c>
      <c r="GJW24" s="43">
        <v>0</v>
      </c>
      <c r="GJX24" s="43">
        <v>1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27</v>
      </c>
      <c r="GKI24" s="43">
        <v>20</v>
      </c>
      <c r="GKJ24" s="43">
        <v>100</v>
      </c>
      <c r="GKK24" s="43">
        <v>20</v>
      </c>
      <c r="GKL24" s="43">
        <v>1.5</v>
      </c>
      <c r="GKM24" s="43">
        <v>3.0000000000000001E-3</v>
      </c>
      <c r="GKN24" s="43">
        <v>1</v>
      </c>
      <c r="GKO24" s="43">
        <v>1</v>
      </c>
      <c r="GKP24" s="43">
        <v>10</v>
      </c>
      <c r="GKQ24" s="43">
        <v>0.35</v>
      </c>
      <c r="GKR24" s="43">
        <v>0</v>
      </c>
      <c r="GKS24" s="43">
        <v>1</v>
      </c>
      <c r="GKT24" s="43">
        <v>4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1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102</v>
      </c>
      <c r="GQS24" s="43">
        <v>0</v>
      </c>
      <c r="GQT24" s="43">
        <v>100</v>
      </c>
      <c r="GQU24" s="43">
        <v>100</v>
      </c>
      <c r="GQV24" s="43">
        <v>100</v>
      </c>
      <c r="GQW24" s="43">
        <v>0</v>
      </c>
      <c r="GQX24" s="43">
        <v>100</v>
      </c>
      <c r="GQY24" s="43">
        <v>5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20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1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1.421E-2</v>
      </c>
      <c r="HLH24" s="43">
        <v>0.29619000000000001</v>
      </c>
      <c r="HLI24" s="43">
        <v>0.88856999999999997</v>
      </c>
      <c r="HLJ24" s="43">
        <v>100</v>
      </c>
      <c r="HLK24" s="43">
        <v>0</v>
      </c>
      <c r="HLL24" s="43">
        <v>0</v>
      </c>
      <c r="HLM24" s="43">
        <v>0.44428000000000001</v>
      </c>
      <c r="HLN24" s="43">
        <v>0.23694999999999999</v>
      </c>
      <c r="HLO24" s="43">
        <v>100</v>
      </c>
      <c r="HLP24" s="43">
        <v>0</v>
      </c>
      <c r="HLQ24" s="43">
        <v>0</v>
      </c>
      <c r="HLR24" s="43">
        <v>20</v>
      </c>
      <c r="HLS24" s="43">
        <v>5000</v>
      </c>
      <c r="HLT24" s="43">
        <v>5000</v>
      </c>
      <c r="HLU24" s="43">
        <v>60</v>
      </c>
      <c r="HLV24" s="43">
        <v>75</v>
      </c>
      <c r="HLW24" s="43">
        <v>90</v>
      </c>
      <c r="HLX24" s="43">
        <v>100</v>
      </c>
      <c r="HLZ24" s="43">
        <v>0</v>
      </c>
      <c r="HMA24" s="43">
        <v>20</v>
      </c>
      <c r="HMB24" s="43">
        <v>2250</v>
      </c>
      <c r="HMC24" s="43">
        <v>4499</v>
      </c>
      <c r="HMD24" s="43">
        <v>2.5</v>
      </c>
      <c r="HME24" s="43">
        <v>2</v>
      </c>
      <c r="HMF24" s="43">
        <v>35</v>
      </c>
      <c r="HMG24" s="43">
        <v>45</v>
      </c>
      <c r="HMI24" s="43">
        <v>-2</v>
      </c>
      <c r="HMJ24" s="43">
        <v>-2</v>
      </c>
      <c r="HMK24" s="43">
        <v>-2</v>
      </c>
      <c r="HML24" s="43">
        <v>-2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-145</v>
      </c>
      <c r="HNA24" s="43">
        <v>10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4499</v>
      </c>
      <c r="HNJ24" s="43">
        <v>4499</v>
      </c>
      <c r="HNK24" s="43">
        <v>4499</v>
      </c>
      <c r="HNL24" s="43">
        <v>4499</v>
      </c>
      <c r="HNM24" s="43">
        <v>50</v>
      </c>
      <c r="HNN24" s="43">
        <v>0.57999999999999996</v>
      </c>
      <c r="HNO24" s="43">
        <v>0.57999999999999996</v>
      </c>
      <c r="HNP24" s="43">
        <v>0.57999999999999996</v>
      </c>
      <c r="HNQ24" s="43">
        <v>0.57999999999999996</v>
      </c>
      <c r="HNR24" s="43">
        <v>0.2</v>
      </c>
      <c r="HNS24" s="43">
        <v>0.57999999999999996</v>
      </c>
      <c r="HNT24" s="43">
        <v>0.57999999999999996</v>
      </c>
      <c r="HNU24" s="43">
        <v>0.57999999999999996</v>
      </c>
      <c r="HNW24" s="43">
        <v>10</v>
      </c>
      <c r="HNX24" s="43">
        <v>6</v>
      </c>
      <c r="HNY24" s="43">
        <v>95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110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6</v>
      </c>
      <c r="HOT24" s="43">
        <v>81.5</v>
      </c>
      <c r="HOU24" s="43">
        <v>1</v>
      </c>
      <c r="HOV24" s="43">
        <v>19</v>
      </c>
      <c r="HOW24" s="43">
        <v>5.75</v>
      </c>
      <c r="HOX24" s="43">
        <v>3</v>
      </c>
      <c r="HOY24" s="43">
        <v>6</v>
      </c>
      <c r="HOZ24" s="43">
        <v>78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50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1650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10000</v>
      </c>
      <c r="IEV24" s="43">
        <v>0</v>
      </c>
      <c r="IEW24" s="43">
        <v>3850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800</v>
      </c>
      <c r="IHF24" s="43">
        <v>0.16406000000000001</v>
      </c>
      <c r="IHG24" s="43">
        <v>2.19726</v>
      </c>
      <c r="IHH24" s="43">
        <v>4.3945299999999996</v>
      </c>
      <c r="IHI24" s="43">
        <v>100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1.35</v>
      </c>
      <c r="IIQ24" s="43">
        <v>1.55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0.59</v>
      </c>
      <c r="ILB24" s="43">
        <v>1</v>
      </c>
      <c r="ILC24" s="43">
        <v>0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1</v>
      </c>
      <c r="ILN24" s="43">
        <v>1</v>
      </c>
      <c r="ILO24" s="43">
        <v>1</v>
      </c>
      <c r="IMR24" s="43">
        <v>1</v>
      </c>
      <c r="IMS24" s="43">
        <v>1</v>
      </c>
      <c r="IMT24" s="43">
        <v>1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1</v>
      </c>
      <c r="ITN24" s="43">
        <v>4502</v>
      </c>
      <c r="ITQ24" s="43">
        <v>4499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4499</v>
      </c>
      <c r="ITX24" s="43">
        <v>4257</v>
      </c>
      <c r="IUA24" s="43">
        <v>2.9</v>
      </c>
      <c r="IUB24" s="43">
        <v>2.89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1333.7</v>
      </c>
      <c r="IUJ24" s="43">
        <v>10.7</v>
      </c>
      <c r="IUK24" s="43">
        <v>-51.889999999999986</v>
      </c>
      <c r="IUL24" s="43">
        <v>3.9709999999999992</v>
      </c>
      <c r="IUM24" s="43">
        <v>8.4999999999999992E-2</v>
      </c>
      <c r="IUN24" s="43">
        <v>0.97218181818181815</v>
      </c>
      <c r="IUO24" s="43">
        <v>0</v>
      </c>
      <c r="IUP24" s="43">
        <v>0.2</v>
      </c>
      <c r="IUQ24" s="43">
        <v>4499</v>
      </c>
      <c r="IUR24" s="43">
        <v>0</v>
      </c>
      <c r="IUS24" s="43">
        <v>0</v>
      </c>
      <c r="IUT24" s="43">
        <v>2.1800000000000002</v>
      </c>
      <c r="IUU24" s="43">
        <v>1</v>
      </c>
      <c r="IUV24" s="43">
        <v>0</v>
      </c>
      <c r="IUW24" s="43">
        <v>1</v>
      </c>
      <c r="IUX24" s="43">
        <v>0</v>
      </c>
      <c r="IUY24" s="43">
        <v>0</v>
      </c>
      <c r="IUZ24" s="43">
        <v>470</v>
      </c>
      <c r="IVA24" s="43">
        <v>0</v>
      </c>
      <c r="IVB24" s="43">
        <v>0</v>
      </c>
      <c r="IVC24" s="43">
        <v>262</v>
      </c>
      <c r="IVD24" s="43">
        <v>0</v>
      </c>
      <c r="IVE24" s="43">
        <v>0</v>
      </c>
      <c r="IVF24" s="43">
        <v>32</v>
      </c>
      <c r="IVG24" s="43">
        <v>0</v>
      </c>
      <c r="IVH24" s="43">
        <v>0</v>
      </c>
      <c r="IVI24" s="43">
        <v>769</v>
      </c>
      <c r="IVJ24" s="43">
        <v>769</v>
      </c>
      <c r="IVK24" s="43">
        <v>298</v>
      </c>
      <c r="IVL24" s="43">
        <v>0</v>
      </c>
      <c r="IVM24" s="43">
        <v>0</v>
      </c>
      <c r="IVN24" s="43">
        <v>3</v>
      </c>
      <c r="IVO24" s="43">
        <v>0</v>
      </c>
      <c r="IVP24" s="43">
        <v>73.11</v>
      </c>
      <c r="IVQ24" s="43">
        <v>0</v>
      </c>
      <c r="IVR24" s="43">
        <v>0</v>
      </c>
      <c r="IVS24" s="43">
        <v>0</v>
      </c>
      <c r="IVT24" s="43">
        <v>0</v>
      </c>
      <c r="IVU24" s="43">
        <v>0</v>
      </c>
      <c r="IVV24" s="43">
        <v>0</v>
      </c>
      <c r="IVW24" s="43">
        <v>0</v>
      </c>
      <c r="IVX24" s="43">
        <v>0</v>
      </c>
      <c r="IVY24" s="43">
        <v>0</v>
      </c>
      <c r="IVZ24" s="43">
        <v>0</v>
      </c>
      <c r="IWA24" s="43">
        <v>0</v>
      </c>
      <c r="IWB24" s="43">
        <v>0</v>
      </c>
      <c r="IWC24" s="43">
        <v>0</v>
      </c>
      <c r="IWD24" s="43">
        <v>0</v>
      </c>
      <c r="IWE24" s="43">
        <v>0</v>
      </c>
      <c r="IWF24" s="43">
        <v>0</v>
      </c>
      <c r="IWG24" s="43">
        <v>0</v>
      </c>
      <c r="IWH24" s="43">
        <v>0</v>
      </c>
      <c r="IWI24" s="43">
        <v>0</v>
      </c>
      <c r="IWJ24" s="43">
        <v>0</v>
      </c>
      <c r="IWK24" s="43">
        <v>0</v>
      </c>
      <c r="IWL24" s="43">
        <v>0</v>
      </c>
      <c r="IWM24" s="43">
        <v>0</v>
      </c>
      <c r="IWN24" s="43">
        <v>0</v>
      </c>
      <c r="IWO24" s="43">
        <v>362</v>
      </c>
      <c r="IWP24" s="43">
        <v>366</v>
      </c>
      <c r="IWQ24" s="43">
        <v>367</v>
      </c>
      <c r="IWR24" s="43">
        <v>366</v>
      </c>
      <c r="IWS24" s="43">
        <v>373</v>
      </c>
      <c r="IWT24" s="43">
        <v>367</v>
      </c>
      <c r="IWU24" s="43">
        <v>369</v>
      </c>
      <c r="IWV24" s="43">
        <v>366</v>
      </c>
      <c r="IWW24" s="43">
        <v>366</v>
      </c>
      <c r="IWX24" s="43">
        <v>368</v>
      </c>
      <c r="IWY24" s="43">
        <v>370</v>
      </c>
      <c r="IWZ24" s="43">
        <v>368</v>
      </c>
      <c r="IXA24" s="43">
        <v>366</v>
      </c>
      <c r="IXB24" s="43">
        <v>367</v>
      </c>
      <c r="IXC24" s="43">
        <v>377</v>
      </c>
      <c r="IXD24" s="43">
        <v>364</v>
      </c>
      <c r="IXE24" s="43">
        <v>367</v>
      </c>
      <c r="IXF24" s="43">
        <v>366</v>
      </c>
      <c r="IXG24" s="43">
        <v>368</v>
      </c>
      <c r="IXH24" s="43">
        <v>367</v>
      </c>
      <c r="IXI24" s="43">
        <v>368</v>
      </c>
      <c r="IXJ24" s="43">
        <v>368</v>
      </c>
      <c r="IXK24" s="43">
        <v>366</v>
      </c>
      <c r="IXL24" s="43">
        <v>369</v>
      </c>
      <c r="IXM24" s="43">
        <v>494</v>
      </c>
      <c r="IXN24" s="43">
        <v>493</v>
      </c>
      <c r="IXO24" s="43">
        <v>495</v>
      </c>
      <c r="IXP24" s="43">
        <v>494</v>
      </c>
      <c r="IXQ24" s="43">
        <v>495</v>
      </c>
      <c r="IXR24" s="43">
        <v>495</v>
      </c>
      <c r="IXS24" s="43">
        <v>496</v>
      </c>
      <c r="IXT24" s="43">
        <v>495</v>
      </c>
      <c r="IXU24" s="43">
        <v>496</v>
      </c>
      <c r="IXV24" s="43">
        <v>495</v>
      </c>
      <c r="IXW24" s="43">
        <v>496</v>
      </c>
      <c r="IXX24" s="43">
        <v>495</v>
      </c>
      <c r="IXY24" s="43">
        <v>495</v>
      </c>
      <c r="IXZ24" s="43">
        <v>496</v>
      </c>
      <c r="IYA24" s="43">
        <v>495</v>
      </c>
      <c r="IYB24" s="43">
        <v>494</v>
      </c>
      <c r="IYC24" s="43">
        <v>491</v>
      </c>
      <c r="IYD24" s="43">
        <v>495</v>
      </c>
      <c r="IYE24" s="43">
        <v>493</v>
      </c>
      <c r="IYF24" s="43">
        <v>495</v>
      </c>
      <c r="IYG24" s="43">
        <v>495</v>
      </c>
      <c r="IYH24" s="43">
        <v>496</v>
      </c>
      <c r="IYI24" s="43">
        <v>495</v>
      </c>
      <c r="IYJ24" s="43">
        <v>495</v>
      </c>
      <c r="IYL24" s="43" t="s">
        <v>7677</v>
      </c>
      <c r="IYM24" s="43">
        <v>30</v>
      </c>
      <c r="IYN24" s="43">
        <v>46</v>
      </c>
      <c r="IYO24" s="43">
        <v>47</v>
      </c>
      <c r="IYP24" s="43">
        <v>44</v>
      </c>
      <c r="IYQ24" s="43">
        <v>45</v>
      </c>
      <c r="IYR24" s="43">
        <v>47</v>
      </c>
      <c r="IYS24" s="43">
        <v>46</v>
      </c>
      <c r="IYT24" s="43">
        <v>46</v>
      </c>
      <c r="IYU24" s="43">
        <v>0</v>
      </c>
      <c r="IYV24" s="43">
        <v>0</v>
      </c>
      <c r="IYW24" s="43">
        <v>0</v>
      </c>
      <c r="IYX24" s="43">
        <v>0</v>
      </c>
      <c r="IYY24" s="43">
        <v>0</v>
      </c>
      <c r="IYZ24" s="43">
        <v>0</v>
      </c>
      <c r="IZA24" s="43">
        <v>0</v>
      </c>
      <c r="IZB24" s="43">
        <v>0</v>
      </c>
      <c r="IZC24" s="43">
        <v>0</v>
      </c>
      <c r="IZD24" s="43">
        <v>0</v>
      </c>
      <c r="IZE24" s="43">
        <v>0</v>
      </c>
      <c r="IZF24" s="43">
        <v>0</v>
      </c>
      <c r="IZG24" s="43">
        <v>0</v>
      </c>
      <c r="JAF24" s="43">
        <v>1431</v>
      </c>
      <c r="JAG24" s="43">
        <v>1106</v>
      </c>
      <c r="JAH24" s="43">
        <v>1388</v>
      </c>
      <c r="JAI24" s="43">
        <v>1047</v>
      </c>
      <c r="JAJ24" s="43">
        <v>1135</v>
      </c>
      <c r="JAK24" s="43">
        <v>3008</v>
      </c>
      <c r="JAL24" s="43">
        <v>1478</v>
      </c>
      <c r="JAM24" s="43">
        <v>2807</v>
      </c>
      <c r="JAN24" s="43">
        <v>1478</v>
      </c>
      <c r="JAO24" s="43">
        <v>1307</v>
      </c>
      <c r="JAP24" s="43">
        <v>1053</v>
      </c>
      <c r="JAQ24" s="43">
        <v>1391</v>
      </c>
      <c r="JAR24" s="43">
        <v>1172</v>
      </c>
      <c r="JAS24" s="43">
        <v>1265</v>
      </c>
      <c r="JAT24" s="43">
        <v>1226</v>
      </c>
      <c r="JAU24" s="43">
        <v>3091</v>
      </c>
      <c r="JAV24" s="43">
        <v>3008</v>
      </c>
      <c r="JAW24" s="43">
        <v>1478</v>
      </c>
      <c r="JAX24" s="43">
        <v>2936</v>
      </c>
      <c r="JAY24" s="43">
        <v>3151</v>
      </c>
      <c r="JAZ24" s="43">
        <v>3080</v>
      </c>
      <c r="JBA24" s="43">
        <v>1076</v>
      </c>
      <c r="JBB24" s="43">
        <v>1179</v>
      </c>
      <c r="JBC24" s="43">
        <v>1230</v>
      </c>
      <c r="JBE24" s="43">
        <v>0</v>
      </c>
      <c r="JBF24" s="43">
        <v>1</v>
      </c>
      <c r="JBR24" s="43">
        <v>72.2</v>
      </c>
      <c r="JBS24" s="43">
        <v>72.2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132</v>
      </c>
      <c r="JBZ24" s="43">
        <v>0</v>
      </c>
      <c r="JCA24" s="43">
        <v>0</v>
      </c>
      <c r="JCB24" s="43">
        <v>0</v>
      </c>
      <c r="JCC24" s="43">
        <v>280.10000000000002</v>
      </c>
      <c r="JCD24" s="43">
        <v>0</v>
      </c>
      <c r="JCE24" s="43">
        <v>0</v>
      </c>
      <c r="JCF24" s="43">
        <v>0</v>
      </c>
      <c r="JCG24" s="43">
        <v>1112</v>
      </c>
      <c r="JCH24" s="43">
        <v>0</v>
      </c>
      <c r="JCI24" s="43">
        <v>0</v>
      </c>
      <c r="JCJ24" s="43">
        <v>0</v>
      </c>
      <c r="JCK24" s="43">
        <v>23.6</v>
      </c>
      <c r="JCL24" s="43">
        <v>0</v>
      </c>
      <c r="JCM24" s="43">
        <v>0</v>
      </c>
      <c r="JCN24" s="43">
        <v>0</v>
      </c>
      <c r="JCO24" s="43">
        <v>1.958</v>
      </c>
      <c r="JCS24" s="43">
        <v>24.7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CZ24" s="43">
        <v>0</v>
      </c>
      <c r="JDC24" s="43">
        <v>2</v>
      </c>
      <c r="JDD24" s="43">
        <v>11027</v>
      </c>
      <c r="JDE24" s="43">
        <v>1</v>
      </c>
      <c r="JDF24" s="43">
        <v>11027</v>
      </c>
      <c r="JDG24" s="43">
        <v>1</v>
      </c>
      <c r="JDH24" s="43">
        <v>11027</v>
      </c>
      <c r="JDI24" s="43">
        <v>1</v>
      </c>
      <c r="JDJ24" s="43">
        <v>11027</v>
      </c>
      <c r="JDK24" s="43">
        <v>1</v>
      </c>
      <c r="JDL24" s="43">
        <v>11027</v>
      </c>
      <c r="JDM24" s="43">
        <v>1</v>
      </c>
      <c r="JDN24" s="43">
        <v>11027</v>
      </c>
      <c r="JDO24" s="43">
        <v>1</v>
      </c>
      <c r="JDP24" s="43">
        <v>11027</v>
      </c>
      <c r="JDQ24" s="43">
        <v>1</v>
      </c>
      <c r="JDR24" s="43">
        <v>11027</v>
      </c>
      <c r="JDS24" s="43">
        <v>1</v>
      </c>
      <c r="JDT24" s="43">
        <v>11027</v>
      </c>
      <c r="JDU24" s="43">
        <v>1</v>
      </c>
      <c r="JDV24" s="43">
        <v>11027</v>
      </c>
      <c r="JDW24" s="43">
        <v>1</v>
      </c>
      <c r="JDX24" s="43">
        <v>11027</v>
      </c>
      <c r="JDY24" s="43">
        <v>1</v>
      </c>
      <c r="JDZ24" s="43">
        <v>11027</v>
      </c>
      <c r="JEA24" s="43">
        <v>1</v>
      </c>
      <c r="JEB24" s="43">
        <v>11027</v>
      </c>
      <c r="JEC24" s="43">
        <v>1</v>
      </c>
      <c r="JED24" s="43">
        <v>11027</v>
      </c>
      <c r="JEE24" s="43">
        <v>1</v>
      </c>
      <c r="JEF24" s="43">
        <v>11027</v>
      </c>
      <c r="JEG24" s="43">
        <v>1</v>
      </c>
      <c r="JEH24" s="43">
        <v>11027</v>
      </c>
      <c r="JEI24" s="43">
        <v>1</v>
      </c>
      <c r="JEJ24" s="43">
        <v>11027</v>
      </c>
      <c r="JEK24" s="43">
        <v>1</v>
      </c>
      <c r="JEL24" s="43">
        <v>11027</v>
      </c>
      <c r="JEM24" s="43">
        <v>1</v>
      </c>
      <c r="JEN24" s="43">
        <v>11027</v>
      </c>
      <c r="JEO24" s="43">
        <v>1</v>
      </c>
      <c r="JEP24" s="43">
        <v>11027</v>
      </c>
      <c r="JEQ24" s="43">
        <v>1</v>
      </c>
      <c r="JER24" s="43">
        <v>11027</v>
      </c>
      <c r="JES24" s="43">
        <v>1</v>
      </c>
      <c r="JET24" s="43">
        <v>11027</v>
      </c>
      <c r="JEU24" s="43">
        <v>1</v>
      </c>
      <c r="JEV24" s="43">
        <v>11027</v>
      </c>
      <c r="JEW24" s="43">
        <v>1</v>
      </c>
      <c r="JEX24" s="43">
        <v>11027</v>
      </c>
      <c r="JEY24" s="43">
        <v>1</v>
      </c>
      <c r="JEZ24" s="43">
        <v>0</v>
      </c>
      <c r="JFA24" s="43">
        <v>7.7</v>
      </c>
      <c r="JFB24" s="43">
        <v>0</v>
      </c>
      <c r="JFC24" s="43">
        <v>7.57</v>
      </c>
      <c r="JFD24" s="43">
        <v>0</v>
      </c>
      <c r="JFE24" s="43">
        <v>7.61</v>
      </c>
      <c r="JFF24" s="43">
        <v>0</v>
      </c>
      <c r="JFG24" s="43">
        <v>7.6</v>
      </c>
      <c r="JFH24" s="43">
        <v>0</v>
      </c>
      <c r="JFI24" s="43">
        <v>7.63</v>
      </c>
      <c r="JFJ24" s="43">
        <v>0</v>
      </c>
      <c r="JFK24" s="43">
        <v>7.41</v>
      </c>
      <c r="JFL24" s="43">
        <v>0</v>
      </c>
      <c r="JFM24" s="43">
        <v>7.43</v>
      </c>
      <c r="JFN24" s="43">
        <v>0</v>
      </c>
      <c r="JFO24" s="43">
        <v>7.5</v>
      </c>
      <c r="JFP24" s="43">
        <v>0</v>
      </c>
      <c r="JFQ24" s="43">
        <v>7.49</v>
      </c>
      <c r="JFR24" s="43">
        <v>0</v>
      </c>
      <c r="JFS24" s="43">
        <v>7.74</v>
      </c>
      <c r="JFT24" s="43">
        <v>0</v>
      </c>
      <c r="JFU24" s="43">
        <v>7.51</v>
      </c>
      <c r="JFV24" s="43">
        <v>0</v>
      </c>
      <c r="JFW24" s="43">
        <v>7.51</v>
      </c>
      <c r="JFX24" s="43">
        <v>0</v>
      </c>
      <c r="JFY24" s="43">
        <v>7.6</v>
      </c>
      <c r="JFZ24" s="43">
        <v>0</v>
      </c>
      <c r="JGA24" s="43">
        <v>7.4</v>
      </c>
      <c r="JGB24" s="43">
        <v>0</v>
      </c>
      <c r="JGC24" s="43">
        <v>7.6</v>
      </c>
      <c r="JGD24" s="43">
        <v>0</v>
      </c>
      <c r="JGE24" s="43">
        <v>7.4</v>
      </c>
      <c r="JGF24" s="43">
        <v>0</v>
      </c>
      <c r="JGG24" s="43">
        <v>7.4</v>
      </c>
      <c r="JGH24" s="43">
        <v>0</v>
      </c>
      <c r="JGI24" s="43">
        <v>7.49</v>
      </c>
      <c r="JGJ24" s="43">
        <v>0</v>
      </c>
      <c r="JGK24" s="43">
        <v>7.38</v>
      </c>
      <c r="JGL24" s="43">
        <v>0</v>
      </c>
      <c r="JGM24" s="43">
        <v>7.69</v>
      </c>
      <c r="JGN24" s="43">
        <v>0</v>
      </c>
      <c r="JGO24" s="43">
        <v>7.51</v>
      </c>
      <c r="JGP24" s="43">
        <v>0</v>
      </c>
      <c r="JGQ24" s="43">
        <v>7.61</v>
      </c>
      <c r="JGR24" s="43">
        <v>0</v>
      </c>
      <c r="JGS24" s="43">
        <v>7.52</v>
      </c>
      <c r="JGT24" s="43">
        <v>0</v>
      </c>
      <c r="JGU24" s="43">
        <v>7.63</v>
      </c>
      <c r="JGV24" s="43">
        <v>0</v>
      </c>
      <c r="JGW24" s="43">
        <v>-0.06</v>
      </c>
      <c r="JGX24" s="43">
        <v>0</v>
      </c>
      <c r="JGY24" s="43">
        <v>-0.12</v>
      </c>
      <c r="JGZ24" s="43">
        <v>0</v>
      </c>
      <c r="JHA24" s="43">
        <v>-0.22</v>
      </c>
      <c r="JHB24" s="43">
        <v>0</v>
      </c>
      <c r="JHC24" s="43">
        <v>-0.28000000000000003</v>
      </c>
      <c r="JHD24" s="43">
        <v>0</v>
      </c>
      <c r="JHE24" s="43">
        <v>-0.09</v>
      </c>
      <c r="JHF24" s="43">
        <v>0</v>
      </c>
      <c r="JHG24" s="43">
        <v>-0.28000000000000003</v>
      </c>
      <c r="JHH24" s="43">
        <v>0</v>
      </c>
      <c r="JHI24" s="43">
        <v>-0.15</v>
      </c>
      <c r="JHJ24" s="43">
        <v>0</v>
      </c>
      <c r="JHK24" s="43">
        <v>-0.13</v>
      </c>
      <c r="JHL24" s="43">
        <v>0</v>
      </c>
      <c r="JHM24" s="43">
        <v>0.04</v>
      </c>
      <c r="JHN24" s="43">
        <v>0</v>
      </c>
      <c r="JHO24" s="43">
        <v>-0.09</v>
      </c>
      <c r="JHP24" s="43">
        <v>0</v>
      </c>
      <c r="JHQ24" s="43">
        <v>-0.06</v>
      </c>
      <c r="JHR24" s="43">
        <v>0</v>
      </c>
      <c r="JHS24" s="43">
        <v>7.0000000000000007E-2</v>
      </c>
      <c r="JHT24" s="43">
        <v>0</v>
      </c>
      <c r="JHU24" s="43">
        <v>-0.26</v>
      </c>
      <c r="JHV24" s="43">
        <v>0</v>
      </c>
      <c r="JHW24" s="43">
        <v>-0.26</v>
      </c>
      <c r="JHX24" s="43">
        <v>0</v>
      </c>
      <c r="JHY24" s="43">
        <v>-0.16</v>
      </c>
      <c r="JHZ24" s="43">
        <v>0</v>
      </c>
      <c r="JIA24" s="43">
        <v>-0.34</v>
      </c>
      <c r="JIB24" s="43">
        <v>0</v>
      </c>
      <c r="JIC24" s="43">
        <v>-0.16</v>
      </c>
      <c r="JID24" s="43">
        <v>0</v>
      </c>
      <c r="JIE24" s="43">
        <v>-0.14000000000000001</v>
      </c>
      <c r="JIF24" s="43">
        <v>0</v>
      </c>
      <c r="JIG24" s="43">
        <v>-0.3</v>
      </c>
      <c r="JIH24" s="43">
        <v>0</v>
      </c>
      <c r="JII24" s="43">
        <v>-0.28999999999999998</v>
      </c>
      <c r="JIJ24" s="43">
        <v>0</v>
      </c>
      <c r="JIK24" s="43">
        <v>-0.15</v>
      </c>
      <c r="JIL24" s="43">
        <v>0</v>
      </c>
      <c r="JIM24" s="43">
        <v>-0.4</v>
      </c>
      <c r="JIN24" s="43">
        <v>0</v>
      </c>
      <c r="JIO24" s="43">
        <v>-0.12</v>
      </c>
      <c r="JIP24" s="43">
        <v>0</v>
      </c>
      <c r="JIQ24" s="43">
        <v>-0.28000000000000003</v>
      </c>
      <c r="JIR24" s="43">
        <v>0</v>
      </c>
      <c r="JIS24" s="43">
        <v>7.57</v>
      </c>
      <c r="JIT24" s="43">
        <v>0</v>
      </c>
      <c r="JIU24" s="43">
        <v>7.5</v>
      </c>
      <c r="JIV24" s="43">
        <v>0</v>
      </c>
      <c r="JIW24" s="43">
        <v>7.63</v>
      </c>
      <c r="JIX24" s="43">
        <v>0</v>
      </c>
      <c r="JIY24" s="43">
        <v>7.87</v>
      </c>
      <c r="JIZ24" s="43">
        <v>0</v>
      </c>
      <c r="JJA24" s="43">
        <v>7.57</v>
      </c>
      <c r="JJB24" s="43">
        <v>0</v>
      </c>
      <c r="JJC24" s="43">
        <v>7.59</v>
      </c>
      <c r="JJD24" s="43">
        <v>0</v>
      </c>
      <c r="JJE24" s="43">
        <v>7.64</v>
      </c>
      <c r="JJF24" s="43">
        <v>0</v>
      </c>
      <c r="JJG24" s="43">
        <v>7.72</v>
      </c>
      <c r="JJH24" s="43">
        <v>0</v>
      </c>
      <c r="JJI24" s="43">
        <v>7.69</v>
      </c>
      <c r="JJJ24" s="43">
        <v>0</v>
      </c>
      <c r="JJK24" s="43">
        <v>7.71</v>
      </c>
      <c r="JJL24" s="43">
        <v>0</v>
      </c>
      <c r="JJM24" s="43">
        <v>7.45</v>
      </c>
      <c r="JJN24" s="43">
        <v>0</v>
      </c>
      <c r="JJO24" s="43">
        <v>7.68</v>
      </c>
      <c r="JJP24" s="43">
        <v>0</v>
      </c>
      <c r="JJQ24" s="43">
        <v>7.61</v>
      </c>
      <c r="JJR24" s="43">
        <v>0</v>
      </c>
      <c r="JJS24" s="43">
        <v>7.52</v>
      </c>
      <c r="JJT24" s="43">
        <v>0</v>
      </c>
      <c r="JJU24" s="43">
        <v>7.41</v>
      </c>
      <c r="JJV24" s="43">
        <v>0</v>
      </c>
      <c r="JJW24" s="43">
        <v>7.54</v>
      </c>
      <c r="JJX24" s="43">
        <v>0</v>
      </c>
      <c r="JJY24" s="43">
        <v>7.49</v>
      </c>
      <c r="JJZ24" s="43">
        <v>0</v>
      </c>
      <c r="JKA24" s="43">
        <v>7.46</v>
      </c>
      <c r="JKB24" s="43">
        <v>0</v>
      </c>
      <c r="JKC24" s="43">
        <v>7.48</v>
      </c>
      <c r="JKD24" s="43">
        <v>0</v>
      </c>
      <c r="JKE24" s="43">
        <v>7.59</v>
      </c>
      <c r="JKF24" s="43">
        <v>0</v>
      </c>
      <c r="JKG24" s="43">
        <v>7.4</v>
      </c>
      <c r="JKH24" s="43">
        <v>0</v>
      </c>
      <c r="JKI24" s="43">
        <v>7.4</v>
      </c>
      <c r="JKJ24" s="43">
        <v>0</v>
      </c>
      <c r="JKK24" s="43">
        <v>7.58</v>
      </c>
      <c r="JKL24" s="43">
        <v>0</v>
      </c>
      <c r="JKM24" s="43">
        <v>7.74</v>
      </c>
      <c r="JKN24" s="43">
        <v>0</v>
      </c>
      <c r="JKO24" s="43">
        <v>-0.11</v>
      </c>
      <c r="JKP24" s="43">
        <v>0</v>
      </c>
      <c r="JKQ24" s="43">
        <v>-0.28000000000000003</v>
      </c>
      <c r="JKR24" s="43">
        <v>0</v>
      </c>
      <c r="JKS24" s="43">
        <v>-0.15</v>
      </c>
      <c r="JKT24" s="43">
        <v>0</v>
      </c>
      <c r="JKU24" s="43">
        <v>-0.08</v>
      </c>
      <c r="JKV24" s="43">
        <v>0</v>
      </c>
      <c r="JKW24" s="43">
        <v>-0.26</v>
      </c>
      <c r="JKX24" s="43">
        <v>0</v>
      </c>
      <c r="JKY24" s="43">
        <v>-0.23</v>
      </c>
      <c r="JKZ24" s="43">
        <v>0</v>
      </c>
      <c r="JLA24" s="43">
        <v>-0.36</v>
      </c>
      <c r="JLB24" s="43">
        <v>0</v>
      </c>
      <c r="JLC24" s="43">
        <v>-0.1</v>
      </c>
      <c r="JLD24" s="43">
        <v>0</v>
      </c>
      <c r="JLE24" s="43">
        <v>-0.37</v>
      </c>
      <c r="JLF24" s="43">
        <v>0</v>
      </c>
      <c r="JLG24" s="43">
        <v>-0.08</v>
      </c>
      <c r="JLH24" s="43">
        <v>0</v>
      </c>
      <c r="JLI24" s="43">
        <v>-0.13</v>
      </c>
      <c r="JLJ24" s="43">
        <v>0</v>
      </c>
      <c r="JLK24" s="43">
        <v>-0.28000000000000003</v>
      </c>
      <c r="JLL24" s="43">
        <v>0</v>
      </c>
      <c r="JLM24" s="43">
        <v>-0.43</v>
      </c>
      <c r="JLN24" s="43">
        <v>0</v>
      </c>
      <c r="JLO24" s="43">
        <v>-0.1</v>
      </c>
      <c r="JLP24" s="43">
        <v>0</v>
      </c>
      <c r="JLQ24" s="43">
        <v>-0.22</v>
      </c>
      <c r="JLR24" s="43">
        <v>0</v>
      </c>
      <c r="JLS24" s="43">
        <v>-0.27</v>
      </c>
      <c r="JLT24" s="43">
        <v>0</v>
      </c>
      <c r="JLU24" s="43">
        <v>-0.28000000000000003</v>
      </c>
      <c r="JLV24" s="43">
        <v>0</v>
      </c>
      <c r="JLW24" s="43">
        <v>-0.14000000000000001</v>
      </c>
      <c r="JLX24" s="43">
        <v>0</v>
      </c>
      <c r="JLY24" s="43">
        <v>-0.23</v>
      </c>
      <c r="JLZ24" s="43">
        <v>0</v>
      </c>
      <c r="JMA24" s="43">
        <v>-0.12</v>
      </c>
      <c r="JMB24" s="43">
        <v>0</v>
      </c>
      <c r="JMC24" s="43">
        <v>-0.09</v>
      </c>
      <c r="JMD24" s="43">
        <v>0</v>
      </c>
      <c r="JME24" s="43">
        <v>-0.02</v>
      </c>
      <c r="JMF24" s="43">
        <v>0</v>
      </c>
      <c r="JMG24" s="43">
        <v>-0.24</v>
      </c>
      <c r="JMH24" s="43">
        <v>0</v>
      </c>
      <c r="JMI24" s="43">
        <v>-0.08</v>
      </c>
      <c r="JMK24" s="43">
        <v>0</v>
      </c>
      <c r="JML24" s="43">
        <v>1</v>
      </c>
      <c r="JMM24" s="43">
        <v>1</v>
      </c>
      <c r="JMN24" s="43">
        <v>1</v>
      </c>
      <c r="JMO24" s="43">
        <v>12</v>
      </c>
      <c r="JMP24" s="43">
        <v>0</v>
      </c>
      <c r="JMQ24" s="43">
        <v>100</v>
      </c>
      <c r="JMR24" s="43">
        <v>99.9</v>
      </c>
      <c r="JMS24" s="43">
        <v>99.3</v>
      </c>
      <c r="JMT24" s="43">
        <v>0</v>
      </c>
      <c r="JMU24" s="43">
        <v>0</v>
      </c>
      <c r="JMV24" s="43">
        <v>14.9</v>
      </c>
      <c r="JMW24" s="43">
        <v>15.8</v>
      </c>
      <c r="JMX24" s="43">
        <v>0</v>
      </c>
      <c r="JMY24" s="43">
        <v>15.5</v>
      </c>
      <c r="JMZ24" s="43">
        <v>0</v>
      </c>
      <c r="JNA24" s="43">
        <v>0</v>
      </c>
      <c r="JNB24" s="43">
        <v>0</v>
      </c>
      <c r="JNC24" s="43">
        <v>6.04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86.8</v>
      </c>
      <c r="JNL24" s="112">
        <v>25.3</v>
      </c>
      <c r="JNM24" s="112">
        <v>86.8</v>
      </c>
      <c r="JNN24" s="112">
        <v>14.9</v>
      </c>
      <c r="JNO24" s="112">
        <v>14.9</v>
      </c>
      <c r="JNP24" s="112">
        <v>14.9</v>
      </c>
      <c r="JNQ24" s="112">
        <v>14.9</v>
      </c>
      <c r="JNS24" s="112">
        <v>1500</v>
      </c>
      <c r="JNT24" s="112">
        <v>1499</v>
      </c>
      <c r="JNV24" s="112">
        <v>55</v>
      </c>
      <c r="JNY24" s="112">
        <v>0</v>
      </c>
      <c r="JNZ24" s="112">
        <v>0</v>
      </c>
      <c r="JOA24" s="112" t="s">
        <v>15</v>
      </c>
    </row>
    <row r="25" spans="1:6089 6180:7151" ht="15" customHeight="1">
      <c r="A25" s="205">
        <v>20</v>
      </c>
      <c r="C25" s="81">
        <v>44</v>
      </c>
      <c r="D25" s="43">
        <v>1</v>
      </c>
      <c r="E25" s="43">
        <v>0</v>
      </c>
      <c r="F25" s="43" t="s">
        <v>8278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4.59</v>
      </c>
      <c r="O25" s="43">
        <v>0</v>
      </c>
      <c r="P25" s="43">
        <v>0</v>
      </c>
      <c r="Q25" s="43">
        <v>0</v>
      </c>
      <c r="R25" s="43">
        <v>-506</v>
      </c>
      <c r="S25" s="43">
        <v>0</v>
      </c>
      <c r="T25" s="43">
        <v>6.78</v>
      </c>
      <c r="U25" s="43">
        <v>0</v>
      </c>
      <c r="V25" s="43">
        <v>3.44</v>
      </c>
      <c r="W25" s="43">
        <v>4.21</v>
      </c>
      <c r="X25" s="43">
        <v>17.3</v>
      </c>
      <c r="Y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4.45</v>
      </c>
      <c r="AH25" s="43">
        <v>0</v>
      </c>
      <c r="AI25" s="43">
        <v>4.46</v>
      </c>
      <c r="AJ25" s="43">
        <v>0</v>
      </c>
      <c r="AK25" s="43">
        <v>0</v>
      </c>
      <c r="AL25" s="43">
        <v>0</v>
      </c>
      <c r="AM25" s="43" t="s">
        <v>7684</v>
      </c>
      <c r="AN25" s="43">
        <v>6561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-4755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0.02</v>
      </c>
      <c r="FA25" s="43">
        <v>0</v>
      </c>
      <c r="FB25" s="43">
        <v>0</v>
      </c>
      <c r="FC25" s="43">
        <v>0</v>
      </c>
      <c r="FD25" s="43">
        <v>25766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74</v>
      </c>
      <c r="FL25" s="43">
        <v>165</v>
      </c>
      <c r="FM25" s="43">
        <v>1357</v>
      </c>
      <c r="FN25" s="43">
        <v>2447</v>
      </c>
      <c r="FO25" s="43">
        <v>494109</v>
      </c>
      <c r="FP25" s="43">
        <v>594109</v>
      </c>
      <c r="FQ25" s="43">
        <v>694109</v>
      </c>
      <c r="FR25" s="43">
        <v>794109</v>
      </c>
      <c r="FS25" s="43">
        <v>5891</v>
      </c>
      <c r="FT25" s="43">
        <v>5898</v>
      </c>
      <c r="FU25" s="43">
        <v>5898</v>
      </c>
      <c r="FW25" s="43">
        <v>119</v>
      </c>
      <c r="FY25" s="43">
        <v>49.2</v>
      </c>
      <c r="FZ25" s="43">
        <v>0</v>
      </c>
      <c r="GA25" s="43">
        <v>70</v>
      </c>
      <c r="GB25" s="43">
        <v>69.099999999999994</v>
      </c>
      <c r="GC25" s="43">
        <v>100</v>
      </c>
      <c r="GD25" s="43">
        <v>70</v>
      </c>
      <c r="GE25" s="43">
        <v>0</v>
      </c>
      <c r="GF25" s="43">
        <v>0</v>
      </c>
      <c r="GG25" s="43">
        <v>20</v>
      </c>
      <c r="GH25" s="43">
        <v>17.3</v>
      </c>
      <c r="GI25" s="43">
        <v>0</v>
      </c>
      <c r="GJ25" s="43">
        <v>0.95699999999999996</v>
      </c>
      <c r="GK25" s="43">
        <v>0.96099999999999997</v>
      </c>
      <c r="GL25" s="43">
        <v>51.9</v>
      </c>
      <c r="GM25" s="43">
        <v>85</v>
      </c>
      <c r="GN25" s="43">
        <v>0</v>
      </c>
      <c r="GO25" s="43">
        <v>100</v>
      </c>
      <c r="GP25" s="43">
        <v>49.2</v>
      </c>
      <c r="GQ25" s="43">
        <v>49.2</v>
      </c>
      <c r="GR25" s="43">
        <v>0</v>
      </c>
      <c r="GS25" s="43">
        <v>86.5</v>
      </c>
      <c r="GT25" s="43">
        <v>86.5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OS25" s="43">
        <v>39.991720971807283</v>
      </c>
      <c r="OT25" s="43">
        <v>40.006701043812477</v>
      </c>
      <c r="PV25" s="43">
        <v>0</v>
      </c>
      <c r="PW25" s="43">
        <v>0</v>
      </c>
      <c r="PX25" s="43">
        <v>0</v>
      </c>
      <c r="PY25" s="43">
        <v>0</v>
      </c>
      <c r="QA25" s="43">
        <v>0</v>
      </c>
      <c r="QL25" s="43">
        <v>0</v>
      </c>
      <c r="QM25" s="43">
        <v>0</v>
      </c>
      <c r="QN25" s="43">
        <v>0</v>
      </c>
      <c r="QP25" s="43">
        <v>0</v>
      </c>
      <c r="QQ25" s="43">
        <v>0</v>
      </c>
      <c r="QR25" s="43">
        <v>0</v>
      </c>
      <c r="QS25" s="43">
        <v>0</v>
      </c>
      <c r="QT25" s="43">
        <v>0</v>
      </c>
      <c r="QU25" s="43">
        <v>0</v>
      </c>
      <c r="QV25" s="43">
        <v>0</v>
      </c>
      <c r="RC25" s="43">
        <v>0</v>
      </c>
      <c r="RE25" s="43">
        <v>0</v>
      </c>
      <c r="RF25" s="43">
        <v>0</v>
      </c>
      <c r="RG25" s="43">
        <v>0</v>
      </c>
      <c r="RI25" s="43">
        <v>0</v>
      </c>
      <c r="RJ25" s="43">
        <v>0</v>
      </c>
      <c r="RK25" s="43">
        <v>0</v>
      </c>
      <c r="RM25" s="43">
        <v>0</v>
      </c>
      <c r="RN25" s="43">
        <v>0</v>
      </c>
      <c r="RP25" s="43">
        <v>0</v>
      </c>
      <c r="RQ25" s="43">
        <v>0</v>
      </c>
      <c r="RT25" s="43">
        <v>0</v>
      </c>
      <c r="RU25" s="43">
        <v>0</v>
      </c>
      <c r="RY25" s="43">
        <v>0</v>
      </c>
      <c r="SC25" s="43">
        <v>0</v>
      </c>
      <c r="SG25" s="43">
        <v>0</v>
      </c>
      <c r="SH25" s="43">
        <v>0</v>
      </c>
      <c r="SI25" s="43">
        <v>0</v>
      </c>
      <c r="SJ25" s="43">
        <v>0</v>
      </c>
      <c r="SK25" s="43">
        <v>0</v>
      </c>
      <c r="SL25" s="43">
        <v>0</v>
      </c>
      <c r="SM25" s="43">
        <v>0</v>
      </c>
      <c r="SN25" s="43">
        <v>0</v>
      </c>
      <c r="SO25" s="43">
        <v>0</v>
      </c>
      <c r="SP25" s="43">
        <v>1608925274661</v>
      </c>
      <c r="SQ25" s="43">
        <v>0</v>
      </c>
      <c r="SR25" s="43">
        <v>48</v>
      </c>
      <c r="SS25" s="43">
        <v>1</v>
      </c>
      <c r="SU25" s="43">
        <v>0</v>
      </c>
      <c r="SV25" s="43">
        <v>0</v>
      </c>
      <c r="SX25" s="43">
        <v>37.6</v>
      </c>
      <c r="SY25" s="43">
        <v>0</v>
      </c>
      <c r="TA25" s="43">
        <v>5891</v>
      </c>
      <c r="TF25" s="43">
        <v>0</v>
      </c>
      <c r="TG25" s="43">
        <v>0</v>
      </c>
      <c r="TH25" s="43">
        <v>0</v>
      </c>
      <c r="TI25" s="43">
        <v>0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559</v>
      </c>
      <c r="TS25" s="43">
        <v>558</v>
      </c>
      <c r="TT25" s="43">
        <v>554</v>
      </c>
      <c r="TU25" s="43">
        <v>558</v>
      </c>
      <c r="TV25" s="43">
        <v>559</v>
      </c>
      <c r="TW25" s="43">
        <v>561</v>
      </c>
      <c r="TX25" s="43">
        <v>562</v>
      </c>
      <c r="TY25" s="43">
        <v>561</v>
      </c>
      <c r="TZ25" s="43">
        <v>566</v>
      </c>
      <c r="UA25" s="43">
        <v>560</v>
      </c>
      <c r="UB25" s="43">
        <v>562</v>
      </c>
      <c r="UC25" s="43">
        <v>560</v>
      </c>
      <c r="UD25" s="43">
        <v>0</v>
      </c>
      <c r="UE25" s="43">
        <v>0</v>
      </c>
      <c r="UF25" s="43">
        <v>0</v>
      </c>
      <c r="UG25" s="43">
        <v>0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560</v>
      </c>
      <c r="UQ25" s="43">
        <v>559</v>
      </c>
      <c r="UR25" s="43">
        <v>566</v>
      </c>
      <c r="US25" s="43">
        <v>565</v>
      </c>
      <c r="UT25" s="43">
        <v>554</v>
      </c>
      <c r="UU25" s="43">
        <v>554</v>
      </c>
      <c r="UV25" s="43">
        <v>0</v>
      </c>
      <c r="UW25" s="43">
        <v>371</v>
      </c>
      <c r="UX25" s="43">
        <v>3276</v>
      </c>
      <c r="UY25" s="43">
        <v>0</v>
      </c>
      <c r="UZ25" s="43">
        <v>0</v>
      </c>
      <c r="VA25" s="43">
        <v>11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38.9</v>
      </c>
      <c r="XO25" s="43">
        <v>33.700000000000003</v>
      </c>
      <c r="XR25" s="43">
        <v>80.8</v>
      </c>
      <c r="XS25" s="43">
        <v>80.099999999999994</v>
      </c>
      <c r="XT25" s="43">
        <v>79.400000000000006</v>
      </c>
      <c r="XU25" s="43">
        <v>38.299999999999997</v>
      </c>
      <c r="XZ25" s="43">
        <v>3</v>
      </c>
      <c r="YA25" s="43">
        <v>1606308361547</v>
      </c>
      <c r="YC25" s="43">
        <v>2109</v>
      </c>
      <c r="YD25" s="43">
        <v>0.96</v>
      </c>
      <c r="YE25" s="43">
        <v>49.99</v>
      </c>
      <c r="YF25" s="43">
        <v>0</v>
      </c>
      <c r="YG25" s="43">
        <v>20279</v>
      </c>
      <c r="YH25" s="43">
        <v>11638</v>
      </c>
      <c r="YI25" s="43">
        <v>20350</v>
      </c>
      <c r="YJ25" s="43">
        <v>11803</v>
      </c>
      <c r="YK25" s="43">
        <v>20209</v>
      </c>
      <c r="YL25" s="43">
        <v>11682</v>
      </c>
      <c r="YM25" s="43">
        <v>407</v>
      </c>
      <c r="YN25" s="43">
        <v>234</v>
      </c>
      <c r="YO25" s="43">
        <v>406</v>
      </c>
      <c r="YP25" s="43">
        <v>236</v>
      </c>
      <c r="YQ25" s="43">
        <v>405</v>
      </c>
      <c r="YR25" s="43">
        <v>234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2.25</v>
      </c>
      <c r="YZ25" s="43">
        <v>-23.4</v>
      </c>
      <c r="ZA25" s="43">
        <v>4.05</v>
      </c>
      <c r="ZB25" s="43">
        <v>0.4</v>
      </c>
      <c r="ZD25" s="43">
        <v>0</v>
      </c>
      <c r="ZE25" s="43">
        <v>86.5</v>
      </c>
      <c r="ZF25" s="43">
        <v>74.900000000000006</v>
      </c>
      <c r="ZG25" s="43">
        <v>0</v>
      </c>
      <c r="ZH25" s="43">
        <v>69.099999999999994</v>
      </c>
      <c r="ZI25" s="43">
        <v>0</v>
      </c>
      <c r="ZJ25" s="43">
        <v>69.099999999999994</v>
      </c>
      <c r="ZK25" s="43">
        <v>6</v>
      </c>
      <c r="ZL25" s="43">
        <v>0</v>
      </c>
      <c r="ZM25" s="43">
        <v>0</v>
      </c>
      <c r="ZN25" s="43">
        <v>20.9</v>
      </c>
      <c r="ZO25" s="43">
        <v>20.9</v>
      </c>
      <c r="ZP25" s="43">
        <v>20.9</v>
      </c>
      <c r="ZQ25" s="43">
        <v>20.9</v>
      </c>
      <c r="ZR25" s="43">
        <v>20.9</v>
      </c>
      <c r="ZS25" s="43">
        <v>20.9</v>
      </c>
      <c r="ZT25" s="43">
        <v>20.9</v>
      </c>
      <c r="ZU25" s="43">
        <v>20.9</v>
      </c>
      <c r="ZV25" s="43">
        <v>20.9</v>
      </c>
      <c r="ZW25" s="43">
        <v>20.9</v>
      </c>
      <c r="ZX25" s="43">
        <v>20.9</v>
      </c>
      <c r="ZY25" s="43">
        <v>20.9</v>
      </c>
      <c r="ZZ25" s="43">
        <v>20.9</v>
      </c>
      <c r="AAA25" s="43">
        <v>0</v>
      </c>
      <c r="AAB25" s="43">
        <v>0</v>
      </c>
      <c r="AAC25" s="43">
        <v>0</v>
      </c>
      <c r="AAD25" s="43">
        <v>0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66.2</v>
      </c>
      <c r="AAN25" s="43">
        <v>0</v>
      </c>
      <c r="AAO25" s="43">
        <v>0</v>
      </c>
      <c r="AAP25" s="43">
        <v>0</v>
      </c>
      <c r="AAQ25" s="43">
        <v>59.1</v>
      </c>
      <c r="AAR25" s="43">
        <v>73</v>
      </c>
      <c r="AAS25" s="43">
        <v>72.2</v>
      </c>
      <c r="AAT25" s="43">
        <v>75.099999999999994</v>
      </c>
      <c r="AAU25" s="43">
        <v>81.599999999999994</v>
      </c>
      <c r="AAV25" s="43">
        <v>0</v>
      </c>
      <c r="AAW25" s="43">
        <v>0</v>
      </c>
      <c r="AAX25" s="43">
        <v>0</v>
      </c>
      <c r="AAY25" s="43">
        <v>1.26</v>
      </c>
      <c r="AAZ25" s="43">
        <v>0</v>
      </c>
      <c r="ABA25" s="43">
        <v>0</v>
      </c>
      <c r="ABB25" s="43">
        <v>0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0</v>
      </c>
      <c r="ABI25" s="43">
        <v>0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0</v>
      </c>
      <c r="ABU25" s="43">
        <v>0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0</v>
      </c>
      <c r="ACG25" s="43">
        <v>0</v>
      </c>
      <c r="ACH25" s="43">
        <v>0</v>
      </c>
      <c r="ACI25" s="43">
        <v>5901.6</v>
      </c>
      <c r="ACJ25" s="43">
        <v>0</v>
      </c>
      <c r="ACK25" s="43">
        <v>0</v>
      </c>
      <c r="ACL25" s="43">
        <v>0</v>
      </c>
      <c r="ACM25" s="43">
        <v>5901.6</v>
      </c>
      <c r="ACN25" s="43">
        <v>5901.6</v>
      </c>
      <c r="ACO25" s="43">
        <v>5901.6</v>
      </c>
      <c r="ACP25" s="43">
        <v>5901.6</v>
      </c>
      <c r="ACQ25" s="43">
        <v>5901.6</v>
      </c>
      <c r="ACR25" s="43">
        <v>0</v>
      </c>
      <c r="ACS25" s="43">
        <v>0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4</v>
      </c>
      <c r="ADF25" s="43">
        <v>9</v>
      </c>
      <c r="ADG25" s="43">
        <v>2017</v>
      </c>
      <c r="ADH25" s="43">
        <v>7</v>
      </c>
      <c r="ADI25" s="43">
        <v>9</v>
      </c>
      <c r="ADJ25" s="43">
        <v>2017</v>
      </c>
      <c r="ADK25" s="43">
        <v>5</v>
      </c>
      <c r="ADL25" s="43">
        <v>9</v>
      </c>
      <c r="ADM25" s="43">
        <v>2017</v>
      </c>
      <c r="ADN25" s="43">
        <v>29</v>
      </c>
      <c r="ADO25" s="43">
        <v>8</v>
      </c>
      <c r="ADP25" s="43">
        <v>2017</v>
      </c>
      <c r="ADQ25" s="43">
        <v>29</v>
      </c>
      <c r="ADR25" s="43">
        <v>8</v>
      </c>
      <c r="ADS25" s="43">
        <v>2017</v>
      </c>
      <c r="ADT25" s="43">
        <v>5</v>
      </c>
      <c r="ADU25" s="43">
        <v>9</v>
      </c>
      <c r="ADV25" s="43">
        <v>0</v>
      </c>
      <c r="ADW25" s="43">
        <v>0</v>
      </c>
      <c r="ADX25" s="43">
        <v>0</v>
      </c>
      <c r="ADY25" s="43">
        <v>0</v>
      </c>
      <c r="ADZ25" s="43">
        <v>0</v>
      </c>
      <c r="AEA25" s="43">
        <v>0</v>
      </c>
      <c r="AEB25" s="43">
        <v>0</v>
      </c>
      <c r="AEC25" s="43">
        <v>0</v>
      </c>
      <c r="AED25" s="43">
        <v>0</v>
      </c>
      <c r="AEE25" s="43">
        <v>36046</v>
      </c>
      <c r="AEF25" s="43">
        <v>0</v>
      </c>
      <c r="AEG25" s="43">
        <v>0</v>
      </c>
      <c r="AEH25" s="43">
        <v>0</v>
      </c>
      <c r="AEI25" s="43">
        <v>36194</v>
      </c>
      <c r="AEJ25" s="43">
        <v>36110</v>
      </c>
      <c r="AEK25" s="43">
        <v>35987</v>
      </c>
      <c r="AEL25" s="43">
        <v>36022</v>
      </c>
      <c r="AEM25" s="43">
        <v>36108</v>
      </c>
      <c r="AEN25" s="43">
        <v>0</v>
      </c>
      <c r="AEO25" s="43">
        <v>0</v>
      </c>
      <c r="AEP25" s="43">
        <v>0</v>
      </c>
      <c r="AEQ25" s="43">
        <v>7.73</v>
      </c>
      <c r="AER25" s="43">
        <v>0</v>
      </c>
      <c r="AES25" s="43">
        <v>0</v>
      </c>
      <c r="AET25" s="43">
        <v>0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0</v>
      </c>
      <c r="AFA25" s="43">
        <v>0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113</v>
      </c>
      <c r="AGL25" s="43">
        <v>0</v>
      </c>
      <c r="AGM25" s="43">
        <v>0</v>
      </c>
      <c r="AGN25" s="43">
        <v>-10.1</v>
      </c>
      <c r="AGO25" s="43">
        <v>-10.1</v>
      </c>
      <c r="AGP25" s="43">
        <v>-10.1</v>
      </c>
      <c r="AGQ25" s="43">
        <v>-10.1</v>
      </c>
      <c r="AGR25" s="43">
        <v>-10.1</v>
      </c>
      <c r="AGS25" s="43">
        <v>-10.1</v>
      </c>
      <c r="AGT25" s="43">
        <v>-10.1</v>
      </c>
      <c r="AGU25" s="43">
        <v>-10.1</v>
      </c>
      <c r="AGV25" s="43">
        <v>-10.1</v>
      </c>
      <c r="AGW25" s="43">
        <v>-10.1</v>
      </c>
      <c r="AGX25" s="43">
        <v>-10.1</v>
      </c>
      <c r="AGY25" s="43">
        <v>-10.1</v>
      </c>
      <c r="AGZ25" s="43">
        <v>0</v>
      </c>
      <c r="AHA25" s="43">
        <v>0</v>
      </c>
      <c r="AHB25" s="43">
        <v>0</v>
      </c>
      <c r="AHC25" s="43">
        <v>0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94</v>
      </c>
      <c r="AHM25" s="43">
        <v>174</v>
      </c>
      <c r="AHN25" s="43">
        <v>158</v>
      </c>
      <c r="AHO25" s="43">
        <v>141</v>
      </c>
      <c r="AHP25" s="43">
        <v>110</v>
      </c>
      <c r="AHQ25" s="43">
        <v>174</v>
      </c>
      <c r="AHR25" s="43">
        <v>141</v>
      </c>
      <c r="AHS25" s="43">
        <v>158</v>
      </c>
      <c r="AHT25" s="43">
        <v>126</v>
      </c>
      <c r="AHU25" s="43">
        <v>158</v>
      </c>
      <c r="AHV25" s="43">
        <v>110</v>
      </c>
      <c r="AHW25" s="43">
        <v>110</v>
      </c>
      <c r="AHX25" s="43">
        <v>0</v>
      </c>
      <c r="AHY25" s="43">
        <v>0</v>
      </c>
      <c r="AHZ25" s="43">
        <v>0</v>
      </c>
      <c r="AIA25" s="43">
        <v>0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818</v>
      </c>
      <c r="AKN25" s="43">
        <v>769</v>
      </c>
      <c r="AKO25" s="43">
        <v>1221</v>
      </c>
      <c r="AKP25" s="43">
        <v>1733</v>
      </c>
      <c r="AKQ25" s="43">
        <v>1599</v>
      </c>
      <c r="AKR25" s="43">
        <v>2564</v>
      </c>
      <c r="AKS25" s="43">
        <v>476</v>
      </c>
      <c r="AKT25" s="43">
        <v>854</v>
      </c>
      <c r="AKU25" s="43">
        <v>659</v>
      </c>
      <c r="AKV25" s="43">
        <v>598</v>
      </c>
      <c r="AKW25" s="43">
        <v>427</v>
      </c>
      <c r="AKX25" s="43">
        <v>402</v>
      </c>
      <c r="AKY25" s="43">
        <v>0</v>
      </c>
      <c r="AKZ25" s="43">
        <v>0</v>
      </c>
      <c r="ALA25" s="43">
        <v>0</v>
      </c>
      <c r="ALB25" s="43">
        <v>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3.0000000000000001E-3</v>
      </c>
      <c r="ALL25" s="43">
        <v>4.71</v>
      </c>
      <c r="ALM25" s="43">
        <v>0</v>
      </c>
      <c r="ALN25" s="43">
        <v>5</v>
      </c>
      <c r="ALO25" s="43">
        <v>0</v>
      </c>
      <c r="ALP25" s="43">
        <v>0</v>
      </c>
      <c r="ALQ25" s="43">
        <v>8.1</v>
      </c>
      <c r="ALR25" s="43">
        <v>7.77</v>
      </c>
      <c r="ALS25" s="43">
        <v>7.88</v>
      </c>
      <c r="ALT25" s="43">
        <v>7.8</v>
      </c>
      <c r="ALU25" s="43">
        <v>7.79</v>
      </c>
      <c r="ALV25" s="43">
        <v>7.79</v>
      </c>
      <c r="ALW25" s="43">
        <v>7.96</v>
      </c>
      <c r="ALX25" s="43">
        <v>7.9</v>
      </c>
      <c r="ALY25" s="43">
        <v>8.08</v>
      </c>
      <c r="ALZ25" s="43">
        <v>7.79</v>
      </c>
      <c r="AMA25" s="43">
        <v>7.79</v>
      </c>
      <c r="AMB25" s="43">
        <v>7.77</v>
      </c>
      <c r="AMO25" s="43">
        <v>0.27</v>
      </c>
      <c r="AMP25" s="43">
        <v>-0.24</v>
      </c>
      <c r="AMQ25" s="43">
        <v>0.11</v>
      </c>
      <c r="AMR25" s="43">
        <v>-0.45</v>
      </c>
      <c r="AMS25" s="43">
        <v>0.1</v>
      </c>
      <c r="AMT25" s="43">
        <v>-0.48</v>
      </c>
      <c r="AMU25" s="43">
        <v>-0.01</v>
      </c>
      <c r="AMV25" s="43">
        <v>-0.26</v>
      </c>
      <c r="AMW25" s="43">
        <v>-0.28999999999999998</v>
      </c>
      <c r="AMX25" s="43">
        <v>-0.32</v>
      </c>
      <c r="AMY25" s="43">
        <v>-0.3</v>
      </c>
      <c r="AMZ25" s="43">
        <v>-0.19</v>
      </c>
      <c r="ANM25" s="43">
        <v>8.09</v>
      </c>
      <c r="ANN25" s="43">
        <v>8.09</v>
      </c>
      <c r="ANO25" s="43">
        <v>8.09</v>
      </c>
      <c r="ANP25" s="43">
        <v>7.96</v>
      </c>
      <c r="ANQ25" s="43">
        <v>7.79</v>
      </c>
      <c r="ANR25" s="43">
        <v>8.0399999999999991</v>
      </c>
      <c r="ANS25" s="43">
        <v>8.01</v>
      </c>
      <c r="ANT25" s="43">
        <v>7.77</v>
      </c>
      <c r="ANU25" s="43">
        <v>7.95</v>
      </c>
      <c r="ANV25" s="43">
        <v>7.79</v>
      </c>
      <c r="ANW25" s="43">
        <v>7.79</v>
      </c>
      <c r="ANX25" s="43">
        <v>7.79</v>
      </c>
      <c r="AOK25" s="43">
        <v>-0.09</v>
      </c>
      <c r="AOL25" s="43">
        <v>-0.15</v>
      </c>
      <c r="AOM25" s="43">
        <v>-0.42</v>
      </c>
      <c r="AON25" s="43">
        <v>-0.35</v>
      </c>
      <c r="AOO25" s="43">
        <v>-0.32</v>
      </c>
      <c r="AOP25" s="43">
        <v>-0.16</v>
      </c>
      <c r="AOQ25" s="43">
        <v>-0.09</v>
      </c>
      <c r="AOR25" s="43">
        <v>-0.23</v>
      </c>
      <c r="AOS25" s="43">
        <v>-0.23</v>
      </c>
      <c r="AOT25" s="43">
        <v>-0.21</v>
      </c>
      <c r="AOU25" s="43">
        <v>-0.35</v>
      </c>
      <c r="AOV25" s="43">
        <v>-0.1</v>
      </c>
      <c r="API25" s="43">
        <v>11949.4</v>
      </c>
      <c r="APJ25" s="43">
        <v>0</v>
      </c>
      <c r="APK25" s="43">
        <v>3739</v>
      </c>
      <c r="APL25" s="43">
        <v>0</v>
      </c>
      <c r="APM25" s="43">
        <v>3016</v>
      </c>
      <c r="APN25" s="43">
        <v>0.02</v>
      </c>
      <c r="APO25" s="43">
        <v>0</v>
      </c>
      <c r="APP25" s="43">
        <v>594</v>
      </c>
      <c r="APQ25" s="43">
        <v>1.04</v>
      </c>
      <c r="APR25" s="43">
        <v>0</v>
      </c>
      <c r="APS25" s="43">
        <v>406</v>
      </c>
      <c r="APT25" s="43" t="s">
        <v>7675</v>
      </c>
      <c r="APU25" s="43" t="s">
        <v>7746</v>
      </c>
      <c r="APV25" s="43" t="s">
        <v>7675</v>
      </c>
      <c r="APW25" s="43" t="s">
        <v>7675</v>
      </c>
      <c r="APX25" s="43" t="s">
        <v>7675</v>
      </c>
      <c r="APY25" s="43" t="s">
        <v>7747</v>
      </c>
      <c r="APZ25" s="43" t="s">
        <v>7675</v>
      </c>
      <c r="AQA25" s="43" t="s">
        <v>7748</v>
      </c>
      <c r="AQB25" s="43" t="s">
        <v>7675</v>
      </c>
      <c r="AQC25" s="43" t="s">
        <v>7748</v>
      </c>
      <c r="AQD25" s="43" t="s">
        <v>7675</v>
      </c>
      <c r="AQE25" s="43" t="s">
        <v>7675</v>
      </c>
      <c r="AQF25" s="43" t="s">
        <v>7675</v>
      </c>
      <c r="AQG25" s="43" t="s">
        <v>7675</v>
      </c>
      <c r="AQH25" s="43" t="s">
        <v>7694</v>
      </c>
      <c r="AQI25" s="43" t="s">
        <v>7692</v>
      </c>
      <c r="AQJ25" s="43" t="s">
        <v>7675</v>
      </c>
      <c r="AQK25" s="43" t="s">
        <v>7697</v>
      </c>
      <c r="AQL25" s="43" t="s">
        <v>7675</v>
      </c>
      <c r="AQM25" s="43" t="s">
        <v>7697</v>
      </c>
      <c r="AQN25" s="43" t="s">
        <v>7697</v>
      </c>
      <c r="AQO25" s="43" t="s">
        <v>7699</v>
      </c>
      <c r="AQP25" s="43" t="s">
        <v>7672</v>
      </c>
      <c r="AQQ25" s="43" t="s">
        <v>7675</v>
      </c>
      <c r="AQR25" s="43" t="s">
        <v>7701</v>
      </c>
      <c r="AQS25" s="43" t="s">
        <v>7675</v>
      </c>
      <c r="AQT25" s="43" t="s">
        <v>7748</v>
      </c>
      <c r="AQU25" s="43" t="s">
        <v>7699</v>
      </c>
      <c r="AQV25" s="43" t="s">
        <v>7749</v>
      </c>
      <c r="AQW25" s="43" t="s">
        <v>7675</v>
      </c>
      <c r="AQX25" s="43" t="s">
        <v>19</v>
      </c>
      <c r="AQY25" s="43">
        <v>18.8</v>
      </c>
      <c r="AQZ25" s="43">
        <v>21.2</v>
      </c>
      <c r="ARA25" s="43">
        <v>18.5</v>
      </c>
      <c r="ARB25" s="43">
        <v>17.5</v>
      </c>
      <c r="ARC25" s="43">
        <v>19.3</v>
      </c>
      <c r="ARD25" s="43">
        <v>18.100000000000001</v>
      </c>
      <c r="ARE25" s="43">
        <v>18</v>
      </c>
      <c r="ARF25" s="43">
        <v>18.100000000000001</v>
      </c>
      <c r="ARG25" s="43">
        <v>18.3</v>
      </c>
      <c r="ARH25" s="43">
        <v>19.100000000000001</v>
      </c>
      <c r="ARI25" s="43">
        <v>19.899999999999999</v>
      </c>
      <c r="ARJ25" s="43">
        <v>19</v>
      </c>
      <c r="ARK25" s="43">
        <v>19.7</v>
      </c>
      <c r="ARL25" s="43">
        <v>0</v>
      </c>
      <c r="ARM25" s="43">
        <v>0</v>
      </c>
      <c r="ARN25" s="43">
        <v>0</v>
      </c>
      <c r="ARO25" s="43">
        <v>0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21.2</v>
      </c>
      <c r="ARY25" s="43">
        <v>17.5</v>
      </c>
      <c r="ARZ25" s="43">
        <v>2000</v>
      </c>
      <c r="AVE25" s="43" t="s">
        <v>7676</v>
      </c>
      <c r="AVF25" s="43">
        <v>50</v>
      </c>
      <c r="AVK25" s="43">
        <v>46.6</v>
      </c>
      <c r="AVL25" s="43">
        <v>2</v>
      </c>
      <c r="AVM25" s="43">
        <v>2</v>
      </c>
      <c r="AVN25" s="43">
        <v>0</v>
      </c>
      <c r="AVO25" s="43">
        <v>49.99</v>
      </c>
      <c r="AVP25" s="43">
        <v>0</v>
      </c>
      <c r="AVQ25" s="43">
        <v>50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0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0</v>
      </c>
      <c r="AYB25" s="43">
        <v>2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2</v>
      </c>
      <c r="AYT25" s="43">
        <v>0</v>
      </c>
      <c r="AYU25" s="43">
        <v>10</v>
      </c>
      <c r="AYV25" s="43">
        <v>3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25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-300</v>
      </c>
      <c r="BBK25" s="43">
        <v>-100</v>
      </c>
      <c r="BBL25" s="43">
        <v>-700</v>
      </c>
      <c r="BBM25" s="43">
        <v>6</v>
      </c>
      <c r="BBN25" s="43">
        <v>0</v>
      </c>
      <c r="BBO25" s="43">
        <v>50</v>
      </c>
      <c r="BBP25" s="43">
        <v>1500</v>
      </c>
      <c r="BBQ25" s="43">
        <v>3</v>
      </c>
      <c r="BBR25" s="43">
        <v>3.7</v>
      </c>
      <c r="BBS25" s="43">
        <v>3.9</v>
      </c>
      <c r="BBT25" s="43">
        <v>0.1</v>
      </c>
      <c r="BBU25" s="43">
        <v>2.7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4.2</v>
      </c>
      <c r="BCH25" s="43">
        <v>0</v>
      </c>
      <c r="BCI25" s="43">
        <v>0</v>
      </c>
      <c r="BCJ25" s="43">
        <v>0</v>
      </c>
      <c r="BCK25" s="43">
        <v>0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28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10</v>
      </c>
      <c r="BEA25" s="43">
        <v>10</v>
      </c>
      <c r="BEB25" s="43">
        <v>2</v>
      </c>
      <c r="BEC25" s="43">
        <v>0</v>
      </c>
      <c r="BED25" s="43">
        <v>0</v>
      </c>
      <c r="BEE25" s="43">
        <v>1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10</v>
      </c>
      <c r="BEO25" s="43">
        <v>10</v>
      </c>
      <c r="BEP25" s="43">
        <v>2</v>
      </c>
      <c r="BEQ25" s="43">
        <v>0</v>
      </c>
      <c r="BER25" s="43">
        <v>0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4</v>
      </c>
      <c r="BFL25" s="43">
        <v>0</v>
      </c>
      <c r="BXX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0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25</v>
      </c>
      <c r="DAF25" s="43">
        <v>19</v>
      </c>
      <c r="DAG25" s="43">
        <v>19</v>
      </c>
      <c r="DAH25" s="43">
        <v>19</v>
      </c>
      <c r="DAI25" s="43">
        <v>19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35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-27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415</v>
      </c>
      <c r="DHM25" s="43">
        <v>1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1</v>
      </c>
      <c r="DIH25" s="43">
        <v>0</v>
      </c>
      <c r="DII25" s="43">
        <v>1</v>
      </c>
      <c r="DIJ25" s="43">
        <v>0</v>
      </c>
      <c r="DIK25" s="43">
        <v>1</v>
      </c>
      <c r="DIL25" s="43">
        <v>30</v>
      </c>
      <c r="DIM25" s="43">
        <v>0</v>
      </c>
      <c r="DIN25" s="43">
        <v>0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8</v>
      </c>
      <c r="DKW25" s="43">
        <v>330</v>
      </c>
      <c r="DKX25" s="43">
        <v>0</v>
      </c>
      <c r="DKY25" s="43">
        <v>1</v>
      </c>
      <c r="DKZ25" s="43">
        <v>-0.35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3622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0.3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3</v>
      </c>
      <c r="DLV25" s="43">
        <v>400</v>
      </c>
      <c r="DLW25" s="43">
        <v>1</v>
      </c>
      <c r="DLX25" s="43">
        <v>0</v>
      </c>
      <c r="DLY25" s="43">
        <v>1</v>
      </c>
      <c r="DLZ25" s="43">
        <v>1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0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S25" s="43">
        <v>0</v>
      </c>
      <c r="DNT25" s="43">
        <v>0</v>
      </c>
      <c r="DNU25" s="43">
        <v>0</v>
      </c>
      <c r="DNV25" s="43">
        <v>0</v>
      </c>
      <c r="DNW25" s="43">
        <v>0</v>
      </c>
      <c r="DNX25" s="43">
        <v>0</v>
      </c>
      <c r="DNZ25" s="43">
        <v>0</v>
      </c>
      <c r="DOA25" s="43">
        <v>0</v>
      </c>
      <c r="DOJ25" s="43">
        <v>0</v>
      </c>
      <c r="DOK25" s="43">
        <v>0</v>
      </c>
      <c r="DOL25" s="43">
        <v>0</v>
      </c>
      <c r="DON25" s="43">
        <v>0</v>
      </c>
      <c r="DOO25" s="43">
        <v>0</v>
      </c>
      <c r="DOP25" s="43">
        <v>0</v>
      </c>
      <c r="DOQ25" s="43">
        <v>0</v>
      </c>
      <c r="DOS25" s="43">
        <v>0</v>
      </c>
      <c r="DOT25" s="43">
        <v>0</v>
      </c>
      <c r="DOU25" s="43">
        <v>0</v>
      </c>
      <c r="DOV25" s="43">
        <v>0</v>
      </c>
      <c r="DOW25" s="43">
        <v>0</v>
      </c>
      <c r="DOX25" s="43">
        <v>0</v>
      </c>
      <c r="DOY25" s="43">
        <v>0</v>
      </c>
      <c r="DOZ25" s="43">
        <v>0</v>
      </c>
      <c r="DPB25" s="43">
        <v>0</v>
      </c>
      <c r="DPC25" s="43">
        <v>0</v>
      </c>
      <c r="DPE25" s="43">
        <v>0</v>
      </c>
      <c r="DPF25" s="43">
        <v>0</v>
      </c>
      <c r="DPG25" s="43">
        <v>0</v>
      </c>
      <c r="DPH25" s="43">
        <v>0</v>
      </c>
      <c r="DPI25" s="43">
        <v>0</v>
      </c>
      <c r="DPJ25" s="43">
        <v>0</v>
      </c>
      <c r="DPK25" s="43">
        <v>0</v>
      </c>
      <c r="DPM25" s="43">
        <v>0</v>
      </c>
      <c r="DPO25" s="43">
        <v>0</v>
      </c>
      <c r="DPS25" s="43">
        <v>1</v>
      </c>
      <c r="DPT25" s="43">
        <v>0</v>
      </c>
      <c r="DPW25" s="43">
        <v>0</v>
      </c>
      <c r="DPX25" s="43">
        <v>0</v>
      </c>
      <c r="DPY25" s="43">
        <v>0</v>
      </c>
      <c r="DPZ25" s="43">
        <v>1</v>
      </c>
      <c r="DQA25" s="43">
        <v>1</v>
      </c>
      <c r="DQC25" s="43">
        <v>0</v>
      </c>
      <c r="DQD25" s="43">
        <v>0</v>
      </c>
      <c r="DQE25" s="43">
        <v>0</v>
      </c>
      <c r="DQG25" s="43">
        <v>0</v>
      </c>
      <c r="DQH25" s="43">
        <v>0</v>
      </c>
      <c r="DQQ25" s="43">
        <v>0</v>
      </c>
      <c r="DQR25" s="43">
        <v>1</v>
      </c>
      <c r="DQT25" s="43">
        <v>0</v>
      </c>
      <c r="DQU25" s="43">
        <v>0</v>
      </c>
      <c r="DQX25" s="43">
        <v>1</v>
      </c>
      <c r="DQZ25" s="43">
        <v>0</v>
      </c>
      <c r="DRA25" s="43">
        <v>0</v>
      </c>
      <c r="DRB25" s="43">
        <v>1</v>
      </c>
      <c r="DRC25" s="43">
        <v>0</v>
      </c>
      <c r="DRE25" s="43">
        <v>0</v>
      </c>
      <c r="DRF25" s="43">
        <v>0</v>
      </c>
      <c r="DRG25" s="43">
        <v>0</v>
      </c>
      <c r="DRH25" s="43">
        <v>0</v>
      </c>
      <c r="DRJ25" s="43">
        <v>0</v>
      </c>
      <c r="DRN25" s="43">
        <v>1</v>
      </c>
      <c r="DRP25" s="43">
        <v>612</v>
      </c>
      <c r="DRU25" s="43">
        <v>1</v>
      </c>
      <c r="DRV25" s="43">
        <v>0</v>
      </c>
      <c r="DRW25" s="43">
        <v>177</v>
      </c>
      <c r="DRY25" s="43">
        <v>1</v>
      </c>
      <c r="DRZ25" s="43">
        <v>1</v>
      </c>
      <c r="DSA25" s="43">
        <v>1</v>
      </c>
      <c r="DSK25" s="43">
        <v>0</v>
      </c>
      <c r="DSL25" s="43">
        <v>0.5</v>
      </c>
      <c r="DSM25" s="43">
        <v>0.1</v>
      </c>
      <c r="DSN25" s="43">
        <v>0.1</v>
      </c>
      <c r="DSO25" s="43">
        <v>100</v>
      </c>
      <c r="DSP25" s="43">
        <v>41</v>
      </c>
      <c r="DSQ25" s="43">
        <v>0</v>
      </c>
      <c r="DSR25" s="43">
        <v>0</v>
      </c>
      <c r="DSS25" s="43">
        <v>1</v>
      </c>
      <c r="DST25" s="43">
        <v>100</v>
      </c>
      <c r="DSU25" s="43">
        <v>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90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15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33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</v>
      </c>
      <c r="DUP25" s="43">
        <v>111</v>
      </c>
      <c r="DUQ25" s="43">
        <v>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31</v>
      </c>
      <c r="DVA25" s="43">
        <v>168</v>
      </c>
      <c r="DVB25" s="43">
        <v>2</v>
      </c>
      <c r="DVC25" s="43">
        <v>502</v>
      </c>
      <c r="DVD25" s="43">
        <v>11</v>
      </c>
      <c r="DVE25" s="43">
        <v>255</v>
      </c>
      <c r="DVF25" s="43">
        <v>0</v>
      </c>
      <c r="DVG25" s="43">
        <v>255</v>
      </c>
      <c r="DVH25" s="43">
        <v>0</v>
      </c>
      <c r="DVI25" s="43">
        <v>1</v>
      </c>
      <c r="DVJ25" s="43">
        <v>3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1</v>
      </c>
      <c r="DVU25" s="43">
        <v>65</v>
      </c>
      <c r="DVV25" s="43">
        <v>1</v>
      </c>
      <c r="DVW25" s="43">
        <v>0</v>
      </c>
      <c r="DVX25" s="43">
        <v>0</v>
      </c>
      <c r="DVY25" s="43">
        <v>0</v>
      </c>
      <c r="DVZ25" s="43">
        <v>-4.5</v>
      </c>
      <c r="DWA25" s="43">
        <v>10</v>
      </c>
      <c r="DWB25" s="43">
        <v>0</v>
      </c>
      <c r="DWC25" s="43">
        <v>60</v>
      </c>
      <c r="DWD25" s="43">
        <v>55</v>
      </c>
      <c r="DWE25" s="43">
        <v>0</v>
      </c>
      <c r="DWF25" s="43">
        <v>2</v>
      </c>
      <c r="DWG25" s="43">
        <v>1.65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0.39062000000000002</v>
      </c>
      <c r="DWV25" s="43">
        <v>7.8119999999999995E-2</v>
      </c>
      <c r="DWW25" s="43">
        <v>100</v>
      </c>
      <c r="DWX25" s="43">
        <v>0</v>
      </c>
      <c r="DWY25" s="43">
        <v>0</v>
      </c>
      <c r="DWZ25" s="43">
        <v>0.39062000000000002</v>
      </c>
      <c r="DXA25" s="43">
        <v>7.8119999999999995E-2</v>
      </c>
      <c r="DXB25" s="43">
        <v>100</v>
      </c>
      <c r="DXC25" s="43">
        <v>0</v>
      </c>
      <c r="DXD25" s="43">
        <v>0</v>
      </c>
      <c r="DXE25" s="43">
        <v>0.39062000000000002</v>
      </c>
      <c r="DXF25" s="43">
        <v>7.8119999999999995E-2</v>
      </c>
      <c r="DXG25" s="43">
        <v>100</v>
      </c>
      <c r="DXH25" s="43">
        <v>0</v>
      </c>
      <c r="DXI25" s="43">
        <v>0</v>
      </c>
      <c r="DXJ25" s="43">
        <v>0.39062000000000002</v>
      </c>
      <c r="DXK25" s="43">
        <v>7.8119999999999995E-2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</v>
      </c>
      <c r="DXU25" s="43">
        <v>0</v>
      </c>
      <c r="DXV25" s="43">
        <v>0</v>
      </c>
      <c r="DXW25" s="43">
        <v>0</v>
      </c>
      <c r="DXX25" s="43">
        <v>15</v>
      </c>
      <c r="DXY25" s="43">
        <v>30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0.3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1</v>
      </c>
      <c r="DYL25" s="43">
        <v>0.5</v>
      </c>
      <c r="DYM25" s="43">
        <v>360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0.3</v>
      </c>
      <c r="DYX25" s="43">
        <v>0.1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0</v>
      </c>
      <c r="DZF25" s="43">
        <v>0</v>
      </c>
      <c r="DZG25" s="43">
        <v>1</v>
      </c>
      <c r="DZH25" s="43">
        <v>1</v>
      </c>
      <c r="DZI25" s="43">
        <v>1</v>
      </c>
      <c r="DZJ25" s="43">
        <v>1</v>
      </c>
      <c r="DZK25" s="43">
        <v>2</v>
      </c>
      <c r="DZL25" s="43">
        <v>0.2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1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1</v>
      </c>
      <c r="EAG25" s="43">
        <v>3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0.3</v>
      </c>
      <c r="EAP25" s="43">
        <v>1</v>
      </c>
      <c r="EAQ25" s="43">
        <v>25</v>
      </c>
      <c r="EAR25" s="43">
        <v>6.5</v>
      </c>
      <c r="EAS25" s="43">
        <v>100</v>
      </c>
      <c r="EAT25" s="43">
        <v>0</v>
      </c>
      <c r="EAU25" s="43">
        <v>20</v>
      </c>
      <c r="EAV25" s="43">
        <v>0</v>
      </c>
      <c r="EAW25" s="43">
        <v>0.5</v>
      </c>
      <c r="EAX25" s="43">
        <v>0</v>
      </c>
      <c r="EAY25" s="43">
        <v>4</v>
      </c>
      <c r="EAZ25" s="43">
        <v>50</v>
      </c>
      <c r="EBA25" s="43">
        <v>0</v>
      </c>
      <c r="EBB25" s="43">
        <v>25</v>
      </c>
      <c r="EBC25" s="43">
        <v>10</v>
      </c>
      <c r="EBD25" s="43">
        <v>250</v>
      </c>
      <c r="EBE25" s="43">
        <v>3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S25" s="43">
        <v>0</v>
      </c>
      <c r="EBT25" s="43">
        <v>0</v>
      </c>
      <c r="EBU25" s="43">
        <v>0</v>
      </c>
      <c r="EBV25" s="43">
        <v>0</v>
      </c>
      <c r="EBW25" s="43">
        <v>0</v>
      </c>
      <c r="EBX25" s="43">
        <v>0</v>
      </c>
      <c r="EBY25" s="43">
        <v>0</v>
      </c>
      <c r="EBZ25" s="43">
        <v>0</v>
      </c>
      <c r="ECA25" s="43">
        <v>0</v>
      </c>
      <c r="ECB25" s="43">
        <v>0</v>
      </c>
      <c r="ECD25" s="43">
        <v>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DX25" s="43">
        <v>0</v>
      </c>
      <c r="EDY25" s="43">
        <v>100</v>
      </c>
      <c r="EDZ25" s="43">
        <v>5</v>
      </c>
      <c r="EEA25" s="43">
        <v>0</v>
      </c>
      <c r="EEB25" s="43">
        <v>0</v>
      </c>
      <c r="EEC25" s="43">
        <v>0</v>
      </c>
      <c r="EED25" s="43">
        <v>0</v>
      </c>
      <c r="EEE25" s="43">
        <v>0</v>
      </c>
      <c r="EEF25" s="43">
        <v>0</v>
      </c>
      <c r="EEG25" s="43">
        <v>500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K25" s="43">
        <v>0</v>
      </c>
      <c r="EFL25" s="43">
        <v>0</v>
      </c>
      <c r="EFM25" s="43">
        <v>0</v>
      </c>
      <c r="EFN25" s="43">
        <v>0</v>
      </c>
      <c r="EFO25" s="43">
        <v>0</v>
      </c>
      <c r="EFP25" s="43">
        <v>0</v>
      </c>
      <c r="EFQ25" s="43">
        <v>0</v>
      </c>
      <c r="EFR25" s="43">
        <v>0</v>
      </c>
      <c r="EFS25" s="43">
        <v>17</v>
      </c>
      <c r="EFT25" s="43">
        <v>5</v>
      </c>
      <c r="EFU25" s="43">
        <v>7</v>
      </c>
      <c r="EFV25" s="43">
        <v>8.5</v>
      </c>
      <c r="EFW25" s="43">
        <v>10</v>
      </c>
      <c r="EFX25" s="43">
        <v>12</v>
      </c>
      <c r="EFY25" s="43">
        <v>13.5</v>
      </c>
      <c r="EFZ25" s="43">
        <v>15.3</v>
      </c>
      <c r="EGA25" s="43">
        <v>25</v>
      </c>
      <c r="EGB25" s="43">
        <v>25</v>
      </c>
      <c r="EGC25" s="43">
        <v>60</v>
      </c>
      <c r="EGD25" s="43">
        <v>0</v>
      </c>
      <c r="EGE25" s="43">
        <v>30</v>
      </c>
      <c r="EGF25" s="43">
        <v>0</v>
      </c>
      <c r="EGG25" s="43">
        <v>1</v>
      </c>
      <c r="EGH25" s="43">
        <v>6</v>
      </c>
      <c r="EGI25" s="43">
        <v>0.8</v>
      </c>
      <c r="EGJ25" s="43">
        <v>6</v>
      </c>
      <c r="EGK25" s="43">
        <v>0</v>
      </c>
      <c r="EGL25" s="43">
        <v>3.5</v>
      </c>
      <c r="EGM25" s="43">
        <v>1</v>
      </c>
      <c r="EGN25" s="43">
        <v>6</v>
      </c>
      <c r="EGO25" s="43">
        <v>0</v>
      </c>
      <c r="EGP25" s="43">
        <v>10</v>
      </c>
      <c r="EGQ25" s="43">
        <v>92</v>
      </c>
      <c r="EGR25" s="43">
        <v>0</v>
      </c>
      <c r="EGS25" s="43">
        <v>8000</v>
      </c>
      <c r="EGT25" s="43">
        <v>0</v>
      </c>
      <c r="EGU25" s="43">
        <v>0</v>
      </c>
      <c r="EGV25" s="43">
        <v>540</v>
      </c>
      <c r="EGW25" s="43">
        <v>27</v>
      </c>
      <c r="EGX25" s="43">
        <v>1000</v>
      </c>
      <c r="EGY25" s="43">
        <v>0</v>
      </c>
      <c r="EGZ25" s="43">
        <v>0</v>
      </c>
      <c r="EHA25" s="43">
        <v>1</v>
      </c>
      <c r="EHB25" s="43">
        <v>300</v>
      </c>
      <c r="EHC25" s="43">
        <v>0</v>
      </c>
      <c r="EHD25" s="43">
        <v>300</v>
      </c>
      <c r="EHE25" s="43">
        <v>0</v>
      </c>
      <c r="EHF25" s="43">
        <v>3</v>
      </c>
      <c r="EHG25" s="43">
        <v>300</v>
      </c>
      <c r="EHH25" s="43">
        <v>0</v>
      </c>
      <c r="EHI25" s="43">
        <v>150</v>
      </c>
      <c r="EHJ25" s="43">
        <v>8.1999999999999993</v>
      </c>
      <c r="EHK25" s="43">
        <v>7.5</v>
      </c>
      <c r="EHL25" s="43">
        <v>180</v>
      </c>
      <c r="EHM25" s="43">
        <v>90</v>
      </c>
      <c r="EHN25" s="43">
        <v>900</v>
      </c>
      <c r="EHO25" s="43">
        <v>30</v>
      </c>
      <c r="EHP25" s="43">
        <v>200</v>
      </c>
      <c r="EHQ25" s="43">
        <v>300</v>
      </c>
      <c r="EHR25" s="43">
        <v>40</v>
      </c>
      <c r="EHS25" s="43">
        <v>20</v>
      </c>
      <c r="EHT25" s="43">
        <v>100</v>
      </c>
      <c r="EHU25" s="43">
        <v>0</v>
      </c>
      <c r="EHV25" s="43">
        <v>100</v>
      </c>
      <c r="EHW25" s="43">
        <v>0</v>
      </c>
      <c r="EHX25" s="43">
        <v>0</v>
      </c>
      <c r="EHY25" s="43">
        <v>300</v>
      </c>
      <c r="EHZ25" s="43">
        <v>500</v>
      </c>
      <c r="EIA25" s="43">
        <v>600</v>
      </c>
      <c r="EIB25" s="43">
        <v>0</v>
      </c>
      <c r="EIC25" s="43">
        <v>500</v>
      </c>
      <c r="EID25" s="43">
        <v>600</v>
      </c>
      <c r="EIE25" s="43">
        <v>0</v>
      </c>
      <c r="EIF25" s="43">
        <v>0</v>
      </c>
      <c r="EIG25" s="43">
        <v>0</v>
      </c>
      <c r="EIH25" s="43">
        <v>0</v>
      </c>
      <c r="EII25" s="43">
        <v>0</v>
      </c>
      <c r="EIN25" s="43">
        <v>0</v>
      </c>
      <c r="EIO25" s="43">
        <v>0</v>
      </c>
      <c r="EIP25" s="43">
        <v>1200</v>
      </c>
      <c r="EIQ25" s="43">
        <v>1000</v>
      </c>
      <c r="EIU25" s="43">
        <v>1000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50</v>
      </c>
      <c r="EJH25" s="43">
        <v>1000</v>
      </c>
      <c r="EJI25" s="43">
        <v>680</v>
      </c>
      <c r="EJJ25" s="43">
        <v>640</v>
      </c>
      <c r="EJK25" s="43">
        <v>5</v>
      </c>
      <c r="EJL25" s="43">
        <v>650</v>
      </c>
      <c r="EJM25" s="43">
        <v>5</v>
      </c>
      <c r="EJN25" s="43">
        <v>1000</v>
      </c>
      <c r="EJO25" s="43">
        <v>640</v>
      </c>
      <c r="EJP25" s="43">
        <v>5</v>
      </c>
      <c r="EJQ25" s="43">
        <v>680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120</v>
      </c>
      <c r="EKB25" s="43">
        <v>5</v>
      </c>
      <c r="EKC25" s="43">
        <v>450</v>
      </c>
      <c r="EKD25" s="43">
        <v>180</v>
      </c>
      <c r="EKE25" s="43">
        <v>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-0.08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20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4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-0.95</v>
      </c>
      <c r="ETG25" s="43">
        <v>1</v>
      </c>
      <c r="ETH25" s="43">
        <v>4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2509</v>
      </c>
      <c r="ETN25" s="43">
        <v>88</v>
      </c>
      <c r="ETO25" s="43">
        <v>90</v>
      </c>
      <c r="ETP25" s="43">
        <v>2.4300000000000002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59.9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45</v>
      </c>
      <c r="EWX25" s="43">
        <v>300</v>
      </c>
      <c r="EWZ25" s="43">
        <v>75</v>
      </c>
      <c r="EXA25" s="43">
        <v>1.3</v>
      </c>
      <c r="EXB25" s="43">
        <v>0</v>
      </c>
      <c r="EXC25" s="43">
        <v>0</v>
      </c>
      <c r="EXD25" s="43">
        <v>0</v>
      </c>
      <c r="EXE25" s="43">
        <v>180</v>
      </c>
      <c r="EXF25" s="43">
        <v>0.1</v>
      </c>
      <c r="EXG25" s="43">
        <v>0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930</v>
      </c>
      <c r="EXS25" s="43">
        <v>0</v>
      </c>
      <c r="EXT25" s="43">
        <v>5000</v>
      </c>
      <c r="EXU25" s="43">
        <v>50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500</v>
      </c>
      <c r="EYF25" s="43">
        <v>1000</v>
      </c>
      <c r="EYG25" s="43">
        <v>1</v>
      </c>
      <c r="EYH25" s="43">
        <v>0</v>
      </c>
      <c r="EYI25" s="43">
        <v>0</v>
      </c>
      <c r="EYJ25" s="43">
        <v>0</v>
      </c>
      <c r="EYK25" s="43">
        <v>1</v>
      </c>
      <c r="EYL25" s="43">
        <v>1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0</v>
      </c>
      <c r="EYS25" s="43">
        <v>20</v>
      </c>
      <c r="EYT25" s="43">
        <v>0.8</v>
      </c>
      <c r="EYU25" s="43">
        <v>-0.95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400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-100</v>
      </c>
      <c r="EZT25" s="43">
        <v>100</v>
      </c>
      <c r="EZU25" s="43">
        <v>0</v>
      </c>
      <c r="EZV25" s="43">
        <v>0</v>
      </c>
      <c r="EZW25" s="43">
        <v>4</v>
      </c>
      <c r="EZX25" s="43">
        <v>20</v>
      </c>
      <c r="EZY25" s="43">
        <v>-100</v>
      </c>
      <c r="EZZ25" s="43">
        <v>100</v>
      </c>
      <c r="FAA25" s="43">
        <v>5000</v>
      </c>
      <c r="FAB25" s="43">
        <v>0</v>
      </c>
      <c r="FAC25" s="43">
        <v>0</v>
      </c>
      <c r="FAD25" s="43">
        <v>1</v>
      </c>
      <c r="FAE25" s="43">
        <v>-0.9</v>
      </c>
      <c r="FAF25" s="43">
        <v>-100</v>
      </c>
      <c r="FAG25" s="43">
        <v>100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0</v>
      </c>
      <c r="FAT25" s="43">
        <v>10</v>
      </c>
      <c r="FAU25" s="43">
        <v>2.5</v>
      </c>
      <c r="FAV25" s="43">
        <v>0.2</v>
      </c>
      <c r="FAW25" s="43">
        <v>3.1</v>
      </c>
      <c r="FAX25" s="43">
        <v>0.05</v>
      </c>
      <c r="FAY25" s="43">
        <v>1.5</v>
      </c>
      <c r="FAZ25" s="43">
        <v>1.8</v>
      </c>
      <c r="FBA25" s="43">
        <v>0.05</v>
      </c>
      <c r="FBB25" s="43">
        <v>0.05</v>
      </c>
      <c r="FBC25" s="43">
        <v>120</v>
      </c>
      <c r="FBD25" s="43">
        <v>5</v>
      </c>
      <c r="FBE25" s="43">
        <v>120</v>
      </c>
      <c r="FBF25" s="43">
        <v>5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100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0.5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4.5999999999999996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120</v>
      </c>
      <c r="FDY25" s="43">
        <v>2</v>
      </c>
      <c r="FDZ25" s="43">
        <v>120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83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1</v>
      </c>
      <c r="FEM25" s="43">
        <v>0</v>
      </c>
      <c r="FEN25" s="43">
        <v>74</v>
      </c>
      <c r="FEO25" s="43">
        <v>75</v>
      </c>
      <c r="FEP25" s="43">
        <v>2</v>
      </c>
      <c r="FEQ25" s="43">
        <v>0.5</v>
      </c>
      <c r="FER25" s="43">
        <v>0</v>
      </c>
      <c r="FES25" s="43">
        <v>0</v>
      </c>
      <c r="FET25" s="43">
        <v>0</v>
      </c>
      <c r="FEU25" s="43">
        <v>120</v>
      </c>
      <c r="FEV25" s="43">
        <v>120</v>
      </c>
      <c r="FEW25" s="43">
        <v>2</v>
      </c>
      <c r="FEX25" s="43">
        <v>2</v>
      </c>
      <c r="FEY25" s="43">
        <v>0</v>
      </c>
      <c r="FEZ25" s="43">
        <v>62</v>
      </c>
      <c r="FFA25" s="43">
        <v>2</v>
      </c>
      <c r="FFB25" s="43">
        <v>1</v>
      </c>
      <c r="FFD25" s="43">
        <v>75</v>
      </c>
      <c r="FFE25" s="43">
        <v>120</v>
      </c>
      <c r="FFF25" s="43">
        <v>2</v>
      </c>
      <c r="FFG25" s="43">
        <v>0.5</v>
      </c>
      <c r="FFH25" s="43">
        <v>0</v>
      </c>
      <c r="FFI25" s="43">
        <v>0</v>
      </c>
      <c r="FFJ25" s="43">
        <v>0</v>
      </c>
      <c r="FFK25" s="43">
        <v>200</v>
      </c>
      <c r="FFL25" s="43">
        <v>200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-1</v>
      </c>
      <c r="FGS25" s="43">
        <v>-50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10</v>
      </c>
      <c r="FKP25" s="43">
        <v>0</v>
      </c>
      <c r="FKQ25" s="43">
        <v>1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15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462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4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400</v>
      </c>
      <c r="FQM25" s="43">
        <v>20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14</v>
      </c>
      <c r="FRE25" s="43">
        <v>14</v>
      </c>
      <c r="FRF25" s="43">
        <v>14</v>
      </c>
      <c r="FRG25" s="43">
        <v>14</v>
      </c>
      <c r="FRH25" s="43">
        <v>4.5</v>
      </c>
      <c r="FRJ25" s="43">
        <v>45</v>
      </c>
      <c r="FRK25" s="43">
        <v>660</v>
      </c>
      <c r="FRL25" s="43">
        <v>660</v>
      </c>
      <c r="FRM25" s="43">
        <v>-144</v>
      </c>
      <c r="FRN25" s="43">
        <v>0</v>
      </c>
      <c r="FRO25" s="43">
        <v>60</v>
      </c>
      <c r="FRP25" s="43">
        <v>50</v>
      </c>
      <c r="FSO25" s="43">
        <v>0</v>
      </c>
      <c r="FSP25" s="43">
        <v>4</v>
      </c>
      <c r="FSQ25" s="43">
        <v>500</v>
      </c>
      <c r="FSR25" s="43">
        <v>30</v>
      </c>
      <c r="FST25" s="43">
        <v>8000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190</v>
      </c>
      <c r="FTT25" s="43">
        <v>0</v>
      </c>
      <c r="FTU25" s="43">
        <v>-24</v>
      </c>
      <c r="FTV25" s="43">
        <v>-13</v>
      </c>
      <c r="FTW25" s="43">
        <v>1630</v>
      </c>
      <c r="FTX25" s="43">
        <v>960</v>
      </c>
      <c r="FTY25" s="43">
        <v>10</v>
      </c>
      <c r="FTZ25" s="43">
        <v>1630</v>
      </c>
      <c r="FUA25" s="43">
        <v>960</v>
      </c>
      <c r="FUB25" s="43">
        <v>60</v>
      </c>
      <c r="FUC25" s="43">
        <v>0</v>
      </c>
      <c r="FUD25" s="43">
        <v>0</v>
      </c>
      <c r="FUK25" s="43">
        <v>0</v>
      </c>
      <c r="FUL25" s="43">
        <v>0.19531000000000001</v>
      </c>
      <c r="FUN25" s="43">
        <v>3.8999999999999998E-3</v>
      </c>
      <c r="FUO25" s="43">
        <v>2.5</v>
      </c>
      <c r="FUP25" s="43">
        <v>1.1000000000000001</v>
      </c>
      <c r="FUV25" s="43">
        <v>2029</v>
      </c>
      <c r="FUW25" s="43">
        <v>1017</v>
      </c>
      <c r="FUX25" s="43">
        <v>4715</v>
      </c>
      <c r="FUY25" s="43">
        <v>2302</v>
      </c>
      <c r="FUZ25" s="43">
        <v>1499</v>
      </c>
      <c r="FVA25" s="43">
        <v>1499</v>
      </c>
      <c r="FVC25" s="43">
        <v>49.3</v>
      </c>
      <c r="FVD25" s="43">
        <v>42.9</v>
      </c>
      <c r="FVF25" s="43">
        <v>300</v>
      </c>
      <c r="FVN25" s="43">
        <v>0</v>
      </c>
      <c r="FVO25" s="43">
        <v>0.19531000000000001</v>
      </c>
      <c r="FVQ25" s="43">
        <v>3.8999999999999998E-3</v>
      </c>
      <c r="FVR25" s="43">
        <v>2.5</v>
      </c>
      <c r="FVS25" s="43">
        <v>1.1000000000000001</v>
      </c>
      <c r="FVY25" s="43">
        <v>1640</v>
      </c>
      <c r="FVZ25" s="43">
        <v>820</v>
      </c>
      <c r="FWA25" s="43">
        <v>2850</v>
      </c>
      <c r="FWB25" s="43">
        <v>1500</v>
      </c>
      <c r="FWC25" s="43">
        <v>1500</v>
      </c>
      <c r="FWD25" s="43">
        <v>1500</v>
      </c>
      <c r="FWF25" s="43">
        <v>45</v>
      </c>
      <c r="FWG25" s="43">
        <v>43</v>
      </c>
      <c r="FWI25" s="43">
        <v>300</v>
      </c>
      <c r="FWQ25" s="43">
        <v>0</v>
      </c>
      <c r="FWR25" s="43">
        <v>0.19531000000000001</v>
      </c>
      <c r="FWT25" s="43">
        <v>3.8999999999999998E-3</v>
      </c>
      <c r="FWU25" s="43">
        <v>2.5</v>
      </c>
      <c r="FWV25" s="43">
        <v>1.1000000000000001</v>
      </c>
      <c r="FXB25" s="43">
        <v>1640</v>
      </c>
      <c r="FXC25" s="43">
        <v>820</v>
      </c>
      <c r="FXD25" s="43">
        <v>2850</v>
      </c>
      <c r="FXE25" s="43">
        <v>1500</v>
      </c>
      <c r="FXF25" s="43">
        <v>1500</v>
      </c>
      <c r="FXG25" s="43">
        <v>1500</v>
      </c>
      <c r="FXI25" s="43">
        <v>45</v>
      </c>
      <c r="FXJ25" s="43">
        <v>43</v>
      </c>
      <c r="FXL25" s="43">
        <v>300</v>
      </c>
      <c r="FXT25" s="43">
        <v>0</v>
      </c>
      <c r="FXU25" s="43">
        <v>0.19531000000000001</v>
      </c>
      <c r="FXW25" s="43">
        <v>3.8999999999999998E-3</v>
      </c>
      <c r="FXX25" s="43">
        <v>2.5</v>
      </c>
      <c r="FXY25" s="43">
        <v>1.1000000000000001</v>
      </c>
      <c r="FYE25" s="43">
        <v>1640</v>
      </c>
      <c r="FYF25" s="43">
        <v>820</v>
      </c>
      <c r="FYG25" s="43">
        <v>2850</v>
      </c>
      <c r="FYH25" s="43">
        <v>1500</v>
      </c>
      <c r="FYI25" s="43">
        <v>1500</v>
      </c>
      <c r="FYJ25" s="43">
        <v>1500</v>
      </c>
      <c r="FYL25" s="43">
        <v>45</v>
      </c>
      <c r="FYM25" s="43">
        <v>43</v>
      </c>
      <c r="FYO25" s="43">
        <v>300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6</v>
      </c>
      <c r="FYY25" s="43">
        <v>0</v>
      </c>
      <c r="FYZ25" s="43">
        <v>1</v>
      </c>
      <c r="FZA25" s="43">
        <v>6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0</v>
      </c>
      <c r="FZU25" s="43">
        <v>0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6</v>
      </c>
      <c r="GAB25" s="43">
        <v>0</v>
      </c>
      <c r="GAC25" s="43">
        <v>0.5</v>
      </c>
      <c r="GAD25" s="43">
        <v>0</v>
      </c>
      <c r="GAE25" s="43">
        <v>0</v>
      </c>
      <c r="GAF25" s="43">
        <v>120000</v>
      </c>
      <c r="GAG25" s="43">
        <v>0</v>
      </c>
      <c r="GAH25" s="43">
        <v>120000</v>
      </c>
      <c r="GAI25" s="43">
        <v>0</v>
      </c>
      <c r="GAK25" s="43">
        <v>4</v>
      </c>
      <c r="GAL25" s="43">
        <v>0</v>
      </c>
      <c r="GAM25" s="43">
        <v>0</v>
      </c>
      <c r="GAN25" s="43">
        <v>0</v>
      </c>
      <c r="GAR25" s="43">
        <v>75</v>
      </c>
      <c r="GAT25" s="43">
        <v>40</v>
      </c>
      <c r="GBI25" s="43">
        <v>55</v>
      </c>
      <c r="GBJ25" s="43">
        <v>55</v>
      </c>
      <c r="GBK25" s="43">
        <v>55</v>
      </c>
      <c r="GBL25" s="43">
        <v>55</v>
      </c>
      <c r="GBW25" s="43">
        <v>0</v>
      </c>
      <c r="GBX25" s="43">
        <v>0</v>
      </c>
      <c r="GBY25" s="43">
        <v>1</v>
      </c>
      <c r="GBZ25" s="43">
        <v>3</v>
      </c>
      <c r="GCA25" s="43">
        <v>47</v>
      </c>
      <c r="GCB25" s="43">
        <v>49</v>
      </c>
      <c r="GCC25" s="43">
        <v>2</v>
      </c>
      <c r="GCD25" s="43">
        <v>2</v>
      </c>
      <c r="GCE25" s="43">
        <v>62</v>
      </c>
      <c r="GCG25" s="43">
        <v>45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0.35</v>
      </c>
      <c r="GDH25" s="43">
        <v>100</v>
      </c>
      <c r="GDI25" s="43">
        <v>0.2</v>
      </c>
      <c r="GDK25" s="43">
        <v>4000</v>
      </c>
      <c r="GDL25" s="43">
        <v>51.19</v>
      </c>
      <c r="GDM25" s="43">
        <v>200</v>
      </c>
      <c r="GDN25" s="43">
        <v>1</v>
      </c>
      <c r="GDW25" s="43">
        <v>-575</v>
      </c>
      <c r="GDX25" s="43">
        <v>2300</v>
      </c>
      <c r="GDZ25" s="43">
        <v>0.2</v>
      </c>
      <c r="GEA25" s="43">
        <v>73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100</v>
      </c>
      <c r="GHY25" s="43">
        <v>100</v>
      </c>
      <c r="GHZ25" s="43">
        <v>205</v>
      </c>
      <c r="GIA25" s="43">
        <v>0</v>
      </c>
      <c r="GIB25" s="43">
        <v>0</v>
      </c>
      <c r="GIC25" s="43">
        <v>1</v>
      </c>
      <c r="GID25" s="43">
        <v>0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75</v>
      </c>
      <c r="GIN25" s="43">
        <v>70</v>
      </c>
      <c r="GIO25" s="43">
        <v>73</v>
      </c>
      <c r="GIP25" s="43">
        <v>100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100</v>
      </c>
      <c r="GIW25" s="43">
        <v>100</v>
      </c>
      <c r="GIX25" s="43">
        <v>205</v>
      </c>
      <c r="GIY25" s="43">
        <v>0</v>
      </c>
      <c r="GIZ25" s="43">
        <v>1</v>
      </c>
      <c r="GJA25" s="43">
        <v>1</v>
      </c>
      <c r="GJB25" s="43">
        <v>0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75</v>
      </c>
      <c r="GJL25" s="43">
        <v>70</v>
      </c>
      <c r="GJM25" s="43">
        <v>73</v>
      </c>
      <c r="GJN25" s="43">
        <v>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205</v>
      </c>
      <c r="GJW25" s="43">
        <v>0</v>
      </c>
      <c r="GJX25" s="43">
        <v>1</v>
      </c>
      <c r="GJY25" s="43">
        <v>1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20</v>
      </c>
      <c r="GKH25" s="43">
        <v>28</v>
      </c>
      <c r="GKI25" s="43">
        <v>0</v>
      </c>
      <c r="GKJ25" s="43">
        <v>100</v>
      </c>
      <c r="GKK25" s="43">
        <v>0</v>
      </c>
      <c r="GKL25" s="43">
        <v>1.5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0.6</v>
      </c>
      <c r="GKR25" s="43">
        <v>0</v>
      </c>
      <c r="GKS25" s="43">
        <v>1</v>
      </c>
      <c r="GKT25" s="43">
        <v>12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100</v>
      </c>
      <c r="GLJ25" s="43">
        <v>100</v>
      </c>
      <c r="GLK25" s="43">
        <v>100</v>
      </c>
      <c r="GLL25" s="43">
        <v>205</v>
      </c>
      <c r="GLM25" s="43">
        <v>0</v>
      </c>
      <c r="GLN25" s="43">
        <v>1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99</v>
      </c>
      <c r="GLW25" s="43">
        <v>85</v>
      </c>
      <c r="GLX25" s="43">
        <v>90</v>
      </c>
      <c r="GLY25" s="43">
        <v>0</v>
      </c>
      <c r="GLZ25" s="43">
        <v>100</v>
      </c>
      <c r="GMA25" s="43">
        <v>0</v>
      </c>
      <c r="GMB25" s="43">
        <v>0</v>
      </c>
      <c r="GMC25" s="43">
        <v>0.1</v>
      </c>
      <c r="GMD25" s="43">
        <v>0.5</v>
      </c>
      <c r="GME25" s="43">
        <v>0.5</v>
      </c>
      <c r="GMF25" s="43">
        <v>100</v>
      </c>
      <c r="GMG25" s="43">
        <v>40</v>
      </c>
      <c r="GMH25" s="43">
        <v>0</v>
      </c>
      <c r="GMI25" s="43">
        <v>1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80</v>
      </c>
      <c r="GMR25" s="43">
        <v>30</v>
      </c>
      <c r="GMS25" s="43">
        <v>50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0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0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XL25" s="43">
        <v>0</v>
      </c>
      <c r="GXM25" s="43">
        <v>0.2</v>
      </c>
      <c r="GXN25" s="43">
        <v>1</v>
      </c>
      <c r="GXO25" s="43">
        <v>1</v>
      </c>
      <c r="GXP25" s="43">
        <v>5</v>
      </c>
      <c r="GXQ25" s="43">
        <v>50</v>
      </c>
      <c r="GXR25" s="43">
        <v>0</v>
      </c>
      <c r="GXS25" s="43">
        <v>0</v>
      </c>
      <c r="GXT25" s="43">
        <v>0.5</v>
      </c>
      <c r="GXU25" s="43">
        <v>1</v>
      </c>
      <c r="GXV25" s="43">
        <v>1</v>
      </c>
      <c r="GXW25" s="43">
        <v>1</v>
      </c>
      <c r="GXX25" s="43">
        <v>1</v>
      </c>
      <c r="GXY25" s="43">
        <v>0</v>
      </c>
      <c r="GXZ25" s="43">
        <v>0</v>
      </c>
      <c r="GYA25" s="43">
        <v>100</v>
      </c>
      <c r="GYB25" s="43">
        <v>0</v>
      </c>
      <c r="GYC25" s="43">
        <v>7</v>
      </c>
      <c r="GYD25" s="43">
        <v>0</v>
      </c>
      <c r="GYE25" s="43">
        <v>100</v>
      </c>
      <c r="GYF25" s="43">
        <v>-100</v>
      </c>
      <c r="GYG25" s="43">
        <v>0</v>
      </c>
      <c r="GYH25" s="43">
        <v>0.1</v>
      </c>
      <c r="GYI25" s="43">
        <v>5</v>
      </c>
      <c r="GYJ25" s="43">
        <v>5</v>
      </c>
      <c r="GYK25" s="43">
        <v>10</v>
      </c>
      <c r="GYL25" s="43">
        <v>10</v>
      </c>
      <c r="GYM25" s="43">
        <v>0</v>
      </c>
      <c r="GYN25" s="43">
        <v>0</v>
      </c>
      <c r="GYO25" s="43">
        <v>2</v>
      </c>
      <c r="GYP25" s="43">
        <v>1</v>
      </c>
      <c r="GYQ25" s="43">
        <v>1</v>
      </c>
      <c r="GYR25" s="43">
        <v>1</v>
      </c>
      <c r="GYS25" s="43">
        <v>1</v>
      </c>
      <c r="GYT25" s="43">
        <v>0</v>
      </c>
      <c r="GYU25" s="43">
        <v>0</v>
      </c>
      <c r="GYV25" s="43">
        <v>30</v>
      </c>
      <c r="GYW25" s="43">
        <v>0</v>
      </c>
      <c r="GYX25" s="43">
        <v>15</v>
      </c>
      <c r="GYY25" s="43">
        <v>0</v>
      </c>
      <c r="GYZ25" s="43">
        <v>100</v>
      </c>
      <c r="GZA25" s="43">
        <v>-100</v>
      </c>
      <c r="GZB25" s="43">
        <v>0</v>
      </c>
      <c r="GZC25" s="43">
        <v>0.1</v>
      </c>
      <c r="GZD25" s="43">
        <v>100</v>
      </c>
      <c r="GZE25" s="43">
        <v>205</v>
      </c>
      <c r="GZF25" s="43">
        <v>0</v>
      </c>
      <c r="GZG25" s="43">
        <v>0</v>
      </c>
      <c r="GZH25" s="43">
        <v>1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120</v>
      </c>
      <c r="GZR25" s="43">
        <v>0</v>
      </c>
      <c r="GZS25" s="43">
        <v>100</v>
      </c>
      <c r="GZT25" s="43">
        <v>100</v>
      </c>
      <c r="GZU25" s="43">
        <v>0</v>
      </c>
      <c r="GZV25" s="43">
        <v>0</v>
      </c>
      <c r="GZW25" s="43">
        <v>100</v>
      </c>
      <c r="GZX25" s="43">
        <v>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0.1</v>
      </c>
      <c r="HDC25" s="43">
        <v>100</v>
      </c>
      <c r="HDD25" s="43">
        <v>205</v>
      </c>
      <c r="HDE25" s="43">
        <v>0</v>
      </c>
      <c r="HDF25" s="43">
        <v>0</v>
      </c>
      <c r="HDG25" s="43">
        <v>1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120</v>
      </c>
      <c r="HDQ25" s="43">
        <v>0</v>
      </c>
      <c r="HDR25" s="43">
        <v>100</v>
      </c>
      <c r="HDS25" s="43">
        <v>100</v>
      </c>
      <c r="HDT25" s="43">
        <v>0</v>
      </c>
      <c r="HDU25" s="43">
        <v>0</v>
      </c>
      <c r="HDV25" s="43">
        <v>100</v>
      </c>
      <c r="HDW25" s="43">
        <v>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F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9.4780000000000003E-2</v>
      </c>
      <c r="HLH25" s="43">
        <v>0.44429000000000002</v>
      </c>
      <c r="HLI25" s="43">
        <v>1.1848000000000001</v>
      </c>
      <c r="HLJ25" s="43">
        <v>100</v>
      </c>
      <c r="HLK25" s="43">
        <v>0</v>
      </c>
      <c r="HLL25" s="43">
        <v>2.843E-2</v>
      </c>
      <c r="HLM25" s="43">
        <v>0.74046999999999996</v>
      </c>
      <c r="HLN25" s="43">
        <v>0.47389999999999999</v>
      </c>
      <c r="HLO25" s="43">
        <v>100</v>
      </c>
      <c r="HLP25" s="43">
        <v>0</v>
      </c>
      <c r="HLQ25" s="43">
        <v>4</v>
      </c>
      <c r="HLR25" s="43">
        <v>20</v>
      </c>
      <c r="HLS25" s="43">
        <v>1013</v>
      </c>
      <c r="HLT25" s="43">
        <v>2025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1014</v>
      </c>
      <c r="HMC25" s="43">
        <v>2029</v>
      </c>
      <c r="HMD25" s="43">
        <v>2</v>
      </c>
      <c r="HME25" s="43">
        <v>2</v>
      </c>
      <c r="HMF25" s="43">
        <v>35</v>
      </c>
      <c r="HMG25" s="43">
        <v>45</v>
      </c>
      <c r="HMI25" s="43">
        <v>-6</v>
      </c>
      <c r="HMJ25" s="43">
        <v>-6</v>
      </c>
      <c r="HMK25" s="43">
        <v>-6</v>
      </c>
      <c r="HML25" s="43">
        <v>-6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-90</v>
      </c>
      <c r="HNA25" s="43">
        <v>6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2029</v>
      </c>
      <c r="HNJ25" s="43">
        <v>2026</v>
      </c>
      <c r="HNK25" s="43">
        <v>2026</v>
      </c>
      <c r="HNL25" s="43">
        <v>2026</v>
      </c>
      <c r="HNM25" s="43">
        <v>50</v>
      </c>
      <c r="HNN25" s="43">
        <v>0.53</v>
      </c>
      <c r="HNO25" s="43">
        <v>0.53</v>
      </c>
      <c r="HNP25" s="43">
        <v>0.53</v>
      </c>
      <c r="HNQ25" s="43">
        <v>0.53</v>
      </c>
      <c r="HNR25" s="43">
        <v>0.48</v>
      </c>
      <c r="HNS25" s="43">
        <v>0.53</v>
      </c>
      <c r="HNT25" s="43">
        <v>0.53</v>
      </c>
      <c r="HNU25" s="43">
        <v>0.53</v>
      </c>
      <c r="HNW25" s="43">
        <v>10</v>
      </c>
      <c r="HNX25" s="43">
        <v>5</v>
      </c>
      <c r="HNY25" s="43">
        <v>95</v>
      </c>
      <c r="HNZ25" s="43">
        <v>1</v>
      </c>
      <c r="HOA25" s="43">
        <v>1</v>
      </c>
      <c r="HOB25" s="43">
        <v>101</v>
      </c>
      <c r="HOC25" s="43">
        <v>105.8</v>
      </c>
      <c r="HOD25" s="43">
        <v>98</v>
      </c>
      <c r="HOE25" s="43">
        <v>91</v>
      </c>
      <c r="HOF25" s="43">
        <v>105.8</v>
      </c>
      <c r="HOG25" s="43">
        <v>50</v>
      </c>
      <c r="HOH25" s="43">
        <v>65</v>
      </c>
      <c r="HOI25" s="43">
        <v>85</v>
      </c>
      <c r="HOJ25" s="43">
        <v>75</v>
      </c>
      <c r="HOL25" s="43">
        <v>105</v>
      </c>
      <c r="HOM25" s="43">
        <v>120</v>
      </c>
      <c r="HON25" s="43">
        <v>95</v>
      </c>
      <c r="HOO25" s="43">
        <v>70</v>
      </c>
      <c r="HOP25" s="43">
        <v>140</v>
      </c>
      <c r="HOQ25" s="43">
        <v>0</v>
      </c>
      <c r="HOR25" s="43">
        <v>80</v>
      </c>
      <c r="HOS25" s="43">
        <v>5</v>
      </c>
      <c r="HOT25" s="43">
        <v>82</v>
      </c>
      <c r="HOU25" s="43">
        <v>1</v>
      </c>
      <c r="HOV25" s="43">
        <v>25</v>
      </c>
      <c r="HOW25" s="43">
        <v>3.55</v>
      </c>
      <c r="HOX25" s="43">
        <v>3</v>
      </c>
      <c r="HOY25" s="43">
        <v>5</v>
      </c>
      <c r="HOZ25" s="43">
        <v>74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58</v>
      </c>
      <c r="HPI25" s="43">
        <v>58</v>
      </c>
      <c r="HPJ25" s="43">
        <v>58</v>
      </c>
      <c r="HPK25" s="43">
        <v>58</v>
      </c>
      <c r="HPL25" s="43">
        <v>0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YB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48.4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1450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400</v>
      </c>
      <c r="IEV25" s="43">
        <v>0</v>
      </c>
      <c r="IEW25" s="43">
        <v>3450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0</v>
      </c>
      <c r="IFF25" s="43">
        <v>1500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900</v>
      </c>
      <c r="IHF25" s="43">
        <v>0.15</v>
      </c>
      <c r="IHG25" s="43">
        <v>0.64</v>
      </c>
      <c r="IHH25" s="43">
        <v>7.7</v>
      </c>
      <c r="IHI25" s="43">
        <v>80</v>
      </c>
      <c r="IHJ25" s="43">
        <v>0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1500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1.57</v>
      </c>
      <c r="IIQ25" s="43">
        <v>1.87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0.74</v>
      </c>
      <c r="ILB25" s="43">
        <v>0</v>
      </c>
      <c r="ILC25" s="43">
        <v>0</v>
      </c>
      <c r="ILD25" s="43">
        <v>0</v>
      </c>
      <c r="ILE25" s="43">
        <v>0</v>
      </c>
      <c r="ILF25" s="43">
        <v>0</v>
      </c>
      <c r="ILG25" s="43">
        <v>0</v>
      </c>
      <c r="ILH25" s="43">
        <v>0</v>
      </c>
      <c r="ILI25" s="43">
        <v>0</v>
      </c>
      <c r="ILJ25" s="43">
        <v>0</v>
      </c>
      <c r="ILK25" s="43">
        <v>0</v>
      </c>
      <c r="ILL25" s="43">
        <v>0</v>
      </c>
      <c r="ILM25" s="43">
        <v>0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0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3</v>
      </c>
      <c r="ITN25" s="43">
        <v>2024</v>
      </c>
      <c r="ITQ25" s="43">
        <v>2029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2029</v>
      </c>
      <c r="ITX25" s="43">
        <v>2028</v>
      </c>
      <c r="IUA25" s="43">
        <v>0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331.8</v>
      </c>
      <c r="IUJ25" s="43">
        <v>12.4</v>
      </c>
      <c r="IUK25" s="43">
        <v>-23.280000000000005</v>
      </c>
      <c r="IUL25" s="43">
        <v>4.0469999999999997</v>
      </c>
      <c r="IUN25" s="43">
        <v>0.39818181818181825</v>
      </c>
      <c r="IUO25" s="43">
        <v>0</v>
      </c>
      <c r="IUP25" s="43">
        <v>0.48</v>
      </c>
      <c r="IUQ25" s="43">
        <v>2027</v>
      </c>
      <c r="IUR25" s="43">
        <v>0</v>
      </c>
      <c r="IUS25" s="43">
        <v>0</v>
      </c>
      <c r="IUT25" s="43">
        <v>0</v>
      </c>
      <c r="IUU25" s="43">
        <v>1</v>
      </c>
      <c r="IUV25" s="43">
        <v>0</v>
      </c>
      <c r="IUW25" s="43">
        <v>1</v>
      </c>
      <c r="IUX25" s="43">
        <v>0</v>
      </c>
      <c r="IUY25" s="43">
        <v>163</v>
      </c>
      <c r="IUZ25" s="43">
        <v>197</v>
      </c>
      <c r="IVA25" s="43">
        <v>142</v>
      </c>
      <c r="IVB25" s="43">
        <v>125</v>
      </c>
      <c r="IVC25" s="43">
        <v>73</v>
      </c>
      <c r="IVD25" s="43">
        <v>27</v>
      </c>
      <c r="IVE25" s="43">
        <v>27</v>
      </c>
      <c r="IVF25" s="43">
        <v>27</v>
      </c>
      <c r="IVG25" s="43">
        <v>397</v>
      </c>
      <c r="IVH25" s="43">
        <v>393</v>
      </c>
      <c r="IVI25" s="43">
        <v>325</v>
      </c>
      <c r="IVJ25" s="43">
        <v>0</v>
      </c>
      <c r="IVK25" s="43">
        <v>124</v>
      </c>
      <c r="IVL25" s="43">
        <v>73</v>
      </c>
      <c r="IVM25" s="43">
        <v>75</v>
      </c>
      <c r="IVN25" s="43">
        <v>25</v>
      </c>
      <c r="IVO25" s="43">
        <v>0</v>
      </c>
      <c r="IVP25" s="43">
        <v>71.2</v>
      </c>
      <c r="IYL25" s="43" t="s">
        <v>7677</v>
      </c>
      <c r="IYM25" s="43">
        <v>30</v>
      </c>
      <c r="IYN25" s="43">
        <v>44</v>
      </c>
      <c r="IYO25" s="43">
        <v>44</v>
      </c>
      <c r="IYP25" s="43">
        <v>45</v>
      </c>
      <c r="IYQ25" s="43">
        <v>46</v>
      </c>
      <c r="IYR25" s="43">
        <v>42</v>
      </c>
      <c r="IYS25" s="43">
        <v>44</v>
      </c>
      <c r="IYT25" s="43">
        <v>43</v>
      </c>
      <c r="IYU25" s="43">
        <v>45</v>
      </c>
      <c r="IYV25" s="43">
        <v>41</v>
      </c>
      <c r="IYW25" s="43">
        <v>44</v>
      </c>
      <c r="IYX25" s="43">
        <v>45</v>
      </c>
      <c r="IYY25" s="43">
        <v>48</v>
      </c>
      <c r="IYZ25" s="43">
        <v>48</v>
      </c>
      <c r="IZA25" s="43">
        <v>43</v>
      </c>
      <c r="IZB25" s="43">
        <v>42</v>
      </c>
      <c r="IZC25" s="43">
        <v>43</v>
      </c>
      <c r="IZD25" s="43">
        <v>42</v>
      </c>
      <c r="IZE25" s="43">
        <v>43</v>
      </c>
      <c r="IZF25" s="43">
        <v>47</v>
      </c>
      <c r="IZG25" s="43">
        <v>44</v>
      </c>
      <c r="IZH25" s="43">
        <v>21</v>
      </c>
      <c r="IZI25" s="43">
        <v>23.2</v>
      </c>
      <c r="IZJ25" s="43">
        <v>24.8</v>
      </c>
      <c r="IZK25" s="43">
        <v>24.4</v>
      </c>
      <c r="IZL25" s="43">
        <v>26.5</v>
      </c>
      <c r="IZM25" s="43">
        <v>23.1</v>
      </c>
      <c r="IZN25" s="43">
        <v>21.9</v>
      </c>
      <c r="IZO25" s="43">
        <v>23.35</v>
      </c>
      <c r="IZP25" s="43">
        <v>22.8</v>
      </c>
      <c r="IZQ25" s="43">
        <v>28</v>
      </c>
      <c r="IZR25" s="43">
        <v>25.8</v>
      </c>
      <c r="IZS25" s="43">
        <v>22.6</v>
      </c>
      <c r="JAF25" s="43">
        <v>1092</v>
      </c>
      <c r="JAG25" s="43">
        <v>1264</v>
      </c>
      <c r="JAH25" s="43">
        <v>1230</v>
      </c>
      <c r="JAI25" s="43">
        <v>1143</v>
      </c>
      <c r="JAJ25" s="43">
        <v>1266</v>
      </c>
      <c r="JAK25" s="43">
        <v>1238</v>
      </c>
      <c r="JAL25" s="43">
        <v>1442</v>
      </c>
      <c r="JAM25" s="43">
        <v>1659</v>
      </c>
      <c r="JAN25" s="43">
        <v>1108</v>
      </c>
      <c r="JAO25" s="43">
        <v>3151</v>
      </c>
      <c r="JAP25" s="43">
        <v>1141</v>
      </c>
      <c r="JAQ25" s="43">
        <v>1081</v>
      </c>
      <c r="JBE25" s="43">
        <v>52</v>
      </c>
      <c r="JBF25" s="43">
        <v>1</v>
      </c>
      <c r="JBR25" s="43">
        <v>0</v>
      </c>
      <c r="JBS25" s="43">
        <v>0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173</v>
      </c>
      <c r="JBZ25" s="43">
        <v>0</v>
      </c>
      <c r="JCA25" s="43">
        <v>0</v>
      </c>
      <c r="JCB25" s="43">
        <v>0</v>
      </c>
      <c r="JCC25" s="43">
        <v>119.2</v>
      </c>
      <c r="JCD25" s="43">
        <v>0</v>
      </c>
      <c r="JCE25" s="43">
        <v>0</v>
      </c>
      <c r="JCF25" s="43">
        <v>0</v>
      </c>
      <c r="JCG25" s="43">
        <v>1150</v>
      </c>
      <c r="JCH25" s="43">
        <v>0</v>
      </c>
      <c r="JCI25" s="43">
        <v>0</v>
      </c>
      <c r="JCJ25" s="43">
        <v>0</v>
      </c>
      <c r="JCK25" s="43">
        <v>17.5</v>
      </c>
      <c r="JCL25" s="43">
        <v>0</v>
      </c>
      <c r="JCM25" s="43">
        <v>0</v>
      </c>
      <c r="JCN25" s="43">
        <v>0</v>
      </c>
      <c r="JCO25" s="43">
        <v>2.0230000000000001</v>
      </c>
      <c r="JCS25" s="43">
        <v>38.700000000000003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Z25" s="43">
        <v>0</v>
      </c>
      <c r="JFA25" s="43">
        <v>8.1</v>
      </c>
      <c r="JFB25" s="43">
        <v>0</v>
      </c>
      <c r="JFC25" s="43">
        <v>7.77</v>
      </c>
      <c r="JFD25" s="43">
        <v>0</v>
      </c>
      <c r="JFE25" s="43">
        <v>7.88</v>
      </c>
      <c r="JFF25" s="43">
        <v>0</v>
      </c>
      <c r="JFG25" s="43">
        <v>7.8</v>
      </c>
      <c r="JFH25" s="43">
        <v>0</v>
      </c>
      <c r="JFI25" s="43">
        <v>7.79</v>
      </c>
      <c r="JFJ25" s="43">
        <v>0</v>
      </c>
      <c r="JFK25" s="43">
        <v>7.79</v>
      </c>
      <c r="JFL25" s="43">
        <v>0</v>
      </c>
      <c r="JFM25" s="43">
        <v>7.96</v>
      </c>
      <c r="JFN25" s="43">
        <v>0</v>
      </c>
      <c r="JFO25" s="43">
        <v>7.9</v>
      </c>
      <c r="JFP25" s="43">
        <v>0</v>
      </c>
      <c r="JFQ25" s="43">
        <v>8.08</v>
      </c>
      <c r="JFR25" s="43">
        <v>0</v>
      </c>
      <c r="JFS25" s="43">
        <v>7.79</v>
      </c>
      <c r="JFT25" s="43">
        <v>0</v>
      </c>
      <c r="JFU25" s="43">
        <v>7.79</v>
      </c>
      <c r="JFV25" s="43">
        <v>0</v>
      </c>
      <c r="JFW25" s="43">
        <v>7.77</v>
      </c>
      <c r="JGV25" s="43">
        <v>0</v>
      </c>
      <c r="JGW25" s="43">
        <v>0.27</v>
      </c>
      <c r="JGX25" s="43">
        <v>0</v>
      </c>
      <c r="JGY25" s="43">
        <v>-0.24</v>
      </c>
      <c r="JGZ25" s="43">
        <v>0</v>
      </c>
      <c r="JHA25" s="43">
        <v>0.11</v>
      </c>
      <c r="JHB25" s="43">
        <v>0</v>
      </c>
      <c r="JHC25" s="43">
        <v>-0.45</v>
      </c>
      <c r="JHD25" s="43">
        <v>0</v>
      </c>
      <c r="JHE25" s="43">
        <v>0.1</v>
      </c>
      <c r="JHF25" s="43">
        <v>0</v>
      </c>
      <c r="JHG25" s="43">
        <v>-0.48</v>
      </c>
      <c r="JHH25" s="43">
        <v>0</v>
      </c>
      <c r="JHI25" s="43">
        <v>-0.01</v>
      </c>
      <c r="JHJ25" s="43">
        <v>0</v>
      </c>
      <c r="JHK25" s="43">
        <v>-0.26</v>
      </c>
      <c r="JHL25" s="43">
        <v>0</v>
      </c>
      <c r="JHM25" s="43">
        <v>-0.28999999999999998</v>
      </c>
      <c r="JHN25" s="43">
        <v>0</v>
      </c>
      <c r="JHO25" s="43">
        <v>-0.32</v>
      </c>
      <c r="JHP25" s="43">
        <v>0</v>
      </c>
      <c r="JHQ25" s="43">
        <v>-0.3</v>
      </c>
      <c r="JHR25" s="43">
        <v>0</v>
      </c>
      <c r="JHS25" s="43">
        <v>-0.19</v>
      </c>
      <c r="JIR25" s="43">
        <v>0</v>
      </c>
      <c r="JIS25" s="43">
        <v>8.09</v>
      </c>
      <c r="JIT25" s="43">
        <v>0</v>
      </c>
      <c r="JIU25" s="43">
        <v>8.09</v>
      </c>
      <c r="JIV25" s="43">
        <v>0</v>
      </c>
      <c r="JIW25" s="43">
        <v>8.09</v>
      </c>
      <c r="JIX25" s="43">
        <v>0</v>
      </c>
      <c r="JIY25" s="43">
        <v>7.96</v>
      </c>
      <c r="JIZ25" s="43">
        <v>0</v>
      </c>
      <c r="JJA25" s="43">
        <v>7.79</v>
      </c>
      <c r="JJB25" s="43">
        <v>0</v>
      </c>
      <c r="JJC25" s="43">
        <v>8.0399999999999991</v>
      </c>
      <c r="JJD25" s="43">
        <v>0</v>
      </c>
      <c r="JJE25" s="43">
        <v>8.01</v>
      </c>
      <c r="JJF25" s="43">
        <v>0</v>
      </c>
      <c r="JJG25" s="43">
        <v>7.77</v>
      </c>
      <c r="JJH25" s="43">
        <v>0</v>
      </c>
      <c r="JJI25" s="43">
        <v>7.95</v>
      </c>
      <c r="JJJ25" s="43">
        <v>0</v>
      </c>
      <c r="JJK25" s="43">
        <v>7.79</v>
      </c>
      <c r="JJL25" s="43">
        <v>0</v>
      </c>
      <c r="JJM25" s="43">
        <v>7.79</v>
      </c>
      <c r="JJN25" s="43">
        <v>0</v>
      </c>
      <c r="JJO25" s="43">
        <v>7.79</v>
      </c>
      <c r="JKN25" s="43">
        <v>0</v>
      </c>
      <c r="JKO25" s="43">
        <v>-0.09</v>
      </c>
      <c r="JKP25" s="43">
        <v>0</v>
      </c>
      <c r="JKQ25" s="43">
        <v>-0.15</v>
      </c>
      <c r="JKR25" s="43">
        <v>0</v>
      </c>
      <c r="JKS25" s="43">
        <v>-0.42</v>
      </c>
      <c r="JKT25" s="43">
        <v>0</v>
      </c>
      <c r="JKU25" s="43">
        <v>-0.35</v>
      </c>
      <c r="JKV25" s="43">
        <v>0</v>
      </c>
      <c r="JKW25" s="43">
        <v>-0.32</v>
      </c>
      <c r="JKX25" s="43">
        <v>0</v>
      </c>
      <c r="JKY25" s="43">
        <v>-0.16</v>
      </c>
      <c r="JKZ25" s="43">
        <v>0</v>
      </c>
      <c r="JLA25" s="43">
        <v>-0.09</v>
      </c>
      <c r="JLB25" s="43">
        <v>0</v>
      </c>
      <c r="JLC25" s="43">
        <v>-0.23</v>
      </c>
      <c r="JLD25" s="43">
        <v>0</v>
      </c>
      <c r="JLE25" s="43">
        <v>-0.23</v>
      </c>
      <c r="JLF25" s="43">
        <v>0</v>
      </c>
      <c r="JLG25" s="43">
        <v>-0.21</v>
      </c>
      <c r="JLH25" s="43">
        <v>0</v>
      </c>
      <c r="JLI25" s="43">
        <v>-0.35</v>
      </c>
      <c r="JLJ25" s="43">
        <v>0</v>
      </c>
      <c r="JLK25" s="43">
        <v>-0.1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0</v>
      </c>
      <c r="JMS25" s="43">
        <v>0</v>
      </c>
      <c r="JMT25" s="43">
        <v>0</v>
      </c>
      <c r="JMU25" s="43">
        <v>0</v>
      </c>
      <c r="JMV25" s="43">
        <v>36.1</v>
      </c>
      <c r="JMW25" s="43">
        <v>0</v>
      </c>
      <c r="JMX25" s="43">
        <v>0</v>
      </c>
      <c r="JMY25" s="43">
        <v>0</v>
      </c>
      <c r="JMZ25" s="43">
        <v>0</v>
      </c>
      <c r="JNA25" s="43">
        <v>0</v>
      </c>
      <c r="JNB25" s="43">
        <v>0</v>
      </c>
      <c r="JNC25" s="43">
        <v>4.71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36.1</v>
      </c>
      <c r="JNO25" s="112">
        <v>36.1</v>
      </c>
      <c r="JNP25" s="112">
        <v>36.1</v>
      </c>
      <c r="JNQ25" s="112">
        <v>36.1</v>
      </c>
      <c r="JNS25" s="112">
        <v>1500</v>
      </c>
      <c r="JNT25" s="112">
        <v>1499</v>
      </c>
      <c r="JNV25" s="112">
        <v>49.2</v>
      </c>
      <c r="JNY25" s="112">
        <v>0</v>
      </c>
      <c r="JNZ25" s="112">
        <v>0</v>
      </c>
      <c r="JOA25" s="112" t="s">
        <v>17</v>
      </c>
    </row>
    <row r="26" spans="1:6089 6180:7151" ht="15" customHeight="1">
      <c r="A26" s="205">
        <v>21</v>
      </c>
      <c r="F26" s="43" t="s">
        <v>8267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-0.93</v>
      </c>
      <c r="N26" s="43">
        <v>4.66</v>
      </c>
      <c r="O26" s="43">
        <v>0</v>
      </c>
      <c r="P26" s="43">
        <v>0</v>
      </c>
      <c r="Q26" s="43">
        <v>0</v>
      </c>
      <c r="R26" s="43">
        <v>-501</v>
      </c>
      <c r="S26" s="43">
        <v>0</v>
      </c>
      <c r="T26" s="43">
        <v>5.72</v>
      </c>
      <c r="U26" s="43">
        <v>0</v>
      </c>
      <c r="V26" s="43">
        <v>3.49</v>
      </c>
      <c r="W26" s="43">
        <v>4.28</v>
      </c>
      <c r="X26" s="43">
        <v>19.3</v>
      </c>
      <c r="Y26" s="43">
        <v>981</v>
      </c>
      <c r="AC26" s="43">
        <v>0</v>
      </c>
      <c r="AD26" s="43">
        <v>0</v>
      </c>
      <c r="AE26" s="43">
        <v>0</v>
      </c>
      <c r="AF26" s="43">
        <v>0</v>
      </c>
      <c r="AG26" s="43">
        <v>4.6900000000000004</v>
      </c>
      <c r="AH26" s="43">
        <v>0</v>
      </c>
      <c r="AI26" s="43">
        <v>4.7</v>
      </c>
      <c r="AJ26" s="43">
        <v>0</v>
      </c>
      <c r="AK26" s="43">
        <v>0</v>
      </c>
      <c r="AL26" s="43">
        <v>0</v>
      </c>
      <c r="AM26" s="43" t="s">
        <v>7766</v>
      </c>
      <c r="AN26" s="43">
        <v>3621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1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I26" s="43">
        <v>0</v>
      </c>
      <c r="CJ26" s="43">
        <v>0</v>
      </c>
      <c r="CL26" s="43">
        <v>-10.8</v>
      </c>
      <c r="CM26" s="43">
        <v>11</v>
      </c>
      <c r="CN26" s="43">
        <v>42</v>
      </c>
      <c r="CO26" s="43">
        <v>0</v>
      </c>
      <c r="CP26" s="43">
        <v>-76.099999999999994</v>
      </c>
      <c r="CQ26" s="43">
        <v>0</v>
      </c>
      <c r="CR26" s="43">
        <v>0</v>
      </c>
      <c r="CS26" s="43">
        <v>4.83</v>
      </c>
      <c r="CT26" s="43">
        <v>4.87</v>
      </c>
      <c r="CU26" s="43">
        <v>0</v>
      </c>
      <c r="CV26" s="43">
        <v>-70.5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0.14000000000000001</v>
      </c>
      <c r="EV26" s="43">
        <v>0.04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44</v>
      </c>
      <c r="FL26" s="43">
        <v>425</v>
      </c>
      <c r="FM26" s="43">
        <v>99174</v>
      </c>
      <c r="FN26" s="43">
        <v>443</v>
      </c>
      <c r="FO26" s="43">
        <v>404</v>
      </c>
      <c r="FP26" s="43">
        <v>591287</v>
      </c>
      <c r="FQ26" s="43">
        <v>691287</v>
      </c>
      <c r="FR26" s="43">
        <v>791287</v>
      </c>
      <c r="FS26" s="43">
        <v>8805</v>
      </c>
      <c r="FT26" s="43">
        <v>8800</v>
      </c>
      <c r="FU26" s="43">
        <v>8800</v>
      </c>
      <c r="FW26" s="43">
        <v>126</v>
      </c>
      <c r="FY26" s="43">
        <v>54.9</v>
      </c>
      <c r="FZ26" s="43">
        <v>78.3</v>
      </c>
      <c r="GA26" s="43">
        <v>66</v>
      </c>
      <c r="GB26" s="43">
        <v>85.4</v>
      </c>
      <c r="GC26" s="43">
        <v>100</v>
      </c>
      <c r="GD26" s="43">
        <v>71.5</v>
      </c>
      <c r="GE26" s="43">
        <v>71.599999999999994</v>
      </c>
      <c r="GF26" s="43">
        <v>50</v>
      </c>
      <c r="GG26" s="43">
        <v>20</v>
      </c>
      <c r="GH26" s="43">
        <v>19.3</v>
      </c>
      <c r="GI26" s="43">
        <v>0</v>
      </c>
      <c r="GJ26" s="43">
        <v>1</v>
      </c>
      <c r="GK26" s="43">
        <v>0.999</v>
      </c>
      <c r="GL26" s="43">
        <v>50</v>
      </c>
      <c r="GM26" s="43">
        <v>94.1</v>
      </c>
      <c r="GN26" s="43">
        <v>94.1</v>
      </c>
      <c r="GO26" s="43">
        <v>0</v>
      </c>
      <c r="GP26" s="43">
        <v>54.9</v>
      </c>
      <c r="GQ26" s="43">
        <v>54.9</v>
      </c>
      <c r="GR26" s="43">
        <v>0</v>
      </c>
      <c r="GS26" s="43">
        <v>88.2</v>
      </c>
      <c r="GT26" s="43">
        <v>88.2</v>
      </c>
      <c r="GU26" s="43">
        <v>0</v>
      </c>
      <c r="GV26" s="43">
        <v>95</v>
      </c>
      <c r="GW26" s="43">
        <v>94.1</v>
      </c>
      <c r="GX26" s="43">
        <v>100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PY26" s="43">
        <v>0</v>
      </c>
      <c r="QL26" s="43">
        <v>0</v>
      </c>
      <c r="QM26" s="43">
        <v>0</v>
      </c>
      <c r="QP26" s="43">
        <v>0</v>
      </c>
      <c r="QQ26" s="43">
        <v>0</v>
      </c>
      <c r="QS26" s="43">
        <v>0</v>
      </c>
      <c r="QU26" s="43">
        <v>0</v>
      </c>
      <c r="RP26" s="43">
        <v>0</v>
      </c>
      <c r="SG26" s="43">
        <v>0</v>
      </c>
      <c r="SH26" s="43">
        <v>0</v>
      </c>
      <c r="SI26" s="43">
        <v>0</v>
      </c>
      <c r="SK26" s="43">
        <v>0</v>
      </c>
      <c r="SM26" s="43">
        <v>0</v>
      </c>
      <c r="SN26" s="43">
        <v>0</v>
      </c>
      <c r="SP26" s="43">
        <v>1608926541599</v>
      </c>
      <c r="SQ26" s="43">
        <v>0</v>
      </c>
      <c r="SR26" s="43">
        <v>40</v>
      </c>
      <c r="SS26" s="43">
        <v>1</v>
      </c>
      <c r="SU26" s="43">
        <v>0</v>
      </c>
      <c r="SV26" s="43">
        <v>0</v>
      </c>
      <c r="SX26" s="43">
        <v>28.31</v>
      </c>
      <c r="SY26" s="43">
        <v>0</v>
      </c>
      <c r="TA26" s="43">
        <v>8713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3276</v>
      </c>
      <c r="TR26" s="43">
        <v>526</v>
      </c>
      <c r="TS26" s="43">
        <v>521</v>
      </c>
      <c r="TT26" s="43">
        <v>525</v>
      </c>
      <c r="TU26" s="43">
        <v>531</v>
      </c>
      <c r="TV26" s="43">
        <v>532</v>
      </c>
      <c r="TW26" s="43">
        <v>526</v>
      </c>
      <c r="TX26" s="43">
        <v>530</v>
      </c>
      <c r="TY26" s="43">
        <v>527</v>
      </c>
      <c r="TZ26" s="43">
        <v>531</v>
      </c>
      <c r="UA26" s="43">
        <v>524</v>
      </c>
      <c r="UB26" s="43">
        <v>531</v>
      </c>
      <c r="UC26" s="43">
        <v>527</v>
      </c>
      <c r="UD26" s="43">
        <v>530</v>
      </c>
      <c r="UE26" s="43">
        <v>530</v>
      </c>
      <c r="UF26" s="43">
        <v>530</v>
      </c>
      <c r="UG26" s="43">
        <v>529</v>
      </c>
      <c r="UH26" s="43">
        <v>0</v>
      </c>
      <c r="UI26" s="43">
        <v>0</v>
      </c>
      <c r="UJ26" s="43">
        <v>0</v>
      </c>
      <c r="UK26" s="43">
        <v>0</v>
      </c>
      <c r="UL26" s="43">
        <v>0</v>
      </c>
      <c r="UM26" s="43">
        <v>0</v>
      </c>
      <c r="UN26" s="43">
        <v>0</v>
      </c>
      <c r="UO26" s="43">
        <v>0</v>
      </c>
      <c r="UP26" s="43">
        <v>527</v>
      </c>
      <c r="UQ26" s="43">
        <v>527</v>
      </c>
      <c r="UR26" s="43">
        <v>532</v>
      </c>
      <c r="US26" s="43">
        <v>531</v>
      </c>
      <c r="UT26" s="43">
        <v>520</v>
      </c>
      <c r="UU26" s="43">
        <v>520</v>
      </c>
      <c r="UV26" s="43">
        <v>0</v>
      </c>
      <c r="UW26" s="43">
        <v>343</v>
      </c>
      <c r="UX26" s="43">
        <v>3276</v>
      </c>
      <c r="UY26" s="43">
        <v>0</v>
      </c>
      <c r="UZ26" s="43">
        <v>0</v>
      </c>
      <c r="VA26" s="43">
        <v>11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0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43.6</v>
      </c>
      <c r="XO26" s="43">
        <v>31.8</v>
      </c>
      <c r="XR26" s="43">
        <v>85.9</v>
      </c>
      <c r="XS26" s="43">
        <v>85.4</v>
      </c>
      <c r="XT26" s="43">
        <v>82</v>
      </c>
      <c r="XU26" s="43">
        <v>29.8</v>
      </c>
      <c r="XZ26" s="43">
        <v>5</v>
      </c>
      <c r="YA26" s="43">
        <v>1606645134461</v>
      </c>
      <c r="YC26" s="43">
        <v>2682</v>
      </c>
      <c r="YD26" s="43">
        <v>0.999</v>
      </c>
      <c r="YE26" s="43">
        <v>50</v>
      </c>
      <c r="YF26" s="43">
        <v>0</v>
      </c>
      <c r="YG26" s="43">
        <v>5630</v>
      </c>
      <c r="YH26" s="43">
        <v>3255</v>
      </c>
      <c r="YI26" s="43">
        <v>5608</v>
      </c>
      <c r="YJ26" s="43">
        <v>3243</v>
      </c>
      <c r="YK26" s="43">
        <v>5625</v>
      </c>
      <c r="YL26" s="43">
        <v>3238</v>
      </c>
      <c r="YM26" s="43">
        <v>5629</v>
      </c>
      <c r="YN26" s="43">
        <v>3249</v>
      </c>
      <c r="YO26" s="43">
        <v>5611</v>
      </c>
      <c r="YP26" s="43">
        <v>3236</v>
      </c>
      <c r="YQ26" s="43">
        <v>5621</v>
      </c>
      <c r="YR26" s="43">
        <v>3236</v>
      </c>
      <c r="YS26" s="43">
        <v>0</v>
      </c>
      <c r="YT26" s="43">
        <v>0</v>
      </c>
      <c r="YU26" s="43">
        <v>0</v>
      </c>
      <c r="YV26" s="43">
        <v>0</v>
      </c>
      <c r="YW26" s="43">
        <v>0</v>
      </c>
      <c r="YX26" s="43">
        <v>0</v>
      </c>
      <c r="YY26" s="43">
        <v>2.2000000000000002</v>
      </c>
      <c r="YZ26" s="43">
        <v>-29.2</v>
      </c>
      <c r="ZA26" s="43">
        <v>3.98</v>
      </c>
      <c r="ZB26" s="43">
        <v>0.72</v>
      </c>
      <c r="ZD26" s="43">
        <v>0</v>
      </c>
      <c r="ZE26" s="43">
        <v>88.2</v>
      </c>
      <c r="ZF26" s="43">
        <v>78.2</v>
      </c>
      <c r="ZG26" s="43">
        <v>0</v>
      </c>
      <c r="ZH26" s="43">
        <v>85.4</v>
      </c>
      <c r="ZI26" s="43">
        <v>71.599999999999994</v>
      </c>
      <c r="ZJ26" s="43">
        <v>71.5</v>
      </c>
      <c r="ZK26" s="43">
        <v>12</v>
      </c>
      <c r="ZL26" s="43">
        <v>0</v>
      </c>
      <c r="ZM26" s="43">
        <v>0</v>
      </c>
      <c r="ZN26" s="43">
        <v>23</v>
      </c>
      <c r="ZO26" s="43">
        <v>22.9</v>
      </c>
      <c r="ZP26" s="43">
        <v>22.9</v>
      </c>
      <c r="ZQ26" s="43">
        <v>22.9</v>
      </c>
      <c r="ZR26" s="43">
        <v>22.9</v>
      </c>
      <c r="ZS26" s="43">
        <v>22.9</v>
      </c>
      <c r="ZT26" s="43">
        <v>22.9</v>
      </c>
      <c r="ZU26" s="43">
        <v>22.9</v>
      </c>
      <c r="ZV26" s="43">
        <v>22.9</v>
      </c>
      <c r="ZW26" s="43">
        <v>22.9</v>
      </c>
      <c r="ZX26" s="43">
        <v>22.9</v>
      </c>
      <c r="ZY26" s="43">
        <v>22.9</v>
      </c>
      <c r="ZZ26" s="43">
        <v>22.9</v>
      </c>
      <c r="AAA26" s="43">
        <v>22.9</v>
      </c>
      <c r="AAB26" s="43">
        <v>22.9</v>
      </c>
      <c r="AAC26" s="43">
        <v>22.9</v>
      </c>
      <c r="AAD26" s="43">
        <v>22.9</v>
      </c>
      <c r="AAE26" s="43">
        <v>0</v>
      </c>
      <c r="AAF26" s="43">
        <v>0</v>
      </c>
      <c r="AAG26" s="43">
        <v>0</v>
      </c>
      <c r="AAH26" s="43">
        <v>0</v>
      </c>
      <c r="AAI26" s="43">
        <v>0</v>
      </c>
      <c r="AAJ26" s="43">
        <v>0</v>
      </c>
      <c r="AAK26" s="43">
        <v>0</v>
      </c>
      <c r="AAL26" s="43">
        <v>0</v>
      </c>
      <c r="AAM26" s="43">
        <v>67.2</v>
      </c>
      <c r="AAN26" s="43">
        <v>0</v>
      </c>
      <c r="AAO26" s="43">
        <v>0</v>
      </c>
      <c r="AAP26" s="43">
        <v>0</v>
      </c>
      <c r="AAQ26" s="43">
        <v>66.7</v>
      </c>
      <c r="AAR26" s="43">
        <v>68.5</v>
      </c>
      <c r="AAS26" s="43">
        <v>76.7</v>
      </c>
      <c r="AAT26" s="43">
        <v>64.7</v>
      </c>
      <c r="AAU26" s="43">
        <v>68.8</v>
      </c>
      <c r="AAV26" s="43">
        <v>72.5</v>
      </c>
      <c r="AAW26" s="43">
        <v>79.7</v>
      </c>
      <c r="AAX26" s="43">
        <v>0</v>
      </c>
      <c r="AAY26" s="43">
        <v>1.24</v>
      </c>
      <c r="AAZ26" s="43">
        <v>0</v>
      </c>
      <c r="ABA26" s="43">
        <v>0</v>
      </c>
      <c r="ABB26" s="43">
        <v>0</v>
      </c>
      <c r="ABC26" s="43">
        <v>1.24</v>
      </c>
      <c r="ABD26" s="43">
        <v>1.24</v>
      </c>
      <c r="ABE26" s="43">
        <v>1.24</v>
      </c>
      <c r="ABF26" s="43">
        <v>1.24</v>
      </c>
      <c r="ABG26" s="43">
        <v>1.24</v>
      </c>
      <c r="ABH26" s="43">
        <v>1.24</v>
      </c>
      <c r="ABI26" s="43">
        <v>1.24</v>
      </c>
      <c r="ABJ26" s="43">
        <v>0</v>
      </c>
      <c r="ABK26" s="43">
        <v>1</v>
      </c>
      <c r="ABL26" s="43">
        <v>0</v>
      </c>
      <c r="ABM26" s="43">
        <v>0</v>
      </c>
      <c r="ABN26" s="43">
        <v>0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0</v>
      </c>
      <c r="ABW26" s="43">
        <v>88</v>
      </c>
      <c r="ABX26" s="43">
        <v>0</v>
      </c>
      <c r="ABY26" s="43">
        <v>0</v>
      </c>
      <c r="ABZ26" s="43">
        <v>0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0</v>
      </c>
      <c r="ACI26" s="43">
        <v>8812.2999999999993</v>
      </c>
      <c r="ACJ26" s="43">
        <v>0</v>
      </c>
      <c r="ACK26" s="43">
        <v>0</v>
      </c>
      <c r="ACL26" s="43">
        <v>0</v>
      </c>
      <c r="ACM26" s="43">
        <v>8812.2999999999993</v>
      </c>
      <c r="ACN26" s="43">
        <v>8812.2999999999993</v>
      </c>
      <c r="ACO26" s="43">
        <v>8812.2999999999993</v>
      </c>
      <c r="ACP26" s="43">
        <v>8812.2999999999993</v>
      </c>
      <c r="ACQ26" s="43">
        <v>8812.2999999999993</v>
      </c>
      <c r="ACR26" s="43">
        <v>8812.2999999999993</v>
      </c>
      <c r="ACS26" s="43">
        <v>8812.2999999999993</v>
      </c>
      <c r="ACT26" s="43">
        <v>0</v>
      </c>
      <c r="ACU26" s="97">
        <v>2017</v>
      </c>
      <c r="ACV26" s="97">
        <v>0</v>
      </c>
      <c r="ACW26" s="97">
        <v>0</v>
      </c>
      <c r="ACX26" s="97">
        <v>0</v>
      </c>
      <c r="ACY26" s="97">
        <v>0</v>
      </c>
      <c r="ACZ26" s="97">
        <v>0</v>
      </c>
      <c r="ADA26" s="97">
        <v>0</v>
      </c>
      <c r="ADB26" s="97">
        <v>0</v>
      </c>
      <c r="ADC26" s="97">
        <v>0</v>
      </c>
      <c r="ADD26" s="97">
        <v>0</v>
      </c>
      <c r="ADE26" s="43">
        <v>26</v>
      </c>
      <c r="ADF26" s="43">
        <v>10</v>
      </c>
      <c r="ADG26" s="97">
        <v>2017</v>
      </c>
      <c r="ADH26" s="97">
        <v>28</v>
      </c>
      <c r="ADI26" s="97">
        <v>10</v>
      </c>
      <c r="ADJ26" s="97">
        <v>2017</v>
      </c>
      <c r="ADK26" s="97">
        <v>28</v>
      </c>
      <c r="ADL26" s="97">
        <v>10</v>
      </c>
      <c r="ADM26" s="97">
        <v>2017</v>
      </c>
      <c r="ADN26" s="97">
        <v>28</v>
      </c>
      <c r="ADO26" s="97">
        <v>10</v>
      </c>
      <c r="ADP26" s="97">
        <v>2017</v>
      </c>
      <c r="ADQ26" s="97">
        <v>28</v>
      </c>
      <c r="ADR26" s="97">
        <v>10</v>
      </c>
      <c r="ADS26" s="97">
        <v>2017</v>
      </c>
      <c r="ADT26" s="97">
        <v>25</v>
      </c>
      <c r="ADU26" s="97">
        <v>10</v>
      </c>
      <c r="ADV26" s="97">
        <v>2017</v>
      </c>
      <c r="ADW26" s="97">
        <v>28</v>
      </c>
      <c r="ADX26" s="97">
        <v>10</v>
      </c>
      <c r="ADY26" s="97">
        <v>2017</v>
      </c>
      <c r="ADZ26" s="97">
        <v>25</v>
      </c>
      <c r="AEA26" s="97">
        <v>10</v>
      </c>
      <c r="AEB26" s="97">
        <v>0</v>
      </c>
      <c r="AEC26" s="97">
        <v>0</v>
      </c>
      <c r="AED26" s="97">
        <v>0</v>
      </c>
      <c r="AEE26" s="97">
        <v>36996</v>
      </c>
      <c r="AEF26" s="43">
        <v>0</v>
      </c>
      <c r="AEG26" s="43">
        <v>0</v>
      </c>
      <c r="AEH26" s="97">
        <v>0</v>
      </c>
      <c r="AEI26" s="43">
        <v>37016</v>
      </c>
      <c r="AEJ26" s="43">
        <v>37027</v>
      </c>
      <c r="AEK26" s="97">
        <v>37015</v>
      </c>
      <c r="AEL26" s="43">
        <v>37021</v>
      </c>
      <c r="AEM26" s="43">
        <v>36982</v>
      </c>
      <c r="AEN26" s="97">
        <v>37026</v>
      </c>
      <c r="AEO26" s="43">
        <v>36986</v>
      </c>
      <c r="AEP26" s="43">
        <v>0</v>
      </c>
      <c r="AEQ26" s="97">
        <v>7.7</v>
      </c>
      <c r="AER26" s="43">
        <v>0</v>
      </c>
      <c r="AES26" s="43">
        <v>0</v>
      </c>
      <c r="AET26" s="97">
        <v>0</v>
      </c>
      <c r="AEU26" s="43">
        <v>7.7</v>
      </c>
      <c r="AEV26" s="43">
        <v>7.7</v>
      </c>
      <c r="AEW26" s="97">
        <v>7.7</v>
      </c>
      <c r="AEX26" s="43">
        <v>7.7</v>
      </c>
      <c r="AEY26" s="43">
        <v>7.7</v>
      </c>
      <c r="AEZ26" s="97">
        <v>7.7</v>
      </c>
      <c r="AFA26" s="43">
        <v>7.7</v>
      </c>
      <c r="AFB26" s="43">
        <v>0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2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154</v>
      </c>
      <c r="AGL26" s="43">
        <v>0</v>
      </c>
      <c r="AGM26" s="43">
        <v>0</v>
      </c>
      <c r="AGN26" s="43">
        <v>-20.2</v>
      </c>
      <c r="AGO26" s="43">
        <v>-20.2</v>
      </c>
      <c r="AGP26" s="43">
        <v>-20.2</v>
      </c>
      <c r="AGQ26" s="43">
        <v>-20.2</v>
      </c>
      <c r="AGR26" s="43">
        <v>-20.2</v>
      </c>
      <c r="AGS26" s="43">
        <v>-20.2</v>
      </c>
      <c r="AGT26" s="43">
        <v>-20.2</v>
      </c>
      <c r="AGU26" s="43">
        <v>-20.2</v>
      </c>
      <c r="AGV26" s="43">
        <v>-20.2</v>
      </c>
      <c r="AGW26" s="43">
        <v>-20.2</v>
      </c>
      <c r="AGX26" s="43">
        <v>-20.2</v>
      </c>
      <c r="AGY26" s="43">
        <v>-20.2</v>
      </c>
      <c r="AGZ26" s="43">
        <v>-20.2</v>
      </c>
      <c r="AHA26" s="43">
        <v>-20.2</v>
      </c>
      <c r="AHB26" s="43">
        <v>-20.2</v>
      </c>
      <c r="AHC26" s="43">
        <v>-20.2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111</v>
      </c>
      <c r="AHM26" s="43">
        <v>176</v>
      </c>
      <c r="AHN26" s="43">
        <v>143</v>
      </c>
      <c r="AHO26" s="43">
        <v>143</v>
      </c>
      <c r="AHP26" s="43">
        <v>143</v>
      </c>
      <c r="AHQ26" s="43">
        <v>143</v>
      </c>
      <c r="AHR26" s="43">
        <v>159</v>
      </c>
      <c r="AHS26" s="43">
        <v>95</v>
      </c>
      <c r="AHT26" s="43">
        <v>111</v>
      </c>
      <c r="AHU26" s="43">
        <v>111</v>
      </c>
      <c r="AHV26" s="43">
        <v>111</v>
      </c>
      <c r="AHW26" s="43">
        <v>111</v>
      </c>
      <c r="AHX26" s="43">
        <v>127</v>
      </c>
      <c r="AHY26" s="43">
        <v>159</v>
      </c>
      <c r="AHZ26" s="43">
        <v>111</v>
      </c>
      <c r="AIA26" s="43">
        <v>95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411</v>
      </c>
      <c r="AKN26" s="43">
        <v>349</v>
      </c>
      <c r="AKO26" s="43">
        <v>594</v>
      </c>
      <c r="AKP26" s="43">
        <v>712</v>
      </c>
      <c r="AKQ26" s="43">
        <v>472</v>
      </c>
      <c r="AKR26" s="43">
        <v>450</v>
      </c>
      <c r="AKS26" s="43">
        <v>491</v>
      </c>
      <c r="AKT26" s="43">
        <v>371</v>
      </c>
      <c r="AKU26" s="43">
        <v>298</v>
      </c>
      <c r="AKV26" s="43">
        <v>398</v>
      </c>
      <c r="AKW26" s="43">
        <v>369</v>
      </c>
      <c r="AKX26" s="43">
        <v>565</v>
      </c>
      <c r="AKY26" s="43">
        <v>503</v>
      </c>
      <c r="AKZ26" s="43">
        <v>387</v>
      </c>
      <c r="ALA26" s="43">
        <v>360</v>
      </c>
      <c r="ALB26" s="43">
        <v>432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-3.0000000000000001E-3</v>
      </c>
      <c r="ALL26" s="43">
        <v>4.79</v>
      </c>
      <c r="ALM26" s="43">
        <v>0</v>
      </c>
      <c r="ALN26" s="43">
        <v>0</v>
      </c>
      <c r="ALO26" s="43">
        <v>0</v>
      </c>
      <c r="ALP26" s="43">
        <v>0</v>
      </c>
      <c r="ALQ26" s="43">
        <v>7.8</v>
      </c>
      <c r="ALR26" s="43">
        <v>7.77</v>
      </c>
      <c r="ALS26" s="43">
        <v>7.57</v>
      </c>
      <c r="ALT26" s="43">
        <v>7.82</v>
      </c>
      <c r="ALU26" s="43">
        <v>7.9</v>
      </c>
      <c r="ALV26" s="43">
        <v>7.98</v>
      </c>
      <c r="ALW26" s="43">
        <v>8</v>
      </c>
      <c r="ALX26" s="43">
        <v>7.77</v>
      </c>
      <c r="ALY26" s="43">
        <v>7.67</v>
      </c>
      <c r="ALZ26" s="43">
        <v>8.06</v>
      </c>
      <c r="AMA26" s="43">
        <v>7.73</v>
      </c>
      <c r="AMB26" s="43">
        <v>7.7</v>
      </c>
      <c r="AMC26" s="43">
        <v>7.95</v>
      </c>
      <c r="AMD26" s="43">
        <v>7.95</v>
      </c>
      <c r="AME26" s="43">
        <v>8.0500000000000007</v>
      </c>
      <c r="AMF26" s="43">
        <v>7.63</v>
      </c>
      <c r="AMO26" s="43">
        <v>0</v>
      </c>
      <c r="AMP26" s="43">
        <v>0.49</v>
      </c>
      <c r="AMQ26" s="43">
        <v>0.32</v>
      </c>
      <c r="AMR26" s="43">
        <v>0.41</v>
      </c>
      <c r="AMS26" s="43">
        <v>-0.28000000000000003</v>
      </c>
      <c r="AMT26" s="43">
        <v>0.38</v>
      </c>
      <c r="AMU26" s="43">
        <v>0.27</v>
      </c>
      <c r="AMV26" s="43">
        <v>-0.23</v>
      </c>
      <c r="AMW26" s="43">
        <v>-0.12</v>
      </c>
      <c r="AMX26" s="43">
        <v>-0.27</v>
      </c>
      <c r="AMY26" s="43">
        <v>-0.24</v>
      </c>
      <c r="AMZ26" s="43">
        <v>-0.14000000000000001</v>
      </c>
      <c r="ANA26" s="43">
        <v>-0.01</v>
      </c>
      <c r="ANB26" s="43">
        <v>-0.28000000000000003</v>
      </c>
      <c r="ANC26" s="43">
        <v>-0.43</v>
      </c>
      <c r="AND26" s="43">
        <v>-0.28000000000000003</v>
      </c>
      <c r="ANM26" s="43">
        <v>7.99</v>
      </c>
      <c r="ANN26" s="43">
        <v>7.86</v>
      </c>
      <c r="ANO26" s="43">
        <v>7.77</v>
      </c>
      <c r="ANP26" s="43">
        <v>8.08</v>
      </c>
      <c r="ANQ26" s="43">
        <v>7.86</v>
      </c>
      <c r="ANR26" s="43">
        <v>7.86</v>
      </c>
      <c r="ANS26" s="43">
        <v>8.16</v>
      </c>
      <c r="ANT26" s="43">
        <v>8.15</v>
      </c>
      <c r="ANU26" s="43">
        <v>7.93</v>
      </c>
      <c r="ANV26" s="43">
        <v>7.95</v>
      </c>
      <c r="ANW26" s="43">
        <v>7.7</v>
      </c>
      <c r="ANX26" s="43">
        <v>7.75</v>
      </c>
      <c r="ANY26" s="43">
        <v>7.6</v>
      </c>
      <c r="ANZ26" s="43">
        <v>8.08</v>
      </c>
      <c r="AOA26" s="43">
        <v>7.92</v>
      </c>
      <c r="AOB26" s="43">
        <v>7.71</v>
      </c>
      <c r="AOK26" s="43">
        <v>0.01</v>
      </c>
      <c r="AOL26" s="43">
        <v>-0.28000000000000003</v>
      </c>
      <c r="AOM26" s="43">
        <v>-0.24</v>
      </c>
      <c r="AON26" s="43">
        <v>0.14000000000000001</v>
      </c>
      <c r="AOO26" s="43">
        <v>-0.11</v>
      </c>
      <c r="AOP26" s="43">
        <v>-0.09</v>
      </c>
      <c r="AOQ26" s="43">
        <v>-0.01</v>
      </c>
      <c r="AOR26" s="43">
        <v>0.28000000000000003</v>
      </c>
      <c r="AOS26" s="43">
        <v>-0.11</v>
      </c>
      <c r="AOT26" s="43">
        <v>-0.2</v>
      </c>
      <c r="AOU26" s="43">
        <v>-0.23</v>
      </c>
      <c r="AOV26" s="43">
        <v>-0.05</v>
      </c>
      <c r="AOW26" s="43">
        <v>-0.11</v>
      </c>
      <c r="AOX26" s="43">
        <v>-0.46</v>
      </c>
      <c r="AOY26" s="43">
        <v>-0.26</v>
      </c>
      <c r="AOZ26" s="43">
        <v>-0.11</v>
      </c>
      <c r="API26" s="43">
        <v>22966</v>
      </c>
      <c r="APJ26" s="43">
        <v>0</v>
      </c>
      <c r="APK26" s="43">
        <v>981</v>
      </c>
      <c r="APL26" s="43">
        <v>0</v>
      </c>
      <c r="APM26" s="43">
        <v>278</v>
      </c>
      <c r="APN26" s="43">
        <v>0.02</v>
      </c>
      <c r="APO26" s="43">
        <v>0</v>
      </c>
      <c r="APP26" s="43">
        <v>60</v>
      </c>
      <c r="APQ26" s="43">
        <v>1.04</v>
      </c>
      <c r="APR26" s="43">
        <v>0</v>
      </c>
      <c r="APS26" s="43">
        <v>5620</v>
      </c>
      <c r="APT26" s="43" t="s">
        <v>7675</v>
      </c>
      <c r="APU26" s="43" t="s">
        <v>7746</v>
      </c>
      <c r="APV26" s="43" t="s">
        <v>7675</v>
      </c>
      <c r="APW26" s="43" t="s">
        <v>7767</v>
      </c>
      <c r="APX26" s="43" t="s">
        <v>7768</v>
      </c>
      <c r="APY26" s="43" t="s">
        <v>7769</v>
      </c>
      <c r="APZ26" s="43" t="s">
        <v>7675</v>
      </c>
      <c r="AQA26" s="43" t="s">
        <v>7770</v>
      </c>
      <c r="AQB26" s="43" t="s">
        <v>7771</v>
      </c>
      <c r="AQC26" s="43" t="s">
        <v>7748</v>
      </c>
      <c r="AQD26" s="43" t="s">
        <v>7675</v>
      </c>
      <c r="AQE26" s="43" t="s">
        <v>7770</v>
      </c>
      <c r="AQF26" s="43" t="s">
        <v>7675</v>
      </c>
      <c r="AQG26" s="43" t="s">
        <v>7675</v>
      </c>
      <c r="AQH26" s="43" t="s">
        <v>7770</v>
      </c>
      <c r="AQI26" s="43" t="s">
        <v>7772</v>
      </c>
      <c r="AQJ26" s="43" t="s">
        <v>7675</v>
      </c>
      <c r="AQK26" s="43" t="s">
        <v>7697</v>
      </c>
      <c r="AQL26" s="43" t="s">
        <v>7675</v>
      </c>
      <c r="AQM26" s="43" t="s">
        <v>7697</v>
      </c>
      <c r="AQN26" s="43" t="s">
        <v>7770</v>
      </c>
      <c r="AQO26" s="43" t="s">
        <v>7699</v>
      </c>
      <c r="AQP26" s="43" t="s">
        <v>7672</v>
      </c>
      <c r="AQQ26" s="43" t="s">
        <v>7768</v>
      </c>
      <c r="AQR26" s="43" t="s">
        <v>7701</v>
      </c>
      <c r="AQS26" s="43" t="s">
        <v>7770</v>
      </c>
      <c r="AQT26" s="43" t="s">
        <v>7748</v>
      </c>
      <c r="AQU26" s="43" t="s">
        <v>7699</v>
      </c>
      <c r="AQV26" s="43" t="s">
        <v>7768</v>
      </c>
      <c r="AQW26" s="43" t="s">
        <v>7675</v>
      </c>
      <c r="AQX26" s="43" t="s">
        <v>22</v>
      </c>
      <c r="AQY26" s="43">
        <v>14.2</v>
      </c>
      <c r="AQZ26" s="43">
        <v>15</v>
      </c>
      <c r="ARA26" s="43">
        <v>13.3</v>
      </c>
      <c r="ARB26" s="43">
        <v>15.6</v>
      </c>
      <c r="ARC26" s="43">
        <v>13.9</v>
      </c>
      <c r="ARD26" s="43">
        <v>14.2</v>
      </c>
      <c r="ARE26" s="43">
        <v>14.9</v>
      </c>
      <c r="ARF26" s="43">
        <v>13.6</v>
      </c>
      <c r="ARG26" s="43">
        <v>14.5</v>
      </c>
      <c r="ARH26" s="43">
        <v>13.4</v>
      </c>
      <c r="ARI26" s="43">
        <v>13.4</v>
      </c>
      <c r="ARJ26" s="43">
        <v>14.7</v>
      </c>
      <c r="ARK26" s="43">
        <v>13.4</v>
      </c>
      <c r="ARL26" s="43">
        <v>14.5</v>
      </c>
      <c r="ARM26" s="43">
        <v>14.1</v>
      </c>
      <c r="ARN26" s="43">
        <v>12.7</v>
      </c>
      <c r="ARO26" s="43">
        <v>15.4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15.8</v>
      </c>
      <c r="ARY26" s="43">
        <v>12.7</v>
      </c>
      <c r="ARZ26" s="43">
        <v>1644</v>
      </c>
      <c r="AVE26" s="43" t="s">
        <v>7676</v>
      </c>
      <c r="AVF26" s="43">
        <v>50</v>
      </c>
      <c r="AVK26" s="43">
        <v>67.459999999999994</v>
      </c>
      <c r="AVL26" s="43">
        <v>2</v>
      </c>
      <c r="AVM26" s="43">
        <v>2</v>
      </c>
      <c r="AVO26" s="43">
        <v>50</v>
      </c>
      <c r="AVP26" s="43">
        <v>0</v>
      </c>
      <c r="AVQ26" s="43">
        <v>50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1</v>
      </c>
      <c r="AXO26" s="43">
        <v>1010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0</v>
      </c>
      <c r="AYB26" s="43">
        <v>1</v>
      </c>
      <c r="AYC26" s="43">
        <v>0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2</v>
      </c>
      <c r="AYT26" s="43">
        <v>0</v>
      </c>
      <c r="AYU26" s="43">
        <v>11</v>
      </c>
      <c r="AYV26" s="43">
        <v>3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34</v>
      </c>
      <c r="BAQ26" s="43">
        <v>1700</v>
      </c>
      <c r="BAR26" s="43">
        <v>800</v>
      </c>
      <c r="BAS26" s="43">
        <v>1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-300</v>
      </c>
      <c r="BBK26" s="43">
        <v>-100</v>
      </c>
      <c r="BBL26" s="43">
        <v>-700</v>
      </c>
      <c r="BBM26" s="43">
        <v>6</v>
      </c>
      <c r="BBN26" s="43">
        <v>0</v>
      </c>
      <c r="BBO26" s="43">
        <v>50</v>
      </c>
      <c r="BBP26" s="43">
        <v>1500</v>
      </c>
      <c r="BBQ26" s="43">
        <v>3</v>
      </c>
      <c r="BBR26" s="43">
        <v>3.7</v>
      </c>
      <c r="BBS26" s="43">
        <v>3.9</v>
      </c>
      <c r="BBT26" s="43">
        <v>0.1</v>
      </c>
      <c r="BBU26" s="43">
        <v>2.7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3.9</v>
      </c>
      <c r="BCH26" s="43">
        <v>0</v>
      </c>
      <c r="BCI26" s="43">
        <v>0</v>
      </c>
      <c r="BCJ26" s="43">
        <v>0</v>
      </c>
      <c r="BCK26" s="43">
        <v>0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28</v>
      </c>
      <c r="BDA26" s="43">
        <v>40</v>
      </c>
      <c r="BDB26" s="43">
        <v>30</v>
      </c>
      <c r="BDC26" s="43">
        <v>50</v>
      </c>
      <c r="BDD26" s="43">
        <v>180</v>
      </c>
      <c r="BDE26" s="43">
        <v>28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0</v>
      </c>
      <c r="BEA26" s="43">
        <v>10</v>
      </c>
      <c r="BEB26" s="43">
        <v>2</v>
      </c>
      <c r="BEC26" s="43">
        <v>0</v>
      </c>
      <c r="BED26" s="43">
        <v>0</v>
      </c>
      <c r="BEE26" s="43">
        <v>1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0</v>
      </c>
      <c r="BEO26" s="43">
        <v>10</v>
      </c>
      <c r="BEP26" s="43">
        <v>2</v>
      </c>
      <c r="BEQ26" s="43">
        <v>0</v>
      </c>
      <c r="BER26" s="43">
        <v>0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0</v>
      </c>
      <c r="BFK26" s="43">
        <v>2</v>
      </c>
      <c r="BFL26" s="43">
        <v>8</v>
      </c>
      <c r="BXX26" s="43">
        <v>0</v>
      </c>
      <c r="BXY26" s="43">
        <v>0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0</v>
      </c>
      <c r="BZW26" s="43">
        <v>0</v>
      </c>
      <c r="BZX26" s="43">
        <v>0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0</v>
      </c>
      <c r="CAF26" s="43">
        <v>0</v>
      </c>
      <c r="CAG26" s="43">
        <v>0</v>
      </c>
      <c r="CAH26" s="43">
        <v>0</v>
      </c>
      <c r="CAI26" s="43">
        <v>0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0</v>
      </c>
      <c r="CAQ26" s="43">
        <v>0</v>
      </c>
      <c r="CAR26" s="43">
        <v>0</v>
      </c>
      <c r="CAS26" s="43">
        <v>0</v>
      </c>
      <c r="CAT26" s="43">
        <v>0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0</v>
      </c>
      <c r="CBB26" s="43">
        <v>0</v>
      </c>
      <c r="CBC26" s="43">
        <v>6</v>
      </c>
      <c r="CBD26" s="43">
        <v>0</v>
      </c>
      <c r="CBE26" s="43">
        <v>0</v>
      </c>
      <c r="CBF26" s="43">
        <v>0</v>
      </c>
      <c r="CBG26" s="43">
        <v>0</v>
      </c>
      <c r="CBH26" s="43">
        <v>0</v>
      </c>
      <c r="CBI26" s="43">
        <v>0</v>
      </c>
      <c r="CBJ26" s="43">
        <v>0</v>
      </c>
      <c r="CBK26" s="43">
        <v>0</v>
      </c>
      <c r="CBL26" s="43">
        <v>0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0</v>
      </c>
      <c r="CBT26" s="43">
        <v>0</v>
      </c>
      <c r="CBU26" s="43">
        <v>0</v>
      </c>
      <c r="CBV26" s="43">
        <v>0</v>
      </c>
      <c r="CBW26" s="43">
        <v>0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0</v>
      </c>
      <c r="CCE26" s="43">
        <v>0</v>
      </c>
      <c r="CCF26" s="43">
        <v>0</v>
      </c>
      <c r="CCG26" s="43">
        <v>0</v>
      </c>
      <c r="CCH26" s="43">
        <v>0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0</v>
      </c>
      <c r="CCP26" s="43">
        <v>0</v>
      </c>
      <c r="CCQ26" s="43">
        <v>0</v>
      </c>
      <c r="CCR26" s="43">
        <v>0</v>
      </c>
      <c r="CCS26" s="43">
        <v>0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0</v>
      </c>
      <c r="CDA26" s="43">
        <v>0</v>
      </c>
      <c r="CDB26" s="43">
        <v>0</v>
      </c>
      <c r="CDC26" s="43">
        <v>0</v>
      </c>
      <c r="CDD26" s="43">
        <v>0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0</v>
      </c>
      <c r="CFQ26" s="43">
        <v>0</v>
      </c>
      <c r="CFR26" s="43">
        <v>0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0</v>
      </c>
      <c r="CKD26" s="43">
        <v>0</v>
      </c>
      <c r="CKE26" s="43">
        <v>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0</v>
      </c>
      <c r="CVZ26" s="43">
        <v>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0</v>
      </c>
      <c r="CYQ26" s="43">
        <v>0</v>
      </c>
      <c r="CYR26" s="43">
        <v>0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25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-27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5500</v>
      </c>
      <c r="DHM26" s="43">
        <v>1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1</v>
      </c>
      <c r="DIH26" s="43">
        <v>1.1100000000000001</v>
      </c>
      <c r="DII26" s="43">
        <v>1</v>
      </c>
      <c r="DIJ26" s="43">
        <v>1.1100000000000001</v>
      </c>
      <c r="DIK26" s="43">
        <v>1</v>
      </c>
      <c r="DIL26" s="43">
        <v>30</v>
      </c>
      <c r="DIM26" s="43">
        <v>0</v>
      </c>
      <c r="DIN26" s="43">
        <v>0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1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7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349</v>
      </c>
      <c r="DLG26" s="43">
        <v>200</v>
      </c>
      <c r="DLH26" s="43">
        <v>1</v>
      </c>
      <c r="DLI26" s="43">
        <v>55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5500</v>
      </c>
      <c r="DLS26" s="43">
        <v>20</v>
      </c>
      <c r="DLT26" s="43">
        <v>10</v>
      </c>
      <c r="DLU26" s="43">
        <v>3</v>
      </c>
      <c r="DLV26" s="43">
        <v>5500</v>
      </c>
      <c r="DLW26" s="43">
        <v>0</v>
      </c>
      <c r="DLX26" s="43">
        <v>0</v>
      </c>
      <c r="DLY26" s="43">
        <v>0</v>
      </c>
      <c r="DLZ26" s="43">
        <v>0</v>
      </c>
      <c r="DMA26" s="43">
        <v>5500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0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V26" s="43">
        <v>0</v>
      </c>
      <c r="DPE26" s="43">
        <v>0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0</v>
      </c>
      <c r="DPO26" s="43">
        <v>0</v>
      </c>
      <c r="DPS26" s="43">
        <v>1</v>
      </c>
      <c r="DPT26" s="43">
        <v>1</v>
      </c>
      <c r="DPX26" s="43">
        <v>0</v>
      </c>
      <c r="DPY26" s="43">
        <v>0</v>
      </c>
      <c r="DPZ26" s="43">
        <v>1</v>
      </c>
      <c r="DQA26" s="43">
        <v>1</v>
      </c>
      <c r="DQC26" s="43">
        <v>1</v>
      </c>
      <c r="DQD26" s="43">
        <v>1</v>
      </c>
      <c r="DQE26" s="43">
        <v>1</v>
      </c>
      <c r="DQG26" s="43">
        <v>0</v>
      </c>
      <c r="DQH26" s="43">
        <v>0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0</v>
      </c>
      <c r="DRB26" s="43">
        <v>1</v>
      </c>
      <c r="DRC26" s="43">
        <v>1</v>
      </c>
      <c r="DRE26" s="43">
        <v>0</v>
      </c>
      <c r="DRF26" s="43">
        <v>0</v>
      </c>
      <c r="DRG26" s="43">
        <v>0</v>
      </c>
      <c r="DRH26" s="43">
        <v>0</v>
      </c>
      <c r="DRJ26" s="43">
        <v>0</v>
      </c>
      <c r="DRN26" s="43">
        <v>1</v>
      </c>
      <c r="DRP26" s="43">
        <v>616</v>
      </c>
      <c r="DRU26" s="43">
        <v>11</v>
      </c>
      <c r="DRV26" s="43">
        <v>0</v>
      </c>
      <c r="DRW26" s="43">
        <v>233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0.02</v>
      </c>
      <c r="DSO26" s="43">
        <v>100</v>
      </c>
      <c r="DSP26" s="43">
        <v>50</v>
      </c>
      <c r="DSQ26" s="43">
        <v>0</v>
      </c>
      <c r="DSR26" s="43">
        <v>0</v>
      </c>
      <c r="DSS26" s="43">
        <v>4.5</v>
      </c>
      <c r="DST26" s="43">
        <v>100</v>
      </c>
      <c r="DSU26" s="43">
        <v>0</v>
      </c>
      <c r="DSV26" s="43">
        <v>0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90</v>
      </c>
      <c r="DTD26" s="43">
        <v>30</v>
      </c>
      <c r="DTE26" s="43">
        <v>100</v>
      </c>
      <c r="DTF26" s="43">
        <v>90</v>
      </c>
      <c r="DTG26" s="43">
        <v>0</v>
      </c>
      <c r="DTH26" s="43">
        <v>1</v>
      </c>
      <c r="DTI26" s="43">
        <v>0</v>
      </c>
      <c r="DTJ26" s="43">
        <v>-5</v>
      </c>
      <c r="DTK26" s="43">
        <v>15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1</v>
      </c>
      <c r="DTT26" s="43">
        <v>6</v>
      </c>
      <c r="DTU26" s="43">
        <v>0</v>
      </c>
      <c r="DTV26" s="43">
        <v>0</v>
      </c>
      <c r="DTW26" s="43">
        <v>0</v>
      </c>
      <c r="DTX26" s="43">
        <v>1</v>
      </c>
      <c r="DTY26" s="43">
        <v>6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33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7</v>
      </c>
      <c r="DUZ26" s="43">
        <v>24</v>
      </c>
      <c r="DVA26" s="43">
        <v>7</v>
      </c>
      <c r="DVB26" s="43">
        <v>12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3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0</v>
      </c>
      <c r="DVS26" s="43">
        <v>0</v>
      </c>
      <c r="DVT26" s="43">
        <v>1</v>
      </c>
      <c r="DVU26" s="43">
        <v>65</v>
      </c>
      <c r="DVV26" s="43">
        <v>1</v>
      </c>
      <c r="DVW26" s="43">
        <v>0</v>
      </c>
      <c r="DVX26" s="43">
        <v>0</v>
      </c>
      <c r="DVY26" s="43">
        <v>0</v>
      </c>
      <c r="DVZ26" s="43">
        <v>-4.5</v>
      </c>
      <c r="DWA26" s="43">
        <v>10</v>
      </c>
      <c r="DWB26" s="43">
        <v>1</v>
      </c>
      <c r="DWC26" s="43">
        <v>60</v>
      </c>
      <c r="DWD26" s="43">
        <v>55</v>
      </c>
      <c r="DWE26" s="43">
        <v>0</v>
      </c>
      <c r="DWF26" s="43">
        <v>2</v>
      </c>
      <c r="DWG26" s="43">
        <v>1.65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</v>
      </c>
      <c r="DXU26" s="43">
        <v>0</v>
      </c>
      <c r="DXV26" s="43">
        <v>0</v>
      </c>
      <c r="DXW26" s="43">
        <v>0</v>
      </c>
      <c r="DXX26" s="43">
        <v>15</v>
      </c>
      <c r="DXY26" s="43">
        <v>30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0.3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360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0.3</v>
      </c>
      <c r="DYX26" s="43">
        <v>0.1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0</v>
      </c>
      <c r="DZF26" s="43">
        <v>0</v>
      </c>
      <c r="DZG26" s="43">
        <v>1</v>
      </c>
      <c r="DZH26" s="43">
        <v>1</v>
      </c>
      <c r="DZI26" s="43">
        <v>1</v>
      </c>
      <c r="DZJ26" s="43">
        <v>1</v>
      </c>
      <c r="DZK26" s="43">
        <v>2</v>
      </c>
      <c r="DZL26" s="43">
        <v>0.2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1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1</v>
      </c>
      <c r="EAG26" s="43">
        <v>3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0.3</v>
      </c>
      <c r="EAP26" s="43">
        <v>1</v>
      </c>
      <c r="EAQ26" s="43">
        <v>25</v>
      </c>
      <c r="EAR26" s="43">
        <v>6.5</v>
      </c>
      <c r="EAS26" s="43">
        <v>100</v>
      </c>
      <c r="EAT26" s="43">
        <v>0</v>
      </c>
      <c r="EAU26" s="43">
        <v>7</v>
      </c>
      <c r="EAV26" s="43">
        <v>0</v>
      </c>
      <c r="EAW26" s="43">
        <v>0.5</v>
      </c>
      <c r="EAX26" s="43">
        <v>0</v>
      </c>
      <c r="EAY26" s="43">
        <v>4</v>
      </c>
      <c r="EAZ26" s="43">
        <v>50</v>
      </c>
      <c r="EBA26" s="43">
        <v>0</v>
      </c>
      <c r="EBB26" s="43">
        <v>25</v>
      </c>
      <c r="EBC26" s="43">
        <v>10</v>
      </c>
      <c r="EBD26" s="43">
        <v>250</v>
      </c>
      <c r="EBE26" s="43">
        <v>2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1</v>
      </c>
      <c r="ECN26" s="43">
        <v>0</v>
      </c>
      <c r="ECO26" s="43">
        <v>0</v>
      </c>
      <c r="ECP26" s="43">
        <v>0</v>
      </c>
      <c r="ECQ26" s="43">
        <v>0</v>
      </c>
      <c r="ECR26" s="43">
        <v>0</v>
      </c>
      <c r="ECS26" s="43">
        <v>0</v>
      </c>
      <c r="ECT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N26" s="43">
        <v>0</v>
      </c>
      <c r="EFO26" s="43">
        <v>0</v>
      </c>
      <c r="EFP26" s="43">
        <v>0</v>
      </c>
      <c r="EFQ26" s="43">
        <v>0</v>
      </c>
      <c r="EIF26" s="43">
        <v>0</v>
      </c>
      <c r="EIG26" s="43">
        <v>0</v>
      </c>
      <c r="EIH26" s="43">
        <v>0</v>
      </c>
      <c r="EII26" s="43">
        <v>0</v>
      </c>
      <c r="EIN26" s="43">
        <v>0</v>
      </c>
      <c r="EIO26" s="43">
        <v>0</v>
      </c>
      <c r="EIP26" s="43">
        <v>1200</v>
      </c>
      <c r="EIQ26" s="43">
        <v>1000</v>
      </c>
      <c r="EIU26" s="43">
        <v>1000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50</v>
      </c>
      <c r="EJH26" s="43">
        <v>1000</v>
      </c>
      <c r="EJI26" s="43">
        <v>680</v>
      </c>
      <c r="EJJ26" s="43">
        <v>640</v>
      </c>
      <c r="EJK26" s="43">
        <v>5</v>
      </c>
      <c r="EJL26" s="43">
        <v>650</v>
      </c>
      <c r="EJM26" s="43">
        <v>5</v>
      </c>
      <c r="EJN26" s="43">
        <v>1000</v>
      </c>
      <c r="EJO26" s="43">
        <v>640</v>
      </c>
      <c r="EJP26" s="43">
        <v>5</v>
      </c>
      <c r="EJQ26" s="43">
        <v>680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160</v>
      </c>
      <c r="EKB26" s="43">
        <v>5</v>
      </c>
      <c r="EKC26" s="43">
        <v>460</v>
      </c>
      <c r="EKD26" s="43">
        <v>100</v>
      </c>
      <c r="EKE26" s="43">
        <v>0</v>
      </c>
      <c r="EKF26" s="43">
        <v>0</v>
      </c>
      <c r="EKG26" s="43">
        <v>0</v>
      </c>
      <c r="EKH26" s="43">
        <v>0</v>
      </c>
      <c r="EKI26" s="43">
        <v>0</v>
      </c>
      <c r="EKJ26" s="43">
        <v>0</v>
      </c>
      <c r="EKK26" s="43">
        <v>0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20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4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4</v>
      </c>
      <c r="ETI26" s="43">
        <v>0.95</v>
      </c>
      <c r="ETJ26" s="43">
        <v>-0.9</v>
      </c>
      <c r="ETK26" s="43">
        <v>20</v>
      </c>
      <c r="ETL26" s="43">
        <v>80</v>
      </c>
      <c r="ETM26" s="43">
        <v>3321</v>
      </c>
      <c r="ETN26" s="43">
        <v>88</v>
      </c>
      <c r="ETO26" s="43">
        <v>90</v>
      </c>
      <c r="ETP26" s="43">
        <v>1.88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75</v>
      </c>
      <c r="EVU26" s="43">
        <v>90</v>
      </c>
      <c r="EVV26" s="43">
        <v>75</v>
      </c>
      <c r="EVW26" s="43">
        <v>80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50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45</v>
      </c>
      <c r="EWX26" s="43">
        <v>300</v>
      </c>
      <c r="EWZ26" s="43">
        <v>75</v>
      </c>
      <c r="EXA26" s="43">
        <v>1.5</v>
      </c>
      <c r="EXB26" s="43">
        <v>0</v>
      </c>
      <c r="EXC26" s="43">
        <v>0</v>
      </c>
      <c r="EXD26" s="43">
        <v>0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930</v>
      </c>
      <c r="EXS26" s="43">
        <v>0</v>
      </c>
      <c r="EXT26" s="43">
        <v>5000</v>
      </c>
      <c r="EXU26" s="43">
        <v>50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500</v>
      </c>
      <c r="EYF26" s="43">
        <v>1000</v>
      </c>
      <c r="EYG26" s="43">
        <v>1</v>
      </c>
      <c r="EYH26" s="43">
        <v>0</v>
      </c>
      <c r="EYI26" s="43">
        <v>0</v>
      </c>
      <c r="EYJ26" s="43">
        <v>0</v>
      </c>
      <c r="EYK26" s="43">
        <v>1</v>
      </c>
      <c r="EYL26" s="43">
        <v>1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</v>
      </c>
      <c r="EYR26" s="43">
        <v>0</v>
      </c>
      <c r="EYS26" s="43">
        <v>20</v>
      </c>
      <c r="EYT26" s="43">
        <v>0.8</v>
      </c>
      <c r="EYU26" s="43">
        <v>-0.9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400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-100</v>
      </c>
      <c r="EZT26" s="43">
        <v>100</v>
      </c>
      <c r="EZU26" s="43">
        <v>0</v>
      </c>
      <c r="EZV26" s="43">
        <v>0</v>
      </c>
      <c r="EZW26" s="43">
        <v>4</v>
      </c>
      <c r="EZX26" s="43">
        <v>20</v>
      </c>
      <c r="EZY26" s="43">
        <v>-100</v>
      </c>
      <c r="EZZ26" s="43">
        <v>100</v>
      </c>
      <c r="FAA26" s="43">
        <v>5000</v>
      </c>
      <c r="FAB26" s="43">
        <v>0</v>
      </c>
      <c r="FAC26" s="43">
        <v>1</v>
      </c>
      <c r="FAD26" s="43">
        <v>1</v>
      </c>
      <c r="FAE26" s="43">
        <v>-0.9</v>
      </c>
      <c r="FAF26" s="43">
        <v>-100</v>
      </c>
      <c r="FAG26" s="43">
        <v>100</v>
      </c>
      <c r="FAT26" s="43">
        <v>10</v>
      </c>
      <c r="FAU26" s="43">
        <v>2.5</v>
      </c>
      <c r="FAV26" s="43">
        <v>0.2</v>
      </c>
      <c r="FAW26" s="43">
        <v>3.1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120</v>
      </c>
      <c r="FBD26" s="43">
        <v>5</v>
      </c>
      <c r="FBE26" s="43">
        <v>120</v>
      </c>
      <c r="FBF26" s="43">
        <v>5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100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0.5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4.5999999999999996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120</v>
      </c>
      <c r="FDY26" s="43">
        <v>2</v>
      </c>
      <c r="FDZ26" s="43">
        <v>120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83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1</v>
      </c>
      <c r="FEM26" s="43">
        <v>0</v>
      </c>
      <c r="FEN26" s="43">
        <v>100</v>
      </c>
      <c r="FEO26" s="43">
        <v>120</v>
      </c>
      <c r="FEP26" s="43">
        <v>2</v>
      </c>
      <c r="FEQ26" s="43">
        <v>0.5</v>
      </c>
      <c r="FER26" s="43">
        <v>0</v>
      </c>
      <c r="FES26" s="43">
        <v>1</v>
      </c>
      <c r="FET26" s="43">
        <v>0</v>
      </c>
      <c r="FEU26" s="43">
        <v>78</v>
      </c>
      <c r="FEV26" s="43">
        <v>120</v>
      </c>
      <c r="FEW26" s="43">
        <v>2</v>
      </c>
      <c r="FEX26" s="43">
        <v>0.5</v>
      </c>
      <c r="FEY26" s="43">
        <v>0</v>
      </c>
      <c r="FEZ26" s="43">
        <v>62</v>
      </c>
      <c r="FFA26" s="43">
        <v>2</v>
      </c>
      <c r="FFB26" s="43">
        <v>1</v>
      </c>
      <c r="FFD26" s="43">
        <v>77</v>
      </c>
      <c r="FFE26" s="43">
        <v>120</v>
      </c>
      <c r="FFF26" s="43">
        <v>2</v>
      </c>
      <c r="FFG26" s="43">
        <v>0.5</v>
      </c>
      <c r="FFH26" s="43">
        <v>0</v>
      </c>
      <c r="FFI26" s="43">
        <v>1</v>
      </c>
      <c r="FFJ26" s="43">
        <v>0</v>
      </c>
      <c r="FFK26" s="43">
        <v>200</v>
      </c>
      <c r="FFL26" s="43">
        <v>200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1</v>
      </c>
      <c r="FGP26" s="43">
        <v>200</v>
      </c>
      <c r="FGQ26" s="43">
        <v>-200</v>
      </c>
      <c r="FGR26" s="43">
        <v>-1</v>
      </c>
      <c r="FGS26" s="43">
        <v>-50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1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0</v>
      </c>
      <c r="FKI26" s="43">
        <v>0</v>
      </c>
      <c r="FKJ26" s="43">
        <v>0</v>
      </c>
      <c r="FKK26" s="43">
        <v>0</v>
      </c>
      <c r="FKL26" s="43">
        <v>0</v>
      </c>
      <c r="FKM26" s="43">
        <v>0</v>
      </c>
      <c r="FKN26" s="43">
        <v>0</v>
      </c>
      <c r="FKO26" s="43">
        <v>10</v>
      </c>
      <c r="FKP26" s="43">
        <v>0</v>
      </c>
      <c r="FKQ26" s="43">
        <v>1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15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462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4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550</v>
      </c>
      <c r="FQM26" s="43">
        <v>25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4</v>
      </c>
      <c r="FQW26" s="43">
        <v>4</v>
      </c>
      <c r="FQX26" s="43">
        <v>4</v>
      </c>
      <c r="FQY26" s="43">
        <v>4</v>
      </c>
      <c r="FQZ26" s="43">
        <v>-5</v>
      </c>
      <c r="FRA26" s="43">
        <v>-5</v>
      </c>
      <c r="FRB26" s="43">
        <v>-5</v>
      </c>
      <c r="FRC26" s="43">
        <v>-5</v>
      </c>
      <c r="FRD26" s="43">
        <v>14</v>
      </c>
      <c r="FRE26" s="43">
        <v>14</v>
      </c>
      <c r="FRF26" s="43">
        <v>14</v>
      </c>
      <c r="FRG26" s="43">
        <v>14</v>
      </c>
      <c r="FRH26" s="43">
        <v>4.5</v>
      </c>
      <c r="FRJ26" s="43">
        <v>45</v>
      </c>
      <c r="FRK26" s="43">
        <v>660</v>
      </c>
      <c r="FRL26" s="43">
        <v>660</v>
      </c>
      <c r="FRM26" s="43">
        <v>-144</v>
      </c>
      <c r="FRN26" s="43">
        <v>0</v>
      </c>
      <c r="FRO26" s="43">
        <v>60</v>
      </c>
      <c r="FRP26" s="43">
        <v>50</v>
      </c>
      <c r="FSO26" s="43">
        <v>0</v>
      </c>
      <c r="FSP26" s="43">
        <v>4</v>
      </c>
      <c r="FSQ26" s="43">
        <v>500</v>
      </c>
      <c r="FSR26" s="43">
        <v>30</v>
      </c>
      <c r="FST26" s="43">
        <v>8000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250</v>
      </c>
      <c r="FTT26" s="43">
        <v>0</v>
      </c>
      <c r="FTU26" s="43">
        <v>-24</v>
      </c>
      <c r="FTV26" s="43">
        <v>-13</v>
      </c>
      <c r="FTW26" s="43">
        <v>2175</v>
      </c>
      <c r="FTX26" s="43">
        <v>1280</v>
      </c>
      <c r="FTY26" s="43">
        <v>10</v>
      </c>
      <c r="FTZ26" s="43">
        <v>2175</v>
      </c>
      <c r="FUA26" s="43">
        <v>1280</v>
      </c>
      <c r="FUB26" s="43">
        <v>60</v>
      </c>
      <c r="FUC26" s="43">
        <v>0</v>
      </c>
      <c r="FUD26" s="43">
        <v>0</v>
      </c>
      <c r="FUK26" s="43">
        <v>0</v>
      </c>
      <c r="FUL26" s="43">
        <v>0.19531000000000001</v>
      </c>
      <c r="FUN26" s="43">
        <v>3.8999999999999998E-3</v>
      </c>
      <c r="FUO26" s="43">
        <v>2.5</v>
      </c>
      <c r="FUP26" s="43">
        <v>1.1000000000000001</v>
      </c>
      <c r="FUV26" s="43">
        <v>2679</v>
      </c>
      <c r="FUW26" s="43">
        <v>1324</v>
      </c>
      <c r="FUX26" s="43">
        <v>4795</v>
      </c>
      <c r="FUY26" s="43">
        <v>2310</v>
      </c>
      <c r="FUZ26" s="43">
        <v>1499</v>
      </c>
      <c r="FVA26" s="43">
        <v>1500</v>
      </c>
      <c r="FVC26" s="43">
        <v>55.1</v>
      </c>
      <c r="FVD26" s="43">
        <v>48.1</v>
      </c>
      <c r="FVF26" s="43">
        <v>400</v>
      </c>
      <c r="FVN26" s="43">
        <v>0</v>
      </c>
      <c r="FVO26" s="43">
        <v>0.19531000000000001</v>
      </c>
      <c r="FVQ26" s="43">
        <v>3.8999999999999998E-3</v>
      </c>
      <c r="FVR26" s="43">
        <v>2.5</v>
      </c>
      <c r="FVS26" s="43">
        <v>1.1000000000000001</v>
      </c>
      <c r="FVY26" s="43">
        <v>2190</v>
      </c>
      <c r="FVZ26" s="43">
        <v>1100</v>
      </c>
      <c r="FWA26" s="43">
        <v>2950</v>
      </c>
      <c r="FWB26" s="43">
        <v>1550</v>
      </c>
      <c r="FWC26" s="43">
        <v>1500</v>
      </c>
      <c r="FWD26" s="43">
        <v>1500</v>
      </c>
      <c r="FWF26" s="43">
        <v>47</v>
      </c>
      <c r="FWG26" s="43">
        <v>44</v>
      </c>
      <c r="FWI26" s="43">
        <v>400</v>
      </c>
      <c r="FWQ26" s="43">
        <v>0</v>
      </c>
      <c r="FWR26" s="43">
        <v>0.19531000000000001</v>
      </c>
      <c r="FWT26" s="43">
        <v>3.8999999999999998E-3</v>
      </c>
      <c r="FWU26" s="43">
        <v>2.5</v>
      </c>
      <c r="FWV26" s="43">
        <v>1.1000000000000001</v>
      </c>
      <c r="FXB26" s="43">
        <v>2190</v>
      </c>
      <c r="FXC26" s="43">
        <v>1100</v>
      </c>
      <c r="FXD26" s="43">
        <v>2950</v>
      </c>
      <c r="FXE26" s="43">
        <v>1550</v>
      </c>
      <c r="FXF26" s="43">
        <v>1500</v>
      </c>
      <c r="FXG26" s="43">
        <v>1500</v>
      </c>
      <c r="FXI26" s="43">
        <v>47</v>
      </c>
      <c r="FXJ26" s="43">
        <v>44</v>
      </c>
      <c r="FXL26" s="43">
        <v>400</v>
      </c>
      <c r="FXT26" s="43">
        <v>0</v>
      </c>
      <c r="FXU26" s="43">
        <v>0.19531000000000001</v>
      </c>
      <c r="FXW26" s="43">
        <v>3.8999999999999998E-3</v>
      </c>
      <c r="FXX26" s="43">
        <v>2.5</v>
      </c>
      <c r="FXY26" s="43">
        <v>1.1000000000000001</v>
      </c>
      <c r="FYE26" s="43">
        <v>2190</v>
      </c>
      <c r="FYF26" s="43">
        <v>1100</v>
      </c>
      <c r="FYG26" s="43">
        <v>2950</v>
      </c>
      <c r="FYH26" s="43">
        <v>1550</v>
      </c>
      <c r="FYI26" s="43">
        <v>1500</v>
      </c>
      <c r="FYJ26" s="43">
        <v>1500</v>
      </c>
      <c r="FYL26" s="43">
        <v>47</v>
      </c>
      <c r="FYM26" s="43">
        <v>44</v>
      </c>
      <c r="FYO26" s="43">
        <v>400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6</v>
      </c>
      <c r="FYY26" s="43">
        <v>0</v>
      </c>
      <c r="FYZ26" s="43">
        <v>1</v>
      </c>
      <c r="FZA26" s="43">
        <v>6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0</v>
      </c>
      <c r="FZU26" s="43">
        <v>0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6</v>
      </c>
      <c r="GAB26" s="43">
        <v>0</v>
      </c>
      <c r="GAC26" s="43">
        <v>0.5</v>
      </c>
      <c r="GAD26" s="43">
        <v>0</v>
      </c>
      <c r="GAE26" s="43">
        <v>0</v>
      </c>
      <c r="GAF26" s="43">
        <v>120000</v>
      </c>
      <c r="GAG26" s="43">
        <v>0</v>
      </c>
      <c r="GAH26" s="43">
        <v>120000</v>
      </c>
      <c r="GAI26" s="43">
        <v>0</v>
      </c>
      <c r="GAK26" s="43">
        <v>4</v>
      </c>
      <c r="GAL26" s="43">
        <v>0</v>
      </c>
      <c r="GAM26" s="43">
        <v>0</v>
      </c>
      <c r="GAN26" s="43">
        <v>0</v>
      </c>
      <c r="GAR26" s="43">
        <v>75</v>
      </c>
      <c r="GAT26" s="43">
        <v>40</v>
      </c>
      <c r="GBI26" s="43">
        <v>55</v>
      </c>
      <c r="GBJ26" s="43">
        <v>55</v>
      </c>
      <c r="GBK26" s="43">
        <v>50</v>
      </c>
      <c r="GBL26" s="43">
        <v>50</v>
      </c>
      <c r="GBW26" s="43">
        <v>0</v>
      </c>
      <c r="GBX26" s="43">
        <v>0</v>
      </c>
      <c r="GBY26" s="43">
        <v>1</v>
      </c>
      <c r="GBZ26" s="43">
        <v>3</v>
      </c>
      <c r="GCA26" s="43">
        <v>47</v>
      </c>
      <c r="GCB26" s="43">
        <v>49</v>
      </c>
      <c r="GCC26" s="43">
        <v>2</v>
      </c>
      <c r="GCD26" s="43">
        <v>2</v>
      </c>
      <c r="GCE26" s="43">
        <v>62</v>
      </c>
      <c r="GCG26" s="43">
        <v>45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400</v>
      </c>
      <c r="GDL26" s="43">
        <v>55</v>
      </c>
      <c r="GDM26" s="43">
        <v>55</v>
      </c>
      <c r="GDN26" s="43">
        <v>55</v>
      </c>
      <c r="GDW26" s="43">
        <v>-750</v>
      </c>
      <c r="GDX26" s="43">
        <v>3000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100</v>
      </c>
      <c r="GHY26" s="43">
        <v>100</v>
      </c>
      <c r="GHZ26" s="43">
        <v>45</v>
      </c>
      <c r="GIA26" s="43">
        <v>0</v>
      </c>
      <c r="GIB26" s="43">
        <v>1</v>
      </c>
      <c r="GIC26" s="43">
        <v>4</v>
      </c>
      <c r="GID26" s="43">
        <v>0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102</v>
      </c>
      <c r="GIN26" s="43">
        <v>60</v>
      </c>
      <c r="GIO26" s="43">
        <v>66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100</v>
      </c>
      <c r="GIW26" s="43">
        <v>100</v>
      </c>
      <c r="GIX26" s="43">
        <v>50</v>
      </c>
      <c r="GIY26" s="43">
        <v>0</v>
      </c>
      <c r="GIZ26" s="43">
        <v>1</v>
      </c>
      <c r="GJA26" s="43">
        <v>4</v>
      </c>
      <c r="GJB26" s="43">
        <v>0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80</v>
      </c>
      <c r="GJL26" s="43">
        <v>60</v>
      </c>
      <c r="GJM26" s="43">
        <v>71.5</v>
      </c>
      <c r="GJN26" s="43">
        <v>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150</v>
      </c>
      <c r="GJW26" s="43">
        <v>0</v>
      </c>
      <c r="GJX26" s="43">
        <v>1</v>
      </c>
      <c r="GJY26" s="43">
        <v>6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20</v>
      </c>
      <c r="GKH26" s="43">
        <v>28</v>
      </c>
      <c r="GKI26" s="43">
        <v>0</v>
      </c>
      <c r="GKJ26" s="43">
        <v>100</v>
      </c>
      <c r="GKK26" s="43">
        <v>0</v>
      </c>
      <c r="GKL26" s="43">
        <v>1.5</v>
      </c>
      <c r="GKM26" s="43">
        <v>2E-3</v>
      </c>
      <c r="GKN26" s="43">
        <v>1</v>
      </c>
      <c r="GKO26" s="43">
        <v>1</v>
      </c>
      <c r="GKP26" s="43">
        <v>10</v>
      </c>
      <c r="GKQ26" s="43">
        <v>0.6</v>
      </c>
      <c r="GKR26" s="43">
        <v>0</v>
      </c>
      <c r="GKS26" s="43">
        <v>1</v>
      </c>
      <c r="GKT26" s="43">
        <v>12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50</v>
      </c>
      <c r="GLE26" s="43">
        <v>100</v>
      </c>
      <c r="GLF26" s="43">
        <v>0</v>
      </c>
      <c r="GLG26" s="43">
        <v>0</v>
      </c>
      <c r="GLH26" s="43">
        <v>0.1</v>
      </c>
      <c r="GLI26" s="43">
        <v>100</v>
      </c>
      <c r="GLJ26" s="43">
        <v>100</v>
      </c>
      <c r="GLK26" s="43">
        <v>100</v>
      </c>
      <c r="GLL26" s="43">
        <v>205</v>
      </c>
      <c r="GLM26" s="43">
        <v>0</v>
      </c>
      <c r="GLN26" s="43">
        <v>1</v>
      </c>
      <c r="GLO26" s="43">
        <v>1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99</v>
      </c>
      <c r="GLW26" s="43">
        <v>85</v>
      </c>
      <c r="GLX26" s="43">
        <v>90</v>
      </c>
      <c r="GLY26" s="43">
        <v>0</v>
      </c>
      <c r="GLZ26" s="43">
        <v>100</v>
      </c>
      <c r="GMA26" s="43">
        <v>0</v>
      </c>
      <c r="GMB26" s="43">
        <v>0</v>
      </c>
      <c r="GMC26" s="43">
        <v>0.1</v>
      </c>
      <c r="GMD26" s="43">
        <v>0.5</v>
      </c>
      <c r="GME26" s="43">
        <v>0.5</v>
      </c>
      <c r="GMF26" s="43">
        <v>100</v>
      </c>
      <c r="GMG26" s="43">
        <v>40</v>
      </c>
      <c r="GMH26" s="43">
        <v>0</v>
      </c>
      <c r="GMI26" s="43">
        <v>1</v>
      </c>
      <c r="GMJ26" s="43">
        <v>1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80</v>
      </c>
      <c r="GMR26" s="43">
        <v>30</v>
      </c>
      <c r="GMS26" s="43">
        <v>50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0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99</v>
      </c>
      <c r="GQS26" s="43">
        <v>75</v>
      </c>
      <c r="GQT26" s="43">
        <v>100</v>
      </c>
      <c r="GQU26" s="43">
        <v>100</v>
      </c>
      <c r="GQV26" s="43">
        <v>95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0.1</v>
      </c>
      <c r="GZD26" s="43">
        <v>100</v>
      </c>
      <c r="GZE26" s="43">
        <v>205</v>
      </c>
      <c r="GZF26" s="43">
        <v>0</v>
      </c>
      <c r="GZG26" s="43">
        <v>0</v>
      </c>
      <c r="GZH26" s="43">
        <v>1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120</v>
      </c>
      <c r="GZR26" s="43">
        <v>0</v>
      </c>
      <c r="GZS26" s="43">
        <v>100</v>
      </c>
      <c r="GZT26" s="43">
        <v>100</v>
      </c>
      <c r="GZU26" s="43">
        <v>0</v>
      </c>
      <c r="GZV26" s="43">
        <v>0</v>
      </c>
      <c r="GZW26" s="43">
        <v>100</v>
      </c>
      <c r="GZX26" s="43">
        <v>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205</v>
      </c>
      <c r="HDE26" s="43">
        <v>0</v>
      </c>
      <c r="HDF26" s="43">
        <v>0</v>
      </c>
      <c r="HDG26" s="43">
        <v>1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120</v>
      </c>
      <c r="HDQ26" s="43">
        <v>0</v>
      </c>
      <c r="HDR26" s="43">
        <v>100</v>
      </c>
      <c r="HDS26" s="43">
        <v>100</v>
      </c>
      <c r="HDT26" s="43">
        <v>0</v>
      </c>
      <c r="HDU26" s="43">
        <v>0</v>
      </c>
      <c r="HDV26" s="43">
        <v>100</v>
      </c>
      <c r="HDW26" s="43">
        <v>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1</v>
      </c>
      <c r="HIN26" s="43">
        <v>0</v>
      </c>
      <c r="HIO26" s="43">
        <v>0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9.4780000000000003E-2</v>
      </c>
      <c r="HLH26" s="43">
        <v>0.4</v>
      </c>
      <c r="HLI26" s="43">
        <v>0.7</v>
      </c>
      <c r="HLJ26" s="43">
        <v>100</v>
      </c>
      <c r="HLK26" s="43">
        <v>0</v>
      </c>
      <c r="HLL26" s="43">
        <v>2.843E-2</v>
      </c>
      <c r="HLM26" s="43">
        <v>0.74046999999999996</v>
      </c>
      <c r="HLN26" s="43">
        <v>0.47389999999999999</v>
      </c>
      <c r="HLO26" s="43">
        <v>100</v>
      </c>
      <c r="HLP26" s="43">
        <v>0</v>
      </c>
      <c r="HLQ26" s="43">
        <v>4</v>
      </c>
      <c r="HLR26" s="43">
        <v>20</v>
      </c>
      <c r="HLS26" s="43">
        <v>1338</v>
      </c>
      <c r="HLT26" s="43">
        <v>2678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1338</v>
      </c>
      <c r="HMC26" s="43">
        <v>2679</v>
      </c>
      <c r="HMD26" s="43">
        <v>2</v>
      </c>
      <c r="HME26" s="43">
        <v>2</v>
      </c>
      <c r="HMF26" s="43">
        <v>35</v>
      </c>
      <c r="HMG26" s="43">
        <v>45</v>
      </c>
      <c r="HMI26" s="43">
        <v>-6</v>
      </c>
      <c r="HMJ26" s="43">
        <v>-6</v>
      </c>
      <c r="HMK26" s="43">
        <v>-6</v>
      </c>
      <c r="HML26" s="43">
        <v>-6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-130</v>
      </c>
      <c r="HNA26" s="43">
        <v>8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2679</v>
      </c>
      <c r="HNJ26" s="43">
        <v>2679</v>
      </c>
      <c r="HNK26" s="43">
        <v>2679</v>
      </c>
      <c r="HNL26" s="43">
        <v>2679</v>
      </c>
      <c r="HNM26" s="43">
        <v>50</v>
      </c>
      <c r="HNN26" s="43">
        <v>0.2</v>
      </c>
      <c r="HNO26" s="43">
        <v>0.63</v>
      </c>
      <c r="HNP26" s="43">
        <v>0.63</v>
      </c>
      <c r="HNQ26" s="43">
        <v>0.63</v>
      </c>
      <c r="HNR26" s="43">
        <v>0.2</v>
      </c>
      <c r="HNS26" s="43">
        <v>0.63</v>
      </c>
      <c r="HNT26" s="43">
        <v>0.63</v>
      </c>
      <c r="HNU26" s="43">
        <v>0.63</v>
      </c>
      <c r="HNW26" s="43">
        <v>10</v>
      </c>
      <c r="HNX26" s="43">
        <v>0</v>
      </c>
      <c r="HNY26" s="43">
        <v>150</v>
      </c>
      <c r="HNZ26" s="43">
        <v>1</v>
      </c>
      <c r="HOA26" s="43">
        <v>1</v>
      </c>
      <c r="HOB26" s="43">
        <v>101</v>
      </c>
      <c r="HOC26" s="43">
        <v>105.8</v>
      </c>
      <c r="HOD26" s="43">
        <v>98</v>
      </c>
      <c r="HOE26" s="43">
        <v>91</v>
      </c>
      <c r="HOF26" s="43">
        <v>105.8</v>
      </c>
      <c r="HOG26" s="43">
        <v>50</v>
      </c>
      <c r="HOH26" s="43">
        <v>65</v>
      </c>
      <c r="HOI26" s="43">
        <v>85</v>
      </c>
      <c r="HOJ26" s="43">
        <v>75</v>
      </c>
      <c r="HOL26" s="43">
        <v>105</v>
      </c>
      <c r="HOM26" s="43">
        <v>120</v>
      </c>
      <c r="HON26" s="43">
        <v>95</v>
      </c>
      <c r="HOO26" s="43">
        <v>70</v>
      </c>
      <c r="HOP26" s="43">
        <v>140</v>
      </c>
      <c r="HOQ26" s="43">
        <v>0</v>
      </c>
      <c r="HOR26" s="43">
        <v>80</v>
      </c>
      <c r="HOS26" s="43">
        <v>15</v>
      </c>
      <c r="HOT26" s="43">
        <v>82</v>
      </c>
      <c r="HOU26" s="43">
        <v>1</v>
      </c>
      <c r="HOV26" s="43">
        <v>22.7</v>
      </c>
      <c r="HOW26" s="43">
        <v>3.85</v>
      </c>
      <c r="HOX26" s="43">
        <v>0</v>
      </c>
      <c r="HOY26" s="43">
        <v>0</v>
      </c>
      <c r="HOZ26" s="43">
        <v>120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58</v>
      </c>
      <c r="HPI26" s="43">
        <v>58</v>
      </c>
      <c r="HPJ26" s="43">
        <v>58</v>
      </c>
      <c r="HPK26" s="43">
        <v>58</v>
      </c>
      <c r="HPL26" s="43">
        <v>0</v>
      </c>
      <c r="HPM26" s="43">
        <v>0</v>
      </c>
      <c r="HPN26" s="43">
        <v>0</v>
      </c>
      <c r="HPO26" s="43">
        <v>0</v>
      </c>
      <c r="HPP26" s="43">
        <v>0</v>
      </c>
      <c r="HPQ26" s="43">
        <v>0</v>
      </c>
      <c r="HPR26" s="43">
        <v>0</v>
      </c>
      <c r="HPS26" s="43">
        <v>0</v>
      </c>
      <c r="HPT26" s="43">
        <v>0</v>
      </c>
      <c r="HPU26" s="43">
        <v>0</v>
      </c>
      <c r="HPV26" s="43">
        <v>0</v>
      </c>
      <c r="HPW26" s="43">
        <v>0</v>
      </c>
      <c r="HPX26" s="43">
        <v>0</v>
      </c>
      <c r="HPY26" s="43">
        <v>0</v>
      </c>
      <c r="HPZ26" s="43">
        <v>0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0</v>
      </c>
      <c r="HRJ26" s="43">
        <v>0</v>
      </c>
      <c r="HRK26" s="43">
        <v>0</v>
      </c>
      <c r="HRL26" s="43">
        <v>0</v>
      </c>
      <c r="HRM26" s="43">
        <v>0</v>
      </c>
      <c r="HRN26" s="43">
        <v>0</v>
      </c>
      <c r="HRO26" s="43">
        <v>0</v>
      </c>
      <c r="HRP26" s="43">
        <v>0</v>
      </c>
      <c r="HRQ26" s="43">
        <v>0</v>
      </c>
      <c r="HRR26" s="43">
        <v>0</v>
      </c>
      <c r="HRS26" s="43">
        <v>0</v>
      </c>
      <c r="HRT26" s="43">
        <v>0</v>
      </c>
      <c r="HRU26" s="43">
        <v>0</v>
      </c>
      <c r="HRV26" s="43">
        <v>0</v>
      </c>
      <c r="HRW26" s="43">
        <v>0</v>
      </c>
      <c r="HRX26" s="43">
        <v>0</v>
      </c>
      <c r="HRY26" s="43">
        <v>0</v>
      </c>
      <c r="HRZ26" s="43">
        <v>0</v>
      </c>
      <c r="HSA26" s="43">
        <v>0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YB26" s="43">
        <v>0</v>
      </c>
      <c r="HYC26" s="43">
        <v>0</v>
      </c>
      <c r="HYD26" s="43">
        <v>0</v>
      </c>
      <c r="HYE26" s="43">
        <v>0</v>
      </c>
      <c r="HYF26" s="43">
        <v>0</v>
      </c>
      <c r="HYG26" s="43">
        <v>0</v>
      </c>
      <c r="HYH26" s="43">
        <v>0</v>
      </c>
      <c r="HYI26" s="43">
        <v>0</v>
      </c>
      <c r="HYJ26" s="43">
        <v>0</v>
      </c>
      <c r="HYK26" s="43">
        <v>0</v>
      </c>
      <c r="HYL26" s="43">
        <v>0</v>
      </c>
      <c r="HYM26" s="43">
        <v>0</v>
      </c>
      <c r="HYN26" s="43">
        <v>0</v>
      </c>
      <c r="HYO26" s="43">
        <v>0</v>
      </c>
      <c r="HYP26" s="43">
        <v>0</v>
      </c>
      <c r="HYQ26" s="43">
        <v>0</v>
      </c>
      <c r="HYR26" s="43">
        <v>0</v>
      </c>
      <c r="HYS26" s="43">
        <v>0</v>
      </c>
      <c r="HYT26" s="43">
        <v>0</v>
      </c>
      <c r="HYU26" s="43">
        <v>0</v>
      </c>
      <c r="HYV26" s="43">
        <v>0</v>
      </c>
      <c r="HYW26" s="43">
        <v>0</v>
      </c>
      <c r="HYX26" s="43">
        <v>0</v>
      </c>
      <c r="HYY26" s="43">
        <v>0</v>
      </c>
      <c r="HYZ26" s="43">
        <v>0</v>
      </c>
      <c r="HZA26" s="43">
        <v>0</v>
      </c>
      <c r="HZB26" s="43">
        <v>0</v>
      </c>
      <c r="HZC26" s="43">
        <v>0</v>
      </c>
      <c r="HZD26" s="43">
        <v>0</v>
      </c>
      <c r="HZE26" s="43">
        <v>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48.4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1450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400</v>
      </c>
      <c r="IEV26" s="43">
        <v>0</v>
      </c>
      <c r="IEW26" s="43">
        <v>3450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0</v>
      </c>
      <c r="IFF26" s="43">
        <v>1500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900</v>
      </c>
      <c r="IHF26" s="43">
        <v>0.15</v>
      </c>
      <c r="IHG26" s="43">
        <v>0.64</v>
      </c>
      <c r="IHH26" s="43">
        <v>7.7</v>
      </c>
      <c r="IHI26" s="43">
        <v>80</v>
      </c>
      <c r="IHJ26" s="43">
        <v>0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1500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1.75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0.74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0</v>
      </c>
      <c r="ILN26" s="43">
        <v>1</v>
      </c>
      <c r="ILO26" s="43">
        <v>1</v>
      </c>
      <c r="IMR26" s="43">
        <v>1</v>
      </c>
      <c r="IMS26" s="43">
        <v>1</v>
      </c>
      <c r="IMT26" s="43">
        <v>0</v>
      </c>
      <c r="IMU26" s="43">
        <v>2</v>
      </c>
      <c r="IMV26" s="43">
        <v>0</v>
      </c>
      <c r="IMW26" s="43">
        <v>0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2680</v>
      </c>
      <c r="ITQ26" s="43">
        <v>2679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2679</v>
      </c>
      <c r="ITX26" s="43">
        <v>2679</v>
      </c>
      <c r="IUA26" s="43">
        <v>0</v>
      </c>
      <c r="IUB26" s="43">
        <v>0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714.2</v>
      </c>
      <c r="IUJ26" s="43">
        <v>9.6</v>
      </c>
      <c r="IUK26" s="43">
        <v>-29.26</v>
      </c>
      <c r="IUL26" s="43">
        <v>3.9809999999999994</v>
      </c>
      <c r="IUN26" s="43">
        <v>0.71445454545454545</v>
      </c>
      <c r="IUO26" s="43">
        <v>0</v>
      </c>
      <c r="IUP26" s="43">
        <v>0.2</v>
      </c>
      <c r="IUQ26" s="43">
        <v>2679</v>
      </c>
      <c r="IUR26" s="43">
        <v>0</v>
      </c>
      <c r="IUS26" s="43">
        <v>0</v>
      </c>
      <c r="IUT26" s="43">
        <v>0</v>
      </c>
      <c r="IUU26" s="43">
        <v>1</v>
      </c>
      <c r="IUV26" s="43">
        <v>0</v>
      </c>
      <c r="IUW26" s="43">
        <v>1</v>
      </c>
      <c r="IUX26" s="43">
        <v>0</v>
      </c>
      <c r="IUY26" s="43">
        <v>414</v>
      </c>
      <c r="IUZ26" s="43">
        <v>471</v>
      </c>
      <c r="IVA26" s="43">
        <v>86</v>
      </c>
      <c r="IVB26" s="43">
        <v>74</v>
      </c>
      <c r="IVC26" s="43">
        <v>63</v>
      </c>
      <c r="IVD26" s="43">
        <v>25</v>
      </c>
      <c r="IVE26" s="43">
        <v>25</v>
      </c>
      <c r="IVF26" s="43">
        <v>25</v>
      </c>
      <c r="IVG26" s="43">
        <v>529</v>
      </c>
      <c r="IVH26" s="43">
        <v>555</v>
      </c>
      <c r="IVI26" s="43">
        <v>569</v>
      </c>
      <c r="IVJ26" s="43">
        <v>569</v>
      </c>
      <c r="IVK26" s="43">
        <v>97</v>
      </c>
      <c r="IVL26" s="43">
        <v>24</v>
      </c>
      <c r="IVM26" s="43">
        <v>40</v>
      </c>
      <c r="IVN26" s="43">
        <v>8</v>
      </c>
      <c r="IVO26" s="43">
        <v>0</v>
      </c>
      <c r="IVP26" s="43">
        <v>70.53</v>
      </c>
      <c r="IYL26" s="43" t="s">
        <v>7677</v>
      </c>
      <c r="IYM26" s="43">
        <v>30</v>
      </c>
      <c r="IYN26" s="43">
        <v>38</v>
      </c>
      <c r="IYO26" s="43">
        <v>37</v>
      </c>
      <c r="IYP26" s="43">
        <v>38</v>
      </c>
      <c r="IYQ26" s="43">
        <v>37</v>
      </c>
      <c r="IYR26" s="43">
        <v>39</v>
      </c>
      <c r="IYS26" s="43">
        <v>38</v>
      </c>
      <c r="IYT26" s="43">
        <v>37</v>
      </c>
      <c r="IYU26" s="43">
        <v>37</v>
      </c>
      <c r="IYV26" s="43">
        <v>37</v>
      </c>
      <c r="IYW26" s="43">
        <v>38</v>
      </c>
      <c r="IYX26" s="43">
        <v>37</v>
      </c>
      <c r="IYY26" s="43">
        <v>38</v>
      </c>
      <c r="IYZ26" s="43">
        <v>38</v>
      </c>
      <c r="IZA26" s="43">
        <v>39</v>
      </c>
      <c r="IZB26" s="43">
        <v>39</v>
      </c>
      <c r="IZC26" s="43">
        <v>40</v>
      </c>
      <c r="IZD26" s="43">
        <v>40</v>
      </c>
      <c r="IZE26" s="43">
        <v>38</v>
      </c>
      <c r="IZF26" s="43">
        <v>38</v>
      </c>
      <c r="IZG26" s="43">
        <v>40</v>
      </c>
      <c r="IZH26" s="43">
        <v>25.5</v>
      </c>
      <c r="IZI26" s="43">
        <v>26.5</v>
      </c>
      <c r="IZJ26" s="43">
        <v>27.498565725207932</v>
      </c>
      <c r="IZK26" s="43">
        <v>24.1</v>
      </c>
      <c r="IZL26" s="43">
        <v>32.1</v>
      </c>
      <c r="IZM26" s="43">
        <v>27.65</v>
      </c>
      <c r="IZN26" s="43">
        <v>22.7</v>
      </c>
      <c r="IZO26" s="43">
        <v>25.9</v>
      </c>
      <c r="IZP26" s="43">
        <v>27.499450925225513</v>
      </c>
      <c r="IZQ26" s="43">
        <v>28.1</v>
      </c>
      <c r="IZR26" s="43">
        <v>31.3</v>
      </c>
      <c r="IZS26" s="43">
        <v>26.5</v>
      </c>
      <c r="IZT26" s="43">
        <v>32.1</v>
      </c>
      <c r="IZU26" s="43">
        <v>25.75</v>
      </c>
      <c r="IZV26" s="43">
        <v>23.6</v>
      </c>
      <c r="IZW26" s="43">
        <v>29.9</v>
      </c>
      <c r="JAF26" s="43">
        <v>2094</v>
      </c>
      <c r="JAG26" s="43">
        <v>1919</v>
      </c>
      <c r="JAH26" s="43">
        <v>2093</v>
      </c>
      <c r="JAI26" s="43">
        <v>1894</v>
      </c>
      <c r="JAJ26" s="43">
        <v>2257</v>
      </c>
      <c r="JAK26" s="43">
        <v>2245</v>
      </c>
      <c r="JAL26" s="43">
        <v>1812</v>
      </c>
      <c r="JAM26" s="43">
        <v>2168</v>
      </c>
      <c r="JAN26" s="43">
        <v>1897</v>
      </c>
      <c r="JAO26" s="43">
        <v>2022</v>
      </c>
      <c r="JAP26" s="43">
        <v>2129</v>
      </c>
      <c r="JAQ26" s="43">
        <v>2381</v>
      </c>
      <c r="JAR26" s="43">
        <v>2173</v>
      </c>
      <c r="JAS26" s="43">
        <v>1896</v>
      </c>
      <c r="JAT26" s="43">
        <v>2023</v>
      </c>
      <c r="JAU26" s="43">
        <v>2004</v>
      </c>
      <c r="JBE26" s="43">
        <v>47</v>
      </c>
      <c r="JBF26" s="43">
        <v>1</v>
      </c>
      <c r="JBR26" s="43">
        <v>0</v>
      </c>
      <c r="JBS26" s="43">
        <v>0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150</v>
      </c>
      <c r="JBZ26" s="43">
        <v>0</v>
      </c>
      <c r="JCA26" s="43">
        <v>0</v>
      </c>
      <c r="JCB26" s="43">
        <v>0</v>
      </c>
      <c r="JCC26" s="43">
        <v>171.8</v>
      </c>
      <c r="JCD26" s="43">
        <v>0</v>
      </c>
      <c r="JCE26" s="43">
        <v>0</v>
      </c>
      <c r="JCF26" s="43">
        <v>0</v>
      </c>
      <c r="JCG26" s="43">
        <v>1129</v>
      </c>
      <c r="JCH26" s="43">
        <v>0</v>
      </c>
      <c r="JCI26" s="43">
        <v>0</v>
      </c>
      <c r="JCJ26" s="43">
        <v>0</v>
      </c>
      <c r="JCK26" s="43">
        <v>40.1</v>
      </c>
      <c r="JCL26" s="43">
        <v>0</v>
      </c>
      <c r="JCM26" s="43">
        <v>0</v>
      </c>
      <c r="JCN26" s="43">
        <v>0</v>
      </c>
      <c r="JCO26" s="43">
        <v>2.04</v>
      </c>
      <c r="JCS26" s="43">
        <v>54.8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Z26" s="43">
        <v>0</v>
      </c>
      <c r="JFA26" s="43">
        <v>7.8</v>
      </c>
      <c r="JFB26" s="43">
        <v>0</v>
      </c>
      <c r="JFC26" s="43">
        <v>7.77</v>
      </c>
      <c r="JFD26" s="43">
        <v>0</v>
      </c>
      <c r="JFE26" s="43">
        <v>7.57</v>
      </c>
      <c r="JFF26" s="43">
        <v>0</v>
      </c>
      <c r="JFG26" s="43">
        <v>7.82</v>
      </c>
      <c r="JFH26" s="43">
        <v>0</v>
      </c>
      <c r="JFI26" s="43">
        <v>7.9</v>
      </c>
      <c r="JFJ26" s="43">
        <v>0</v>
      </c>
      <c r="JFK26" s="43">
        <v>7.98</v>
      </c>
      <c r="JFL26" s="43">
        <v>0</v>
      </c>
      <c r="JFM26" s="43">
        <v>8</v>
      </c>
      <c r="JFN26" s="43">
        <v>0</v>
      </c>
      <c r="JFO26" s="43">
        <v>7.77</v>
      </c>
      <c r="JFP26" s="43">
        <v>0</v>
      </c>
      <c r="JFQ26" s="43">
        <v>7.67</v>
      </c>
      <c r="JFR26" s="43">
        <v>0</v>
      </c>
      <c r="JFS26" s="43">
        <v>8.06</v>
      </c>
      <c r="JFT26" s="43">
        <v>0</v>
      </c>
      <c r="JFU26" s="43">
        <v>7.73</v>
      </c>
      <c r="JFV26" s="43">
        <v>0</v>
      </c>
      <c r="JFW26" s="43">
        <v>7.7</v>
      </c>
      <c r="JFX26" s="43">
        <v>0</v>
      </c>
      <c r="JFY26" s="43">
        <v>7.95</v>
      </c>
      <c r="JFZ26" s="43">
        <v>0</v>
      </c>
      <c r="JGA26" s="43">
        <v>7.95</v>
      </c>
      <c r="JGB26" s="43">
        <v>0</v>
      </c>
      <c r="JGC26" s="43">
        <v>8.0500000000000007</v>
      </c>
      <c r="JGD26" s="43">
        <v>0</v>
      </c>
      <c r="JGE26" s="43">
        <v>7.63</v>
      </c>
      <c r="JGV26" s="43">
        <v>0</v>
      </c>
      <c r="JGW26" s="43">
        <v>0</v>
      </c>
      <c r="JGX26" s="43">
        <v>0</v>
      </c>
      <c r="JGY26" s="43">
        <v>0.49</v>
      </c>
      <c r="JGZ26" s="43">
        <v>0</v>
      </c>
      <c r="JHA26" s="43">
        <v>0.32</v>
      </c>
      <c r="JHB26" s="43">
        <v>0</v>
      </c>
      <c r="JHC26" s="43">
        <v>0.41</v>
      </c>
      <c r="JHD26" s="43">
        <v>0</v>
      </c>
      <c r="JHE26" s="43">
        <v>-0.28000000000000003</v>
      </c>
      <c r="JHF26" s="43">
        <v>0</v>
      </c>
      <c r="JHG26" s="43">
        <v>0.38</v>
      </c>
      <c r="JHH26" s="43">
        <v>0</v>
      </c>
      <c r="JHI26" s="43">
        <v>0.27</v>
      </c>
      <c r="JHJ26" s="43">
        <v>0</v>
      </c>
      <c r="JHK26" s="43">
        <v>-0.23</v>
      </c>
      <c r="JHL26" s="43">
        <v>0</v>
      </c>
      <c r="JHM26" s="43">
        <v>-0.12</v>
      </c>
      <c r="JHN26" s="43">
        <v>0</v>
      </c>
      <c r="JHO26" s="43">
        <v>-0.27</v>
      </c>
      <c r="JHP26" s="43">
        <v>0</v>
      </c>
      <c r="JHQ26" s="43">
        <v>-0.24</v>
      </c>
      <c r="JHR26" s="43">
        <v>0</v>
      </c>
      <c r="JHS26" s="43">
        <v>-0.14000000000000001</v>
      </c>
      <c r="JHT26" s="43">
        <v>0</v>
      </c>
      <c r="JHU26" s="43">
        <v>-0.01</v>
      </c>
      <c r="JHV26" s="43">
        <v>0</v>
      </c>
      <c r="JHW26" s="43">
        <v>-0.28000000000000003</v>
      </c>
      <c r="JHX26" s="43">
        <v>0</v>
      </c>
      <c r="JHY26" s="43">
        <v>-0.43</v>
      </c>
      <c r="JHZ26" s="43">
        <v>0</v>
      </c>
      <c r="JIA26" s="43">
        <v>-0.28000000000000003</v>
      </c>
      <c r="JIR26" s="43">
        <v>0</v>
      </c>
      <c r="JIS26" s="43">
        <v>7.99</v>
      </c>
      <c r="JIT26" s="43">
        <v>0</v>
      </c>
      <c r="JIU26" s="43">
        <v>7.86</v>
      </c>
      <c r="JIV26" s="43">
        <v>0</v>
      </c>
      <c r="JIW26" s="43">
        <v>7.77</v>
      </c>
      <c r="JIX26" s="43">
        <v>0</v>
      </c>
      <c r="JIY26" s="43">
        <v>8.08</v>
      </c>
      <c r="JIZ26" s="43">
        <v>0</v>
      </c>
      <c r="JJA26" s="43">
        <v>7.86</v>
      </c>
      <c r="JJB26" s="43">
        <v>0</v>
      </c>
      <c r="JJC26" s="43">
        <v>7.86</v>
      </c>
      <c r="JJD26" s="43">
        <v>0</v>
      </c>
      <c r="JJE26" s="43">
        <v>8.16</v>
      </c>
      <c r="JJF26" s="43">
        <v>0</v>
      </c>
      <c r="JJG26" s="43">
        <v>8.15</v>
      </c>
      <c r="JJH26" s="43">
        <v>0</v>
      </c>
      <c r="JJI26" s="43">
        <v>7.93</v>
      </c>
      <c r="JJJ26" s="43">
        <v>0</v>
      </c>
      <c r="JJK26" s="43">
        <v>7.95</v>
      </c>
      <c r="JJL26" s="43">
        <v>0</v>
      </c>
      <c r="JJM26" s="43">
        <v>7.7</v>
      </c>
      <c r="JJN26" s="43">
        <v>0</v>
      </c>
      <c r="JJO26" s="43">
        <v>7.75</v>
      </c>
      <c r="JJP26" s="43">
        <v>0</v>
      </c>
      <c r="JJQ26" s="43">
        <v>7.6</v>
      </c>
      <c r="JJR26" s="43">
        <v>0</v>
      </c>
      <c r="JJS26" s="43">
        <v>8.08</v>
      </c>
      <c r="JJT26" s="43">
        <v>0</v>
      </c>
      <c r="JJU26" s="43">
        <v>7.92</v>
      </c>
      <c r="JJV26" s="43">
        <v>0</v>
      </c>
      <c r="JJW26" s="43">
        <v>7.71</v>
      </c>
      <c r="JKN26" s="43">
        <v>0</v>
      </c>
      <c r="JKO26" s="43">
        <v>0.01</v>
      </c>
      <c r="JKP26" s="43">
        <v>0</v>
      </c>
      <c r="JKQ26" s="43">
        <v>-0.28000000000000003</v>
      </c>
      <c r="JKR26" s="43">
        <v>0</v>
      </c>
      <c r="JKS26" s="43">
        <v>-0.24</v>
      </c>
      <c r="JKT26" s="43">
        <v>0</v>
      </c>
      <c r="JKU26" s="43">
        <v>0.14000000000000001</v>
      </c>
      <c r="JKV26" s="43">
        <v>0</v>
      </c>
      <c r="JKW26" s="43">
        <v>-0.11</v>
      </c>
      <c r="JKX26" s="43">
        <v>0</v>
      </c>
      <c r="JKY26" s="43">
        <v>-0.09</v>
      </c>
      <c r="JKZ26" s="43">
        <v>0</v>
      </c>
      <c r="JLA26" s="43">
        <v>-0.01</v>
      </c>
      <c r="JLB26" s="43">
        <v>0</v>
      </c>
      <c r="JLC26" s="43">
        <v>0.28000000000000003</v>
      </c>
      <c r="JLD26" s="43">
        <v>0</v>
      </c>
      <c r="JLE26" s="43">
        <v>-0.11</v>
      </c>
      <c r="JLF26" s="43">
        <v>0</v>
      </c>
      <c r="JLG26" s="43">
        <v>-0.2</v>
      </c>
      <c r="JLH26" s="43">
        <v>0</v>
      </c>
      <c r="JLI26" s="43">
        <v>-0.23</v>
      </c>
      <c r="JLJ26" s="43">
        <v>0</v>
      </c>
      <c r="JLK26" s="43">
        <v>-0.05</v>
      </c>
      <c r="JLL26" s="43">
        <v>0</v>
      </c>
      <c r="JLM26" s="43">
        <v>-0.11</v>
      </c>
      <c r="JLN26" s="43">
        <v>0</v>
      </c>
      <c r="JLO26" s="43">
        <v>-0.46</v>
      </c>
      <c r="JLP26" s="43">
        <v>0</v>
      </c>
      <c r="JLQ26" s="43">
        <v>-0.26</v>
      </c>
      <c r="JLR26" s="43">
        <v>0</v>
      </c>
      <c r="JLS26" s="43">
        <v>-0.11</v>
      </c>
      <c r="JMK26" s="43">
        <v>0</v>
      </c>
      <c r="JML26" s="43">
        <v>0</v>
      </c>
      <c r="JMM26" s="43">
        <v>1</v>
      </c>
      <c r="JMN26" s="43">
        <v>1</v>
      </c>
      <c r="JMO26" s="43">
        <v>17</v>
      </c>
      <c r="JMP26" s="43">
        <v>0</v>
      </c>
      <c r="JMQ26" s="43">
        <v>100</v>
      </c>
      <c r="JMR26" s="43">
        <v>0</v>
      </c>
      <c r="JMS26" s="43">
        <v>0</v>
      </c>
      <c r="JMT26" s="43">
        <v>0</v>
      </c>
      <c r="JMU26" s="43">
        <v>0</v>
      </c>
      <c r="JMV26" s="43">
        <v>26.7</v>
      </c>
      <c r="JMW26" s="43">
        <v>0</v>
      </c>
      <c r="JMX26" s="43">
        <v>0</v>
      </c>
      <c r="JMY26" s="43">
        <v>0</v>
      </c>
      <c r="JMZ26" s="43">
        <v>0</v>
      </c>
      <c r="JNA26" s="43">
        <v>0</v>
      </c>
      <c r="JNB26" s="43">
        <v>0</v>
      </c>
      <c r="JNC26" s="43">
        <v>4.78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100</v>
      </c>
      <c r="JNK26" s="112">
        <v>100</v>
      </c>
      <c r="JNL26" s="112">
        <v>100</v>
      </c>
      <c r="JNM26" s="112">
        <v>100</v>
      </c>
      <c r="JNN26" s="112">
        <v>26.7</v>
      </c>
      <c r="JNO26" s="112">
        <v>26.7</v>
      </c>
      <c r="JNP26" s="112">
        <v>26.7</v>
      </c>
      <c r="JNQ26" s="112">
        <v>26.7</v>
      </c>
      <c r="JNS26" s="112">
        <v>1500</v>
      </c>
      <c r="JNT26" s="112">
        <v>1499</v>
      </c>
      <c r="JNV26" s="112">
        <v>54.9</v>
      </c>
      <c r="JNY26" s="112">
        <v>0</v>
      </c>
      <c r="JNZ26" s="112">
        <v>0</v>
      </c>
      <c r="JOA26" s="112" t="s">
        <v>12</v>
      </c>
    </row>
    <row r="27" spans="1:6089 6180:7151" ht="15" customHeight="1">
      <c r="A27" s="205">
        <v>22</v>
      </c>
      <c r="F27" s="43" t="s">
        <v>8250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5.86</v>
      </c>
      <c r="O27" s="43">
        <v>0</v>
      </c>
      <c r="P27" s="43">
        <v>921</v>
      </c>
      <c r="Q27" s="43">
        <v>0</v>
      </c>
      <c r="R27" s="43">
        <v>-1536</v>
      </c>
      <c r="S27" s="43">
        <v>0</v>
      </c>
      <c r="T27" s="43">
        <v>6.01</v>
      </c>
      <c r="U27" s="43">
        <v>0</v>
      </c>
      <c r="V27" s="43">
        <v>4.46</v>
      </c>
      <c r="W27" s="43">
        <v>4.3</v>
      </c>
      <c r="X27" s="43">
        <v>26</v>
      </c>
      <c r="Y27" s="43">
        <v>0</v>
      </c>
      <c r="AC27" s="43">
        <v>0</v>
      </c>
      <c r="AD27" s="43">
        <v>2.9</v>
      </c>
      <c r="AE27" s="43">
        <v>0</v>
      </c>
      <c r="AF27" s="43">
        <v>0</v>
      </c>
      <c r="AG27" s="43">
        <v>4.6500000000000004</v>
      </c>
      <c r="AH27" s="43">
        <v>0</v>
      </c>
      <c r="AI27" s="43">
        <v>4.6399999999999997</v>
      </c>
      <c r="AJ27" s="43">
        <v>0</v>
      </c>
      <c r="AK27" s="43">
        <v>0</v>
      </c>
      <c r="AL27" s="43">
        <v>0</v>
      </c>
      <c r="AM27" s="43" t="s">
        <v>7684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H27" s="43">
        <v>18830</v>
      </c>
      <c r="CI27" s="43">
        <v>0</v>
      </c>
      <c r="CJ27" s="43">
        <v>0</v>
      </c>
      <c r="CL27" s="43">
        <v>0</v>
      </c>
      <c r="CM27" s="43">
        <v>-5869</v>
      </c>
      <c r="CN27" s="43">
        <v>0</v>
      </c>
      <c r="CO27" s="43">
        <v>-2699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</v>
      </c>
      <c r="FA27" s="43">
        <v>30853500</v>
      </c>
      <c r="FB27" s="43">
        <v>0</v>
      </c>
      <c r="FC27" s="43">
        <v>7175800</v>
      </c>
      <c r="FD27" s="43">
        <v>483441</v>
      </c>
      <c r="FE27" s="43">
        <v>85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180</v>
      </c>
      <c r="FL27" s="43">
        <v>1319</v>
      </c>
      <c r="FM27" s="43">
        <v>491</v>
      </c>
      <c r="FN27" s="43">
        <v>491</v>
      </c>
      <c r="FO27" s="43">
        <v>491</v>
      </c>
      <c r="FP27" s="43">
        <v>490</v>
      </c>
      <c r="FQ27" s="43">
        <v>327</v>
      </c>
      <c r="FR27" s="43">
        <v>491</v>
      </c>
      <c r="FS27" s="43">
        <v>9509</v>
      </c>
      <c r="FT27" s="43">
        <v>9509</v>
      </c>
      <c r="FU27" s="43">
        <v>9509</v>
      </c>
      <c r="FW27" s="43">
        <v>643</v>
      </c>
      <c r="FY27" s="43">
        <v>53</v>
      </c>
      <c r="FZ27" s="43">
        <v>57.3</v>
      </c>
      <c r="GA27" s="43">
        <v>68</v>
      </c>
      <c r="GB27" s="43">
        <v>81.099999999999994</v>
      </c>
      <c r="GC27" s="43">
        <v>100</v>
      </c>
      <c r="GD27" s="43">
        <v>70</v>
      </c>
      <c r="GE27" s="43">
        <v>70</v>
      </c>
      <c r="GF27" s="43">
        <v>63.6</v>
      </c>
      <c r="GG27" s="43">
        <v>30</v>
      </c>
      <c r="GH27" s="43">
        <v>26</v>
      </c>
      <c r="GI27" s="43">
        <v>5</v>
      </c>
      <c r="GJ27" s="43">
        <v>1.0740000000000001</v>
      </c>
      <c r="GK27" s="43">
        <v>1.075</v>
      </c>
      <c r="GL27" s="43">
        <v>46.1</v>
      </c>
      <c r="GM27" s="43">
        <v>134.5</v>
      </c>
      <c r="GN27" s="43">
        <v>134.4</v>
      </c>
      <c r="GO27" s="43">
        <v>72.7</v>
      </c>
      <c r="GP27" s="43">
        <v>45</v>
      </c>
      <c r="GQ27" s="43">
        <v>45.5</v>
      </c>
      <c r="GR27" s="43">
        <v>29.1</v>
      </c>
      <c r="GS27" s="43">
        <v>93.8</v>
      </c>
      <c r="GT27" s="43">
        <v>93.8</v>
      </c>
      <c r="GU27" s="43">
        <v>0</v>
      </c>
      <c r="GV27" s="43">
        <v>0</v>
      </c>
      <c r="GW27" s="43">
        <v>0</v>
      </c>
      <c r="GX27" s="43">
        <v>0</v>
      </c>
      <c r="GY27" s="43">
        <v>50</v>
      </c>
      <c r="GZ27" s="43">
        <v>38.5</v>
      </c>
      <c r="HA27" s="43">
        <v>10</v>
      </c>
      <c r="HB27" s="43">
        <v>128</v>
      </c>
      <c r="HC27" s="43">
        <v>128.4</v>
      </c>
      <c r="HD27" s="43">
        <v>55.3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5.9</v>
      </c>
      <c r="HU27" s="43">
        <v>6.9</v>
      </c>
      <c r="HV27" s="43">
        <v>5.6</v>
      </c>
      <c r="HW27" s="43">
        <v>81.099999999999994</v>
      </c>
      <c r="HX27" s="43">
        <v>38.5</v>
      </c>
      <c r="HY27" s="43">
        <v>134.4</v>
      </c>
      <c r="HZ27" s="43">
        <v>78.8</v>
      </c>
      <c r="IA27" s="43">
        <v>45.5</v>
      </c>
      <c r="IB27" s="43">
        <v>0</v>
      </c>
      <c r="IC27" s="43">
        <v>80.7</v>
      </c>
      <c r="ID27" s="43">
        <v>70</v>
      </c>
      <c r="IE27" s="43">
        <v>38.9</v>
      </c>
      <c r="IF27" s="43">
        <v>59.4</v>
      </c>
      <c r="IG27" s="43">
        <v>135.19999999999999</v>
      </c>
      <c r="IH27" s="43">
        <v>128.4</v>
      </c>
      <c r="II27" s="43">
        <v>80.8</v>
      </c>
      <c r="IJ27" s="43">
        <v>39.799999999999997</v>
      </c>
      <c r="IK27" s="43">
        <v>20.2</v>
      </c>
      <c r="IL27" s="43">
        <v>10.8</v>
      </c>
      <c r="IM27" s="43">
        <v>3643.1</v>
      </c>
      <c r="IN27" s="43">
        <v>626.6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440.99568814249454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0.2</v>
      </c>
      <c r="KZ27" s="43">
        <v>24.8</v>
      </c>
      <c r="LA27" s="43">
        <v>0.5</v>
      </c>
      <c r="LB27" s="43">
        <v>0.8</v>
      </c>
      <c r="LC27" s="43">
        <v>1.1000000000000001</v>
      </c>
      <c r="LD27" s="43">
        <v>1.4</v>
      </c>
      <c r="LE27" s="43">
        <v>1.4</v>
      </c>
      <c r="LF27" s="43">
        <v>1.4</v>
      </c>
      <c r="LG27" s="43">
        <v>16.399999999999999</v>
      </c>
      <c r="LH27" s="43">
        <v>24.8</v>
      </c>
      <c r="LI27" s="43">
        <v>0</v>
      </c>
      <c r="LJ27" s="43">
        <v>0</v>
      </c>
      <c r="LK27" s="43">
        <v>0.2</v>
      </c>
      <c r="LL27" s="43">
        <v>24.8</v>
      </c>
      <c r="LM27" s="43">
        <v>1</v>
      </c>
      <c r="LN27" s="43">
        <v>0</v>
      </c>
      <c r="LO27" s="43">
        <v>0.5</v>
      </c>
      <c r="LP27" s="43">
        <v>0</v>
      </c>
      <c r="LQ27" s="43">
        <v>0.8</v>
      </c>
      <c r="LR27" s="43">
        <v>0</v>
      </c>
      <c r="LS27" s="43">
        <v>1.1000000000000001</v>
      </c>
      <c r="LT27" s="43">
        <v>0</v>
      </c>
      <c r="LU27" s="43">
        <v>1.4</v>
      </c>
      <c r="LV27" s="43">
        <v>0</v>
      </c>
      <c r="LW27" s="43">
        <v>1.4</v>
      </c>
      <c r="LX27" s="43">
        <v>1</v>
      </c>
      <c r="LY27" s="43">
        <v>1.4</v>
      </c>
      <c r="LZ27" s="43">
        <v>1</v>
      </c>
      <c r="MA27" s="43">
        <v>16.399999999999999</v>
      </c>
      <c r="MB27" s="43">
        <v>1</v>
      </c>
      <c r="MC27" s="43">
        <v>24.8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1</v>
      </c>
      <c r="PZ27" s="43">
        <v>9393</v>
      </c>
      <c r="QA27" s="43">
        <v>17</v>
      </c>
      <c r="QB27" s="43">
        <v>0</v>
      </c>
      <c r="QC27" s="43">
        <v>3171</v>
      </c>
      <c r="QD27" s="43">
        <v>0</v>
      </c>
      <c r="QE27" s="43">
        <v>0</v>
      </c>
      <c r="QF27" s="43">
        <v>3171</v>
      </c>
      <c r="QG27" s="43">
        <v>-0.7</v>
      </c>
      <c r="QH27" s="43">
        <v>20.2</v>
      </c>
      <c r="QI27" s="43">
        <v>114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9.9</v>
      </c>
      <c r="QP27" s="43">
        <v>5.79</v>
      </c>
      <c r="QQ27" s="43">
        <v>5.84</v>
      </c>
      <c r="QR27" s="43">
        <v>10.8</v>
      </c>
      <c r="QS27" s="43">
        <v>0</v>
      </c>
      <c r="QT27" s="43">
        <v>0</v>
      </c>
      <c r="QU27" s="43">
        <v>0</v>
      </c>
      <c r="QV27" s="43">
        <v>0</v>
      </c>
      <c r="QW27" s="43">
        <v>74</v>
      </c>
      <c r="QX27" s="43">
        <v>74</v>
      </c>
      <c r="QY27" s="43">
        <v>75</v>
      </c>
      <c r="QZ27" s="43">
        <v>139.19999999999999</v>
      </c>
      <c r="RA27" s="43">
        <v>100</v>
      </c>
      <c r="RB27" s="43">
        <v>150</v>
      </c>
      <c r="RC27" s="43">
        <v>21.4</v>
      </c>
      <c r="RD27" s="43">
        <v>0.4</v>
      </c>
      <c r="RE27" s="43">
        <v>69</v>
      </c>
      <c r="RF27" s="43">
        <v>134.30000000000001</v>
      </c>
      <c r="RG27" s="43">
        <v>0</v>
      </c>
      <c r="RH27" s="43">
        <v>0</v>
      </c>
      <c r="RI27" s="43">
        <v>0</v>
      </c>
      <c r="RJ27" s="43">
        <v>134.30000000000001</v>
      </c>
      <c r="RK27" s="43">
        <v>0</v>
      </c>
      <c r="RL27" s="43">
        <v>0</v>
      </c>
      <c r="RM27" s="43">
        <v>0</v>
      </c>
      <c r="RN27" s="43">
        <v>444</v>
      </c>
      <c r="RO27" s="43">
        <v>444</v>
      </c>
      <c r="RP27" s="43">
        <v>0</v>
      </c>
      <c r="RQ27" s="43">
        <v>10.9</v>
      </c>
      <c r="RR27" s="43">
        <v>19.399999999999999</v>
      </c>
      <c r="RS27" s="43">
        <v>10.9</v>
      </c>
      <c r="RT27" s="43">
        <v>11</v>
      </c>
      <c r="RU27" s="43">
        <v>0</v>
      </c>
      <c r="RV27" s="43">
        <v>0</v>
      </c>
      <c r="RW27" s="43">
        <v>0</v>
      </c>
      <c r="RX27" s="43">
        <v>11</v>
      </c>
      <c r="RY27" s="43">
        <v>0</v>
      </c>
      <c r="RZ27" s="43">
        <v>0</v>
      </c>
      <c r="SA27" s="43">
        <v>0</v>
      </c>
      <c r="SB27" s="43">
        <v>11</v>
      </c>
      <c r="SC27" s="43">
        <v>0</v>
      </c>
      <c r="SD27" s="43">
        <v>122.8</v>
      </c>
      <c r="SE27" s="43">
        <v>0</v>
      </c>
      <c r="SF27" s="43">
        <v>0</v>
      </c>
      <c r="SG27" s="43">
        <v>58.6</v>
      </c>
      <c r="SH27" s="43">
        <v>48.7</v>
      </c>
      <c r="SI27" s="43">
        <v>0.7</v>
      </c>
      <c r="SJ27" s="43">
        <v>2.5</v>
      </c>
      <c r="SK27" s="43">
        <v>0.06</v>
      </c>
      <c r="SL27" s="43">
        <v>343</v>
      </c>
      <c r="SM27" s="43">
        <v>342</v>
      </c>
      <c r="SN27" s="43">
        <v>344</v>
      </c>
      <c r="SO27" s="43">
        <v>42</v>
      </c>
      <c r="SP27" s="43">
        <v>1608943323274</v>
      </c>
      <c r="SQ27" s="43">
        <v>0</v>
      </c>
      <c r="SR27" s="43">
        <v>45</v>
      </c>
      <c r="SS27" s="43">
        <v>1</v>
      </c>
      <c r="ST27" s="43">
        <v>1</v>
      </c>
      <c r="SU27" s="43">
        <v>2.7</v>
      </c>
      <c r="SV27" s="43">
        <v>41.4</v>
      </c>
      <c r="SW27" s="43">
        <v>24</v>
      </c>
      <c r="SX27" s="43">
        <v>-6.65</v>
      </c>
      <c r="SY27" s="43">
        <v>0</v>
      </c>
      <c r="TA27" s="43">
        <v>3157</v>
      </c>
      <c r="TF27" s="43">
        <v>0</v>
      </c>
      <c r="TG27" s="43">
        <v>0</v>
      </c>
      <c r="TH27" s="43">
        <v>0</v>
      </c>
      <c r="TI27" s="43">
        <v>0</v>
      </c>
      <c r="TJ27" s="43">
        <v>42116</v>
      </c>
      <c r="TK27" s="43">
        <v>42104</v>
      </c>
      <c r="TL27" s="43">
        <v>33172</v>
      </c>
      <c r="TM27" s="43">
        <v>33061</v>
      </c>
      <c r="TN27" s="43">
        <v>0</v>
      </c>
      <c r="TO27" s="43">
        <v>0</v>
      </c>
      <c r="TP27" s="43">
        <v>0</v>
      </c>
      <c r="TQ27" s="43">
        <v>0</v>
      </c>
      <c r="TR27" s="43">
        <v>539</v>
      </c>
      <c r="TS27" s="43">
        <v>546</v>
      </c>
      <c r="TT27" s="43">
        <v>543</v>
      </c>
      <c r="TU27" s="43">
        <v>546</v>
      </c>
      <c r="TV27" s="43">
        <v>544</v>
      </c>
      <c r="TW27" s="43">
        <v>547</v>
      </c>
      <c r="TX27" s="43">
        <v>550</v>
      </c>
      <c r="TY27" s="43">
        <v>552</v>
      </c>
      <c r="TZ27" s="43">
        <v>547</v>
      </c>
      <c r="UA27" s="43">
        <v>546</v>
      </c>
      <c r="UB27" s="43">
        <v>545</v>
      </c>
      <c r="UC27" s="43">
        <v>543</v>
      </c>
      <c r="UD27" s="43">
        <v>547</v>
      </c>
      <c r="UE27" s="43">
        <v>543</v>
      </c>
      <c r="UF27" s="43">
        <v>546</v>
      </c>
      <c r="UG27" s="43">
        <v>546</v>
      </c>
      <c r="UH27" s="43">
        <v>541</v>
      </c>
      <c r="UI27" s="43">
        <v>540</v>
      </c>
      <c r="UJ27" s="43">
        <v>544</v>
      </c>
      <c r="UK27" s="43">
        <v>544</v>
      </c>
      <c r="UL27" s="43">
        <v>545</v>
      </c>
      <c r="UM27" s="43">
        <v>545</v>
      </c>
      <c r="UN27" s="43">
        <v>547</v>
      </c>
      <c r="UO27" s="43">
        <v>546</v>
      </c>
      <c r="UP27" s="43">
        <v>544</v>
      </c>
      <c r="UQ27" s="43">
        <v>544</v>
      </c>
      <c r="UR27" s="43">
        <v>552</v>
      </c>
      <c r="US27" s="43">
        <v>551</v>
      </c>
      <c r="UT27" s="43">
        <v>539</v>
      </c>
      <c r="UU27" s="43">
        <v>539</v>
      </c>
      <c r="UV27" s="43">
        <v>0</v>
      </c>
      <c r="UW27" s="43">
        <v>0</v>
      </c>
      <c r="UX27" s="43">
        <v>131</v>
      </c>
      <c r="UY27" s="43">
        <v>341</v>
      </c>
      <c r="UZ27" s="43">
        <v>338</v>
      </c>
      <c r="VA27" s="43">
        <v>12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3373442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57.4</v>
      </c>
      <c r="XO27" s="43">
        <v>46.3</v>
      </c>
      <c r="XR27" s="43">
        <v>67.099999999999994</v>
      </c>
      <c r="XS27" s="43">
        <v>69.599999999999994</v>
      </c>
      <c r="XT27" s="43">
        <v>68.3</v>
      </c>
      <c r="XU27" s="43">
        <v>16.100000000000001</v>
      </c>
      <c r="XZ27" s="43">
        <v>1</v>
      </c>
      <c r="YA27" s="43">
        <v>1606657426313</v>
      </c>
      <c r="YC27" s="43">
        <v>4647</v>
      </c>
      <c r="YD27" s="43">
        <v>-0.92500000000000004</v>
      </c>
      <c r="YE27" s="43">
        <v>50.01</v>
      </c>
      <c r="YF27" s="43">
        <v>0</v>
      </c>
      <c r="YG27" s="43">
        <v>20958</v>
      </c>
      <c r="YH27" s="43">
        <v>12118</v>
      </c>
      <c r="YI27" s="43">
        <v>20985</v>
      </c>
      <c r="YJ27" s="43">
        <v>12098</v>
      </c>
      <c r="YK27" s="43">
        <v>21011</v>
      </c>
      <c r="YL27" s="43">
        <v>12130</v>
      </c>
      <c r="YM27" s="43">
        <v>10205</v>
      </c>
      <c r="YN27" s="43">
        <v>5902</v>
      </c>
      <c r="YO27" s="43">
        <v>10238</v>
      </c>
      <c r="YP27" s="43">
        <v>5894</v>
      </c>
      <c r="YQ27" s="43">
        <v>10210</v>
      </c>
      <c r="YR27" s="43">
        <v>5907</v>
      </c>
      <c r="YS27" s="43">
        <v>0</v>
      </c>
      <c r="YT27" s="43">
        <v>12282</v>
      </c>
      <c r="YU27" s="43">
        <v>4094</v>
      </c>
      <c r="YV27" s="43">
        <v>3</v>
      </c>
      <c r="YW27" s="43">
        <v>0.129</v>
      </c>
      <c r="YX27" s="43">
        <v>1785</v>
      </c>
      <c r="YY27" s="43">
        <v>2.2799999999999998</v>
      </c>
      <c r="YZ27" s="43">
        <v>-44.4</v>
      </c>
      <c r="ZA27" s="43">
        <v>3.91</v>
      </c>
      <c r="ZB27" s="43">
        <v>0.73</v>
      </c>
      <c r="ZD27" s="43">
        <v>0</v>
      </c>
      <c r="ZE27" s="43">
        <v>93.8</v>
      </c>
      <c r="ZF27" s="43">
        <v>79.599999999999994</v>
      </c>
      <c r="ZG27" s="43">
        <v>0</v>
      </c>
      <c r="ZH27" s="43">
        <v>0</v>
      </c>
      <c r="ZI27" s="43">
        <v>0</v>
      </c>
      <c r="ZJ27" s="43">
        <v>70</v>
      </c>
      <c r="ZK27" s="43">
        <v>4</v>
      </c>
      <c r="ZL27" s="43">
        <v>0</v>
      </c>
      <c r="ZM27" s="43">
        <v>0</v>
      </c>
      <c r="ZN27" s="43">
        <v>21.8</v>
      </c>
      <c r="ZO27" s="43">
        <v>21.8</v>
      </c>
      <c r="ZP27" s="43">
        <v>21.8</v>
      </c>
      <c r="ZQ27" s="43">
        <v>21.8</v>
      </c>
      <c r="ZR27" s="43">
        <v>21.8</v>
      </c>
      <c r="ZS27" s="43">
        <v>21.8</v>
      </c>
      <c r="ZT27" s="43">
        <v>21.8</v>
      </c>
      <c r="ZU27" s="43">
        <v>21.8</v>
      </c>
      <c r="ZV27" s="43">
        <v>21.8</v>
      </c>
      <c r="ZW27" s="43">
        <v>21.8</v>
      </c>
      <c r="ZX27" s="43">
        <v>21.8</v>
      </c>
      <c r="ZY27" s="43">
        <v>21.8</v>
      </c>
      <c r="ZZ27" s="43">
        <v>21.8</v>
      </c>
      <c r="AAA27" s="43">
        <v>21.8</v>
      </c>
      <c r="AAB27" s="43">
        <v>21.8</v>
      </c>
      <c r="AAC27" s="43">
        <v>21.8</v>
      </c>
      <c r="AAD27" s="43">
        <v>21.8</v>
      </c>
      <c r="AAE27" s="43">
        <v>21.8</v>
      </c>
      <c r="AAF27" s="43">
        <v>21.8</v>
      </c>
      <c r="AAG27" s="43">
        <v>21.8</v>
      </c>
      <c r="AAH27" s="43">
        <v>21.8</v>
      </c>
      <c r="AAI27" s="43">
        <v>21.8</v>
      </c>
      <c r="AAJ27" s="43">
        <v>21.8</v>
      </c>
      <c r="AAK27" s="43">
        <v>21.8</v>
      </c>
      <c r="AAL27" s="43">
        <v>21.8</v>
      </c>
      <c r="AAM27" s="43">
        <v>65.2</v>
      </c>
      <c r="AAN27" s="43">
        <v>85.7</v>
      </c>
      <c r="AAO27" s="43">
        <v>87.2</v>
      </c>
      <c r="AAP27" s="43">
        <v>84.2</v>
      </c>
      <c r="AAQ27" s="43">
        <v>66.099999999999994</v>
      </c>
      <c r="AAR27" s="43">
        <v>68.7</v>
      </c>
      <c r="AAS27" s="43">
        <v>77.8</v>
      </c>
      <c r="AAT27" s="43">
        <v>82.2</v>
      </c>
      <c r="AAU27" s="43">
        <v>85.6</v>
      </c>
      <c r="AAV27" s="43">
        <v>68.3</v>
      </c>
      <c r="AAW27" s="43">
        <v>69.8</v>
      </c>
      <c r="AAX27" s="43">
        <v>80.400000000000006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9546.7999999999993</v>
      </c>
      <c r="ACJ27" s="43">
        <v>9546.7999999999993</v>
      </c>
      <c r="ACK27" s="43">
        <v>9532</v>
      </c>
      <c r="ACL27" s="43">
        <v>9546.7999999999993</v>
      </c>
      <c r="ACM27" s="43">
        <v>9546.7999999999993</v>
      </c>
      <c r="ACN27" s="43">
        <v>9546.9</v>
      </c>
      <c r="ACO27" s="43">
        <v>9546.7999999999993</v>
      </c>
      <c r="ACP27" s="43">
        <v>9546.7000000000007</v>
      </c>
      <c r="ACQ27" s="43">
        <v>9546.9</v>
      </c>
      <c r="ACR27" s="43">
        <v>9546.7000000000007</v>
      </c>
      <c r="ACS27" s="43">
        <v>9546.7000000000007</v>
      </c>
      <c r="ACT27" s="43">
        <v>9546.7000000000007</v>
      </c>
      <c r="ACU27" s="43">
        <v>2018</v>
      </c>
      <c r="ACV27" s="43">
        <v>2018</v>
      </c>
      <c r="ACW27" s="43">
        <v>23</v>
      </c>
      <c r="ACX27" s="43">
        <v>4</v>
      </c>
      <c r="ACY27" s="43">
        <v>2017</v>
      </c>
      <c r="ACZ27" s="43">
        <v>18</v>
      </c>
      <c r="ADA27" s="43">
        <v>10</v>
      </c>
      <c r="ADB27" s="43">
        <v>2018</v>
      </c>
      <c r="ADC27" s="43">
        <v>17</v>
      </c>
      <c r="ADD27" s="43">
        <v>4</v>
      </c>
      <c r="ADE27" s="43">
        <v>17</v>
      </c>
      <c r="ADF27" s="43">
        <v>4</v>
      </c>
      <c r="ADG27" s="43">
        <v>2018</v>
      </c>
      <c r="ADH27" s="43">
        <v>23</v>
      </c>
      <c r="ADI27" s="43">
        <v>4</v>
      </c>
      <c r="ADJ27" s="43">
        <v>2018</v>
      </c>
      <c r="ADK27" s="43">
        <v>17</v>
      </c>
      <c r="ADL27" s="43">
        <v>4</v>
      </c>
      <c r="ADM27" s="43">
        <v>2018</v>
      </c>
      <c r="ADN27" s="43">
        <v>23</v>
      </c>
      <c r="ADO27" s="43">
        <v>4</v>
      </c>
      <c r="ADP27" s="43">
        <v>2018</v>
      </c>
      <c r="ADQ27" s="43">
        <v>18</v>
      </c>
      <c r="ADR27" s="43">
        <v>4</v>
      </c>
      <c r="ADS27" s="43">
        <v>2018</v>
      </c>
      <c r="ADT27" s="43">
        <v>17</v>
      </c>
      <c r="ADU27" s="43">
        <v>4</v>
      </c>
      <c r="ADV27" s="43">
        <v>2018</v>
      </c>
      <c r="ADW27" s="43">
        <v>17</v>
      </c>
      <c r="ADX27" s="43">
        <v>4</v>
      </c>
      <c r="ADY27" s="43">
        <v>2018</v>
      </c>
      <c r="ADZ27" s="43">
        <v>18</v>
      </c>
      <c r="AEA27" s="43">
        <v>4</v>
      </c>
      <c r="AEB27" s="43">
        <v>2018</v>
      </c>
      <c r="AEC27" s="43">
        <v>17</v>
      </c>
      <c r="AED27" s="43">
        <v>4</v>
      </c>
      <c r="AEE27" s="43">
        <v>40710</v>
      </c>
      <c r="AEF27" s="43">
        <v>40752</v>
      </c>
      <c r="AEG27" s="43">
        <v>36616</v>
      </c>
      <c r="AEH27" s="43">
        <v>40684</v>
      </c>
      <c r="AEI27" s="43">
        <v>40767</v>
      </c>
      <c r="AEJ27" s="43">
        <v>40694</v>
      </c>
      <c r="AEK27" s="43">
        <v>40751</v>
      </c>
      <c r="AEL27" s="43">
        <v>40732</v>
      </c>
      <c r="AEM27" s="43">
        <v>40711</v>
      </c>
      <c r="AEN27" s="43">
        <v>40697</v>
      </c>
      <c r="AEO27" s="43">
        <v>40731</v>
      </c>
      <c r="AEP27" s="43">
        <v>40706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213</v>
      </c>
      <c r="AGL27" s="43">
        <v>0</v>
      </c>
      <c r="AGM27" s="43">
        <v>0</v>
      </c>
      <c r="AGN27" s="43">
        <v>-9.8000000000000007</v>
      </c>
      <c r="AGO27" s="43">
        <v>-9.8000000000000007</v>
      </c>
      <c r="AGP27" s="43">
        <v>-9.8000000000000007</v>
      </c>
      <c r="AGQ27" s="43">
        <v>-9.8000000000000007</v>
      </c>
      <c r="AGR27" s="43">
        <v>-9.8000000000000007</v>
      </c>
      <c r="AGS27" s="43">
        <v>-9.8000000000000007</v>
      </c>
      <c r="AGT27" s="43">
        <v>-9.8000000000000007</v>
      </c>
      <c r="AGU27" s="43">
        <v>-9.8000000000000007</v>
      </c>
      <c r="AGV27" s="43">
        <v>-9.6</v>
      </c>
      <c r="AGW27" s="43">
        <v>-9.8000000000000007</v>
      </c>
      <c r="AGX27" s="43">
        <v>-9.8000000000000007</v>
      </c>
      <c r="AGY27" s="43">
        <v>-9.8000000000000007</v>
      </c>
      <c r="AGZ27" s="43">
        <v>-9.8000000000000007</v>
      </c>
      <c r="AHA27" s="43">
        <v>-9.8000000000000007</v>
      </c>
      <c r="AHB27" s="43">
        <v>-9.8000000000000007</v>
      </c>
      <c r="AHC27" s="43">
        <v>-9.8000000000000007</v>
      </c>
      <c r="AHD27" s="43">
        <v>-9.8000000000000007</v>
      </c>
      <c r="AHE27" s="43">
        <v>-9.8000000000000007</v>
      </c>
      <c r="AHF27" s="43">
        <v>-9.1</v>
      </c>
      <c r="AHG27" s="43">
        <v>-9.8000000000000007</v>
      </c>
      <c r="AHH27" s="43">
        <v>-9.8000000000000007</v>
      </c>
      <c r="AHI27" s="43">
        <v>-9.8000000000000007</v>
      </c>
      <c r="AHJ27" s="43">
        <v>-9.8000000000000007</v>
      </c>
      <c r="AHK27" s="43">
        <v>-9.8000000000000007</v>
      </c>
      <c r="AHL27" s="43">
        <v>158</v>
      </c>
      <c r="AHM27" s="43">
        <v>284</v>
      </c>
      <c r="AHN27" s="43">
        <v>110</v>
      </c>
      <c r="AHO27" s="43">
        <v>300</v>
      </c>
      <c r="AHP27" s="43">
        <v>110</v>
      </c>
      <c r="AHQ27" s="43">
        <v>174</v>
      </c>
      <c r="AHR27" s="43">
        <v>174</v>
      </c>
      <c r="AHS27" s="43">
        <v>126</v>
      </c>
      <c r="AHT27" s="43">
        <v>220</v>
      </c>
      <c r="AHU27" s="43">
        <v>94</v>
      </c>
      <c r="AHV27" s="43">
        <v>141</v>
      </c>
      <c r="AHW27" s="43">
        <v>174</v>
      </c>
      <c r="AHX27" s="43">
        <v>174</v>
      </c>
      <c r="AHY27" s="43">
        <v>189</v>
      </c>
      <c r="AHZ27" s="43">
        <v>126</v>
      </c>
      <c r="AIA27" s="43">
        <v>348</v>
      </c>
      <c r="AIB27" s="43">
        <v>237</v>
      </c>
      <c r="AIC27" s="43">
        <v>110</v>
      </c>
      <c r="AID27" s="43">
        <v>189</v>
      </c>
      <c r="AIE27" s="43">
        <v>189</v>
      </c>
      <c r="AIF27" s="43">
        <v>284</v>
      </c>
      <c r="AIG27" s="43">
        <v>205</v>
      </c>
      <c r="AIH27" s="43">
        <v>126</v>
      </c>
      <c r="AII27" s="43">
        <v>189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341</v>
      </c>
      <c r="AKN27" s="43">
        <v>451</v>
      </c>
      <c r="AKO27" s="43">
        <v>366</v>
      </c>
      <c r="AKP27" s="43">
        <v>366</v>
      </c>
      <c r="AKQ27" s="43">
        <v>415</v>
      </c>
      <c r="AKR27" s="43">
        <v>293</v>
      </c>
      <c r="AKS27" s="43">
        <v>378</v>
      </c>
      <c r="AKT27" s="43">
        <v>366</v>
      </c>
      <c r="AKU27" s="43">
        <v>293</v>
      </c>
      <c r="AKV27" s="43">
        <v>390</v>
      </c>
      <c r="AKW27" s="43">
        <v>378</v>
      </c>
      <c r="AKX27" s="43">
        <v>366</v>
      </c>
      <c r="AKY27" s="43">
        <v>329</v>
      </c>
      <c r="AKZ27" s="43">
        <v>451</v>
      </c>
      <c r="ALA27" s="43">
        <v>463</v>
      </c>
      <c r="ALB27" s="43">
        <v>512</v>
      </c>
      <c r="ALC27" s="43">
        <v>305</v>
      </c>
      <c r="ALD27" s="43">
        <v>463</v>
      </c>
      <c r="ALE27" s="43">
        <v>402</v>
      </c>
      <c r="ALF27" s="43">
        <v>451</v>
      </c>
      <c r="ALG27" s="43">
        <v>488</v>
      </c>
      <c r="ALH27" s="43">
        <v>439</v>
      </c>
      <c r="ALI27" s="43">
        <v>402</v>
      </c>
      <c r="ALJ27" s="43">
        <v>390</v>
      </c>
      <c r="ALK27" s="43">
        <v>-8.9999999999999993E-3</v>
      </c>
      <c r="ALL27" s="43">
        <v>5.85</v>
      </c>
      <c r="ALM27" s="43">
        <v>0</v>
      </c>
      <c r="ALN27" s="43">
        <v>0</v>
      </c>
      <c r="ALO27" s="43">
        <v>0</v>
      </c>
      <c r="ALP27" s="43">
        <v>0</v>
      </c>
      <c r="ALQ27" s="43">
        <v>7.65</v>
      </c>
      <c r="ALR27" s="43">
        <v>7.61</v>
      </c>
      <c r="ALS27" s="43">
        <v>7.7</v>
      </c>
      <c r="ALT27" s="43">
        <v>7.83</v>
      </c>
      <c r="ALU27" s="43">
        <v>7.69</v>
      </c>
      <c r="ALV27" s="43">
        <v>7.64</v>
      </c>
      <c r="ALW27" s="43">
        <v>7.76</v>
      </c>
      <c r="ALX27" s="43">
        <v>7.61</v>
      </c>
      <c r="ALY27" s="43">
        <v>7.59</v>
      </c>
      <c r="ALZ27" s="43">
        <v>7.74</v>
      </c>
      <c r="AMA27" s="43">
        <v>7.82</v>
      </c>
      <c r="AMB27" s="43">
        <v>7.64</v>
      </c>
      <c r="AMC27" s="43">
        <v>7.65</v>
      </c>
      <c r="AMD27" s="43">
        <v>7.7</v>
      </c>
      <c r="AME27" s="43">
        <v>7.62</v>
      </c>
      <c r="AMF27" s="43">
        <v>7.65</v>
      </c>
      <c r="AMG27" s="43">
        <v>7.69</v>
      </c>
      <c r="AMH27" s="43">
        <v>7.68</v>
      </c>
      <c r="AMI27" s="43">
        <v>7.75</v>
      </c>
      <c r="AMJ27" s="43">
        <v>7.86</v>
      </c>
      <c r="AMK27" s="43">
        <v>7.71</v>
      </c>
      <c r="AML27" s="43">
        <v>7.64</v>
      </c>
      <c r="AMM27" s="43">
        <v>7.93</v>
      </c>
      <c r="AMN27" s="43">
        <v>7.84</v>
      </c>
      <c r="AMO27" s="43">
        <v>-0.17</v>
      </c>
      <c r="AMP27" s="43">
        <v>-0.04</v>
      </c>
      <c r="AMQ27" s="43">
        <v>-0.13</v>
      </c>
      <c r="AMR27" s="43">
        <v>-0.28999999999999998</v>
      </c>
      <c r="AMS27" s="43">
        <v>0.24</v>
      </c>
      <c r="AMT27" s="43">
        <v>-0.25</v>
      </c>
      <c r="AMU27" s="43">
        <v>0.06</v>
      </c>
      <c r="AMV27" s="43">
        <v>0.36</v>
      </c>
      <c r="AMW27" s="43">
        <v>-0.03</v>
      </c>
      <c r="AMX27" s="43">
        <v>-0.06</v>
      </c>
      <c r="AMY27" s="43">
        <v>-0.27</v>
      </c>
      <c r="AMZ27" s="43">
        <v>0.12</v>
      </c>
      <c r="ANA27" s="43">
        <v>-0.05</v>
      </c>
      <c r="ANB27" s="43">
        <v>-0.15</v>
      </c>
      <c r="ANC27" s="43">
        <v>0</v>
      </c>
      <c r="AND27" s="43">
        <v>-0.09</v>
      </c>
      <c r="ANE27" s="43">
        <v>-0.22</v>
      </c>
      <c r="ANF27" s="43">
        <v>-0.21</v>
      </c>
      <c r="ANG27" s="43">
        <v>-0.18</v>
      </c>
      <c r="ANH27" s="43">
        <v>-0.09</v>
      </c>
      <c r="ANI27" s="43">
        <v>-0.49</v>
      </c>
      <c r="ANJ27" s="43">
        <v>-0.26</v>
      </c>
      <c r="ANK27" s="43">
        <v>0</v>
      </c>
      <c r="ANL27" s="43">
        <v>-0.01</v>
      </c>
      <c r="ANM27" s="43">
        <v>7.6</v>
      </c>
      <c r="ANN27" s="43">
        <v>7.73</v>
      </c>
      <c r="ANO27" s="43">
        <v>7.75</v>
      </c>
      <c r="ANP27" s="43">
        <v>7.73</v>
      </c>
      <c r="ANQ27" s="43">
        <v>7.73</v>
      </c>
      <c r="ANR27" s="43">
        <v>7.93</v>
      </c>
      <c r="ANS27" s="43">
        <v>7.75</v>
      </c>
      <c r="ANT27" s="43">
        <v>7.75</v>
      </c>
      <c r="ANU27" s="43">
        <v>7.7</v>
      </c>
      <c r="ANV27" s="43">
        <v>7.86</v>
      </c>
      <c r="ANW27" s="43">
        <v>7.88</v>
      </c>
      <c r="ANX27" s="43">
        <v>7.77</v>
      </c>
      <c r="ANY27" s="43">
        <v>7.57</v>
      </c>
      <c r="ANZ27" s="43">
        <v>7.55</v>
      </c>
      <c r="AOA27" s="43">
        <v>7.85</v>
      </c>
      <c r="AOB27" s="43">
        <v>7.68</v>
      </c>
      <c r="AOC27" s="43">
        <v>7.73</v>
      </c>
      <c r="AOD27" s="43">
        <v>7.51</v>
      </c>
      <c r="AOE27" s="43">
        <v>7.65</v>
      </c>
      <c r="AOF27" s="43">
        <v>7.51</v>
      </c>
      <c r="AOG27" s="43">
        <v>7.56</v>
      </c>
      <c r="AOH27" s="43">
        <v>7.61</v>
      </c>
      <c r="AOI27" s="43">
        <v>7.53</v>
      </c>
      <c r="AOJ27" s="43">
        <v>7.77</v>
      </c>
      <c r="AOK27" s="43">
        <v>-0.06</v>
      </c>
      <c r="AOL27" s="43">
        <v>-0.32</v>
      </c>
      <c r="AOM27" s="43">
        <v>-0.21</v>
      </c>
      <c r="AON27" s="43">
        <v>-0.28000000000000003</v>
      </c>
      <c r="AOO27" s="43">
        <v>-0.27</v>
      </c>
      <c r="AOP27" s="43">
        <v>-0.23</v>
      </c>
      <c r="AOQ27" s="43">
        <v>-0.45</v>
      </c>
      <c r="AOR27" s="43">
        <v>-0.25</v>
      </c>
      <c r="AOS27" s="43">
        <v>-0.21</v>
      </c>
      <c r="AOT27" s="43">
        <v>-0.05</v>
      </c>
      <c r="AOU27" s="43">
        <v>-0.37</v>
      </c>
      <c r="AOV27" s="43">
        <v>-0.14000000000000001</v>
      </c>
      <c r="AOW27" s="43">
        <v>-0.16</v>
      </c>
      <c r="AOX27" s="43">
        <v>-0.46</v>
      </c>
      <c r="AOY27" s="43">
        <v>-0.28999999999999998</v>
      </c>
      <c r="AOZ27" s="43">
        <v>-0.19</v>
      </c>
      <c r="APA27" s="43">
        <v>-0.13</v>
      </c>
      <c r="APB27" s="43">
        <v>-0.09</v>
      </c>
      <c r="APC27" s="43">
        <v>-0.47</v>
      </c>
      <c r="APD27" s="43">
        <v>-0.1</v>
      </c>
      <c r="APE27" s="43">
        <v>-7.0000000000000007E-2</v>
      </c>
      <c r="APF27" s="43">
        <v>-0.04</v>
      </c>
      <c r="APG27" s="43">
        <v>-0.09</v>
      </c>
      <c r="APH27" s="43">
        <v>0.18</v>
      </c>
      <c r="API27" s="43">
        <v>40772.1</v>
      </c>
      <c r="APJ27" s="43">
        <v>0</v>
      </c>
      <c r="APK27" s="43">
        <v>10052.9</v>
      </c>
      <c r="APL27" s="43">
        <v>0</v>
      </c>
      <c r="APM27" s="43">
        <v>264</v>
      </c>
      <c r="APN27" s="43">
        <v>0.02</v>
      </c>
      <c r="APO27" s="43">
        <v>0</v>
      </c>
      <c r="APP27" s="43">
        <v>-1765</v>
      </c>
      <c r="APQ27" s="43">
        <v>1.04</v>
      </c>
      <c r="APR27" s="43">
        <v>0</v>
      </c>
      <c r="APS27" s="43">
        <v>10216</v>
      </c>
      <c r="APT27" s="43" t="s">
        <v>7675</v>
      </c>
      <c r="APU27" s="43" t="s">
        <v>7685</v>
      </c>
      <c r="APV27" s="43" t="s">
        <v>7686</v>
      </c>
      <c r="APW27" s="43" t="s">
        <v>7681</v>
      </c>
      <c r="APX27" s="43" t="s">
        <v>7687</v>
      </c>
      <c r="APY27" s="43" t="s">
        <v>7688</v>
      </c>
      <c r="APZ27" s="43" t="s">
        <v>7663</v>
      </c>
      <c r="AQA27" s="43" t="s">
        <v>7689</v>
      </c>
      <c r="AQB27" s="43" t="s">
        <v>7690</v>
      </c>
      <c r="AQC27" s="43" t="s">
        <v>7691</v>
      </c>
      <c r="AQD27" s="43" t="s">
        <v>7692</v>
      </c>
      <c r="AQE27" s="43" t="s">
        <v>7667</v>
      </c>
      <c r="AQF27" s="43" t="s">
        <v>7693</v>
      </c>
      <c r="AQG27" s="43" t="s">
        <v>7692</v>
      </c>
      <c r="AQH27" s="43" t="s">
        <v>7694</v>
      </c>
      <c r="AQI27" s="43" t="s">
        <v>7695</v>
      </c>
      <c r="AQJ27" s="43" t="s">
        <v>7696</v>
      </c>
      <c r="AQK27" s="43" t="s">
        <v>7697</v>
      </c>
      <c r="AQL27" s="43" t="s">
        <v>7675</v>
      </c>
      <c r="AQM27" s="43" t="s">
        <v>7697</v>
      </c>
      <c r="AQN27" s="43" t="s">
        <v>7698</v>
      </c>
      <c r="AQO27" s="43" t="s">
        <v>7699</v>
      </c>
      <c r="AQP27" s="43" t="s">
        <v>7672</v>
      </c>
      <c r="AQQ27" s="43" t="s">
        <v>7700</v>
      </c>
      <c r="AQR27" s="43" t="s">
        <v>7701</v>
      </c>
      <c r="AQS27" s="43" t="s">
        <v>7698</v>
      </c>
      <c r="AQT27" s="43" t="s">
        <v>7675</v>
      </c>
      <c r="AQU27" s="43" t="s">
        <v>7699</v>
      </c>
      <c r="AQV27" s="43" t="s">
        <v>7702</v>
      </c>
      <c r="AQW27" s="43" t="s">
        <v>7703</v>
      </c>
      <c r="AQX27" s="43" t="s">
        <v>21</v>
      </c>
      <c r="AQY27" s="43">
        <v>26.5</v>
      </c>
      <c r="AQZ27" s="43">
        <v>30</v>
      </c>
      <c r="ARA27" s="43">
        <v>23.7</v>
      </c>
      <c r="ARB27" s="43">
        <v>27.8</v>
      </c>
      <c r="ARC27" s="43">
        <v>24.7</v>
      </c>
      <c r="ARD27" s="43">
        <v>27</v>
      </c>
      <c r="ARE27" s="43">
        <v>27</v>
      </c>
      <c r="ARF27" s="43">
        <v>25.1</v>
      </c>
      <c r="ARG27" s="43">
        <v>28</v>
      </c>
      <c r="ARH27" s="43">
        <v>27.5</v>
      </c>
      <c r="ARI27" s="43">
        <v>28.8</v>
      </c>
      <c r="ARJ27" s="43">
        <v>28.6</v>
      </c>
      <c r="ARK27" s="43">
        <v>27.9</v>
      </c>
      <c r="ARL27" s="43">
        <v>23.3</v>
      </c>
      <c r="ARM27" s="43">
        <v>24.3</v>
      </c>
      <c r="ARN27" s="43">
        <v>25.1</v>
      </c>
      <c r="ARO27" s="43">
        <v>28.5</v>
      </c>
      <c r="ARP27" s="43">
        <v>25.8</v>
      </c>
      <c r="ARQ27" s="43">
        <v>25.5</v>
      </c>
      <c r="ARR27" s="43">
        <v>27.5</v>
      </c>
      <c r="ARS27" s="43">
        <v>25.1</v>
      </c>
      <c r="ART27" s="43">
        <v>29.8</v>
      </c>
      <c r="ARU27" s="43">
        <v>24.8</v>
      </c>
      <c r="ARV27" s="43">
        <v>27.9</v>
      </c>
      <c r="ARW27" s="43">
        <v>26.8</v>
      </c>
      <c r="ARX27" s="43">
        <v>29.5</v>
      </c>
      <c r="ARY27" s="43">
        <v>23.2</v>
      </c>
      <c r="ARZ27" s="43">
        <v>1594</v>
      </c>
      <c r="ATE27" s="43">
        <v>-1</v>
      </c>
      <c r="ATF27" s="43">
        <v>2</v>
      </c>
      <c r="ATG27" s="43">
        <v>1</v>
      </c>
      <c r="ATH27" s="43" t="s">
        <v>7704</v>
      </c>
      <c r="ATI27" s="43">
        <v>1E-4</v>
      </c>
      <c r="ATJ27" s="43">
        <v>1608120516000</v>
      </c>
      <c r="ATK27" s="43">
        <v>1</v>
      </c>
      <c r="ATL27" s="43">
        <v>1</v>
      </c>
      <c r="ATM27" s="43">
        <v>0.14410000000000001</v>
      </c>
      <c r="ATN27" s="43">
        <v>1</v>
      </c>
      <c r="ATO27" s="43" t="s">
        <v>7704</v>
      </c>
      <c r="ATP27" s="43">
        <v>3670</v>
      </c>
      <c r="ATQ27" s="43">
        <v>1</v>
      </c>
      <c r="ATR27" s="43">
        <v>1607904000000</v>
      </c>
      <c r="ATS27" s="43" t="s">
        <v>7704</v>
      </c>
      <c r="ATT27" s="43" t="s">
        <v>7704</v>
      </c>
      <c r="ATU27" s="43" t="s">
        <v>7704</v>
      </c>
      <c r="ATV27" s="43">
        <v>0.01</v>
      </c>
      <c r="ATW27" s="43">
        <v>6.07</v>
      </c>
      <c r="ATX27" s="43">
        <v>6</v>
      </c>
      <c r="ATY27" s="43" t="s">
        <v>7704</v>
      </c>
      <c r="ATZ27" s="43">
        <v>1</v>
      </c>
      <c r="AUA27" s="43">
        <v>5.9999999999999995E-4</v>
      </c>
      <c r="AUB27" s="43">
        <v>1</v>
      </c>
      <c r="AUC27" s="43">
        <v>1</v>
      </c>
      <c r="AUD27" s="43">
        <v>1</v>
      </c>
      <c r="AUE27" s="43">
        <v>1</v>
      </c>
      <c r="AUF27" s="43">
        <v>52</v>
      </c>
      <c r="AUG27" s="43">
        <v>0</v>
      </c>
      <c r="AUH27" s="43">
        <v>2707</v>
      </c>
      <c r="AUI27" s="43">
        <v>9</v>
      </c>
      <c r="AUJ27" s="43">
        <v>2.81E-2</v>
      </c>
      <c r="AUK27" s="43">
        <v>1</v>
      </c>
      <c r="AUL27" s="43">
        <v>1608119280000</v>
      </c>
      <c r="AUM27" s="43">
        <v>2</v>
      </c>
      <c r="AUN27" s="43">
        <v>1</v>
      </c>
      <c r="AUO27" s="43">
        <v>2</v>
      </c>
      <c r="AUP27" s="43">
        <v>2.16</v>
      </c>
      <c r="AUQ27" s="43">
        <v>3.1</v>
      </c>
      <c r="AUR27" s="43">
        <v>1025657</v>
      </c>
      <c r="AUS27" s="43">
        <v>1</v>
      </c>
      <c r="AUT27" s="43">
        <v>1</v>
      </c>
      <c r="AUU27" s="43">
        <v>9189</v>
      </c>
      <c r="AUV27" s="43">
        <v>1</v>
      </c>
      <c r="AUW27" s="43">
        <v>14.4</v>
      </c>
      <c r="AUX27" s="43">
        <v>133</v>
      </c>
      <c r="AUY27" s="43">
        <v>0.05</v>
      </c>
      <c r="AUZ27" s="43">
        <v>3.44E-2</v>
      </c>
      <c r="AVE27" s="43" t="s">
        <v>7676</v>
      </c>
      <c r="AVF27" s="43">
        <v>50</v>
      </c>
      <c r="AVH27" s="43">
        <v>0</v>
      </c>
      <c r="AVI27" s="43">
        <v>0</v>
      </c>
      <c r="AVJ27" s="43">
        <v>6186</v>
      </c>
      <c r="AVK27" s="43">
        <v>14.2</v>
      </c>
      <c r="AVL27" s="43">
        <v>2</v>
      </c>
      <c r="AVM27" s="43">
        <v>2</v>
      </c>
      <c r="AVO27" s="43">
        <v>50</v>
      </c>
      <c r="AVP27" s="43">
        <v>0</v>
      </c>
      <c r="AVQ27" s="43">
        <v>50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1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1</v>
      </c>
      <c r="AXN27" s="43">
        <v>0</v>
      </c>
      <c r="AXO27" s="43">
        <v>970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80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80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35</v>
      </c>
      <c r="BAQ27" s="43">
        <v>0</v>
      </c>
      <c r="BAR27" s="43">
        <v>0</v>
      </c>
      <c r="BAS27" s="43">
        <v>0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-1000</v>
      </c>
      <c r="BBK27" s="43">
        <v>-200</v>
      </c>
      <c r="BBL27" s="43">
        <v>-1700</v>
      </c>
      <c r="BBM27" s="43">
        <v>10</v>
      </c>
      <c r="BBN27" s="43">
        <v>0</v>
      </c>
      <c r="BBO27" s="43">
        <v>50</v>
      </c>
      <c r="BBP27" s="43">
        <v>1500</v>
      </c>
      <c r="BBQ27" s="43">
        <v>5.6</v>
      </c>
      <c r="BBR27" s="43">
        <v>6.7</v>
      </c>
      <c r="BBS27" s="43">
        <v>6.9</v>
      </c>
      <c r="BBT27" s="43">
        <v>0.1</v>
      </c>
      <c r="BBU27" s="43">
        <v>3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3.5</v>
      </c>
      <c r="BCH27" s="43">
        <v>0</v>
      </c>
      <c r="BCI27" s="43">
        <v>0</v>
      </c>
      <c r="BCJ27" s="43">
        <v>0.2</v>
      </c>
      <c r="BCK27" s="43">
        <v>4.2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2.5</v>
      </c>
      <c r="BCX27" s="43">
        <v>5</v>
      </c>
      <c r="BCY27" s="43">
        <v>60</v>
      </c>
      <c r="BCZ27" s="43">
        <v>28</v>
      </c>
      <c r="BDA27" s="43">
        <v>40</v>
      </c>
      <c r="BDB27" s="43">
        <v>30</v>
      </c>
      <c r="BDC27" s="43">
        <v>50</v>
      </c>
      <c r="BDD27" s="43">
        <v>180</v>
      </c>
      <c r="BDE27" s="43">
        <v>35</v>
      </c>
      <c r="BDF27" s="43">
        <v>40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2</v>
      </c>
      <c r="BEA27" s="43">
        <v>10</v>
      </c>
      <c r="BEB27" s="43">
        <v>2</v>
      </c>
      <c r="BEC27" s="43">
        <v>1</v>
      </c>
      <c r="BED27" s="43">
        <v>1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2</v>
      </c>
      <c r="BEO27" s="43">
        <v>10</v>
      </c>
      <c r="BEP27" s="43">
        <v>2</v>
      </c>
      <c r="BEQ27" s="43">
        <v>1</v>
      </c>
      <c r="BER27" s="43">
        <v>1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10</v>
      </c>
      <c r="BFJ27" s="43">
        <v>0</v>
      </c>
      <c r="BFK27" s="43">
        <v>2</v>
      </c>
      <c r="BFL27" s="43">
        <v>10</v>
      </c>
      <c r="BXX27" s="43">
        <v>0</v>
      </c>
      <c r="BXY27" s="43">
        <v>5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5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5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5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5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5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5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1</v>
      </c>
      <c r="BZV27" s="43">
        <v>0</v>
      </c>
      <c r="BZW27" s="43">
        <v>0</v>
      </c>
      <c r="BZX27" s="43">
        <v>5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200</v>
      </c>
      <c r="CAE27" s="43">
        <v>0</v>
      </c>
      <c r="CAF27" s="43">
        <v>1</v>
      </c>
      <c r="CAG27" s="43">
        <v>0</v>
      </c>
      <c r="CAH27" s="43">
        <v>0</v>
      </c>
      <c r="CAI27" s="43">
        <v>2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400</v>
      </c>
      <c r="CAP27" s="43">
        <v>0</v>
      </c>
      <c r="CAQ27" s="43">
        <v>1</v>
      </c>
      <c r="CAR27" s="43">
        <v>0</v>
      </c>
      <c r="CAS27" s="43">
        <v>0</v>
      </c>
      <c r="CAT27" s="43">
        <v>2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400</v>
      </c>
      <c r="CBA27" s="43">
        <v>0</v>
      </c>
      <c r="CBB27" s="43">
        <v>2</v>
      </c>
      <c r="CBC27" s="43">
        <v>2</v>
      </c>
      <c r="CBD27" s="43">
        <v>0</v>
      </c>
      <c r="CBE27" s="43">
        <v>8.5</v>
      </c>
      <c r="CBF27" s="43">
        <v>0</v>
      </c>
      <c r="CBG27" s="43">
        <v>0</v>
      </c>
      <c r="CBH27" s="43">
        <v>0</v>
      </c>
      <c r="CBI27" s="43">
        <v>1</v>
      </c>
      <c r="CBJ27" s="43">
        <v>0</v>
      </c>
      <c r="CBK27" s="43">
        <v>0</v>
      </c>
      <c r="CBL27" s="43">
        <v>2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5000</v>
      </c>
      <c r="CBS27" s="43">
        <v>0</v>
      </c>
      <c r="CBT27" s="43">
        <v>1</v>
      </c>
      <c r="CBU27" s="43">
        <v>0</v>
      </c>
      <c r="CBV27" s="43">
        <v>0</v>
      </c>
      <c r="CBW27" s="43">
        <v>2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2500</v>
      </c>
      <c r="CCD27" s="43">
        <v>0</v>
      </c>
      <c r="CCE27" s="43">
        <v>0</v>
      </c>
      <c r="CCF27" s="43">
        <v>0</v>
      </c>
      <c r="CCG27" s="43">
        <v>0</v>
      </c>
      <c r="CCH27" s="43">
        <v>5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200</v>
      </c>
      <c r="CCO27" s="43">
        <v>0</v>
      </c>
      <c r="CCP27" s="43">
        <v>0</v>
      </c>
      <c r="CCQ27" s="43">
        <v>0</v>
      </c>
      <c r="CCR27" s="43">
        <v>0</v>
      </c>
      <c r="CCS27" s="43">
        <v>2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6</v>
      </c>
      <c r="CCZ27" s="43">
        <v>0</v>
      </c>
      <c r="CDA27" s="43">
        <v>0</v>
      </c>
      <c r="CDB27" s="43">
        <v>0</v>
      </c>
      <c r="CDC27" s="43">
        <v>0</v>
      </c>
      <c r="CDD27" s="43">
        <v>5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200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2</v>
      </c>
      <c r="CFP27" s="43">
        <v>2</v>
      </c>
      <c r="CFQ27" s="43">
        <v>0</v>
      </c>
      <c r="CFR27" s="43">
        <v>11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2</v>
      </c>
      <c r="CKC27" s="43">
        <v>2</v>
      </c>
      <c r="CKD27" s="43">
        <v>0</v>
      </c>
      <c r="CKE27" s="43">
        <v>10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2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5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5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5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5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5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20</v>
      </c>
      <c r="CVY27" s="43">
        <v>4</v>
      </c>
      <c r="CVZ27" s="43">
        <v>12000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2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1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1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1</v>
      </c>
      <c r="CYP27" s="43">
        <v>0</v>
      </c>
      <c r="CYQ27" s="43">
        <v>1</v>
      </c>
      <c r="CYR27" s="43">
        <v>2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27</v>
      </c>
      <c r="DAF27" s="43">
        <v>20</v>
      </c>
      <c r="DAG27" s="43">
        <v>20</v>
      </c>
      <c r="DAH27" s="43">
        <v>20</v>
      </c>
      <c r="DAI27" s="43">
        <v>20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-33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0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10000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0</v>
      </c>
      <c r="DIH27" s="43">
        <v>1.1100000000000001</v>
      </c>
      <c r="DII27" s="43">
        <v>0</v>
      </c>
      <c r="DIJ27" s="43">
        <v>1.1100000000000001</v>
      </c>
      <c r="DIK27" s="43">
        <v>0</v>
      </c>
      <c r="DIL27" s="43">
        <v>30</v>
      </c>
      <c r="DIM27" s="43">
        <v>0</v>
      </c>
      <c r="DIN27" s="43">
        <v>2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323</v>
      </c>
      <c r="DLG27" s="43">
        <v>200</v>
      </c>
      <c r="DLH27" s="43">
        <v>1</v>
      </c>
      <c r="DLI27" s="43">
        <v>200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20000</v>
      </c>
      <c r="DLS27" s="43">
        <v>20</v>
      </c>
      <c r="DLT27" s="43">
        <v>10</v>
      </c>
      <c r="DLU27" s="43">
        <v>5</v>
      </c>
      <c r="DLV27" s="43">
        <v>10000</v>
      </c>
      <c r="DLW27" s="43">
        <v>0</v>
      </c>
      <c r="DLX27" s="43">
        <v>0</v>
      </c>
      <c r="DLY27" s="43">
        <v>0</v>
      </c>
      <c r="DLZ27" s="43">
        <v>0</v>
      </c>
      <c r="DMA27" s="43">
        <v>20000</v>
      </c>
      <c r="DMB27" s="43">
        <v>120</v>
      </c>
      <c r="DMC27" s="43">
        <v>88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1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P27" s="43">
        <v>0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1</v>
      </c>
      <c r="DNW27" s="43">
        <v>1</v>
      </c>
      <c r="DNX27" s="43">
        <v>1</v>
      </c>
      <c r="DNY27" s="43">
        <v>2</v>
      </c>
      <c r="DNZ27" s="43">
        <v>6</v>
      </c>
      <c r="DOA27" s="43">
        <v>0</v>
      </c>
      <c r="DOB27" s="43">
        <v>6000</v>
      </c>
      <c r="DOC27" s="43">
        <v>250</v>
      </c>
      <c r="DOD27" s="43">
        <v>100</v>
      </c>
      <c r="DOE27" s="43">
        <v>50</v>
      </c>
      <c r="DOF27" s="43">
        <v>75</v>
      </c>
      <c r="DOG27" s="43">
        <v>500</v>
      </c>
      <c r="DOH27" s="43">
        <v>100</v>
      </c>
      <c r="DOI27" s="43">
        <v>460</v>
      </c>
      <c r="DOJ27" s="43">
        <v>0</v>
      </c>
      <c r="DOK27" s="43">
        <v>0</v>
      </c>
      <c r="DOL27" s="43">
        <v>0</v>
      </c>
      <c r="DOM27" s="43">
        <v>50</v>
      </c>
      <c r="DON27" s="43">
        <v>0</v>
      </c>
      <c r="DOO27" s="43">
        <v>0</v>
      </c>
      <c r="DOP27" s="43">
        <v>0</v>
      </c>
      <c r="DOQ27" s="43">
        <v>0</v>
      </c>
      <c r="DOR27" s="43">
        <v>1</v>
      </c>
      <c r="DOS27" s="43">
        <v>0</v>
      </c>
      <c r="DOT27" s="43">
        <v>5</v>
      </c>
      <c r="DOU27" s="43">
        <v>35</v>
      </c>
      <c r="DOV27" s="43">
        <v>30</v>
      </c>
      <c r="DOW27" s="43">
        <v>60</v>
      </c>
      <c r="DOX27" s="43">
        <v>490</v>
      </c>
      <c r="DOY27" s="43">
        <v>490</v>
      </c>
      <c r="DOZ27" s="43">
        <v>300</v>
      </c>
      <c r="DPA27" s="43">
        <v>30</v>
      </c>
      <c r="DPB27" s="43">
        <v>120</v>
      </c>
      <c r="DPC27" s="43">
        <v>0</v>
      </c>
      <c r="DPE27" s="43">
        <v>1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1</v>
      </c>
      <c r="DPO27" s="43">
        <v>0</v>
      </c>
      <c r="DPS27" s="43">
        <v>1</v>
      </c>
      <c r="DPT27" s="43">
        <v>1</v>
      </c>
      <c r="DPX27" s="43">
        <v>1</v>
      </c>
      <c r="DPY27" s="43">
        <v>1</v>
      </c>
      <c r="DPZ27" s="43">
        <v>0</v>
      </c>
      <c r="DQA27" s="43">
        <v>1</v>
      </c>
      <c r="DQC27" s="43">
        <v>1</v>
      </c>
      <c r="DQD27" s="43">
        <v>1</v>
      </c>
      <c r="DQE27" s="43">
        <v>1</v>
      </c>
      <c r="DQG27" s="43">
        <v>1</v>
      </c>
      <c r="DQH27" s="43">
        <v>1</v>
      </c>
      <c r="DQQ27" s="43">
        <v>0</v>
      </c>
      <c r="DQR27" s="43">
        <v>1</v>
      </c>
      <c r="DQT27" s="43">
        <v>1</v>
      </c>
      <c r="DQU27" s="43">
        <v>0</v>
      </c>
      <c r="DQX27" s="43">
        <v>1</v>
      </c>
      <c r="DQZ27" s="43">
        <v>0</v>
      </c>
      <c r="DRA27" s="43">
        <v>1</v>
      </c>
      <c r="DRB27" s="43">
        <v>1</v>
      </c>
      <c r="DRC27" s="43">
        <v>0</v>
      </c>
      <c r="DRE27" s="43">
        <v>1</v>
      </c>
      <c r="DRF27" s="43">
        <v>1</v>
      </c>
      <c r="DRG27" s="43">
        <v>1</v>
      </c>
      <c r="DRH27" s="43">
        <v>1</v>
      </c>
      <c r="DRJ27" s="43">
        <v>0</v>
      </c>
      <c r="DRN27" s="43">
        <v>12.5</v>
      </c>
      <c r="DRP27" s="43">
        <v>624</v>
      </c>
      <c r="DRU27" s="43">
        <v>15</v>
      </c>
      <c r="DRV27" s="43">
        <v>0</v>
      </c>
      <c r="DRW27" s="43">
        <v>360</v>
      </c>
      <c r="DRY27" s="43">
        <v>1</v>
      </c>
      <c r="DRZ27" s="43">
        <v>1</v>
      </c>
      <c r="DSA27" s="43">
        <v>1</v>
      </c>
      <c r="DSK27" s="43">
        <v>0</v>
      </c>
      <c r="DSL27" s="43">
        <v>0.2</v>
      </c>
      <c r="DSM27" s="43">
        <v>100</v>
      </c>
      <c r="DSN27" s="43">
        <v>0.01</v>
      </c>
      <c r="DSO27" s="43">
        <v>100</v>
      </c>
      <c r="DSP27" s="43">
        <v>41</v>
      </c>
      <c r="DSQ27" s="43">
        <v>0</v>
      </c>
      <c r="DSR27" s="43">
        <v>1</v>
      </c>
      <c r="DSS27" s="43">
        <v>3.5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60</v>
      </c>
      <c r="DTD27" s="43">
        <v>30</v>
      </c>
      <c r="DTE27" s="43">
        <v>0</v>
      </c>
      <c r="DTF27" s="43">
        <v>100</v>
      </c>
      <c r="DTG27" s="43">
        <v>0</v>
      </c>
      <c r="DTH27" s="43">
        <v>0</v>
      </c>
      <c r="DTI27" s="43">
        <v>0</v>
      </c>
      <c r="DTJ27" s="43">
        <v>-5</v>
      </c>
      <c r="DTK27" s="43">
        <v>2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0</v>
      </c>
      <c r="DTT27" s="43">
        <v>10</v>
      </c>
      <c r="DTU27" s="43">
        <v>0</v>
      </c>
      <c r="DTV27" s="43">
        <v>0</v>
      </c>
      <c r="DTW27" s="43">
        <v>0</v>
      </c>
      <c r="DTX27" s="43">
        <v>0</v>
      </c>
      <c r="DTY27" s="43">
        <v>10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35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0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1</v>
      </c>
      <c r="DVR27" s="43">
        <v>0</v>
      </c>
      <c r="DVS27" s="43">
        <v>0</v>
      </c>
      <c r="DVT27" s="43">
        <v>1</v>
      </c>
      <c r="DVU27" s="43">
        <v>65</v>
      </c>
      <c r="DVV27" s="43">
        <v>4</v>
      </c>
      <c r="DVW27" s="43">
        <v>0</v>
      </c>
      <c r="DVX27" s="43">
        <v>0</v>
      </c>
      <c r="DVY27" s="43">
        <v>0</v>
      </c>
      <c r="DVZ27" s="43">
        <v>-2.5</v>
      </c>
      <c r="DWA27" s="43">
        <v>10</v>
      </c>
      <c r="DWB27" s="43">
        <v>1</v>
      </c>
      <c r="DWC27" s="43">
        <v>20</v>
      </c>
      <c r="DWD27" s="43">
        <v>15</v>
      </c>
      <c r="DWE27" s="43">
        <v>1</v>
      </c>
      <c r="DWF27" s="43">
        <v>2</v>
      </c>
      <c r="DWG27" s="43">
        <v>1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0.2</v>
      </c>
      <c r="DXU27" s="43">
        <v>0</v>
      </c>
      <c r="DXV27" s="43">
        <v>0</v>
      </c>
      <c r="DXW27" s="43">
        <v>0</v>
      </c>
      <c r="DXX27" s="43">
        <v>7</v>
      </c>
      <c r="DXY27" s="43">
        <v>15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450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0.1</v>
      </c>
      <c r="DYX27" s="43">
        <v>0.05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1</v>
      </c>
      <c r="DZF27" s="43">
        <v>0</v>
      </c>
      <c r="DZG27" s="43">
        <v>0.72</v>
      </c>
      <c r="DZH27" s="43">
        <v>0.72</v>
      </c>
      <c r="DZI27" s="43">
        <v>0.72</v>
      </c>
      <c r="DZJ27" s="43">
        <v>0.72</v>
      </c>
      <c r="DZK27" s="43">
        <v>1.2</v>
      </c>
      <c r="DZL27" s="43">
        <v>0.1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0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0.15</v>
      </c>
      <c r="EAP27" s="43">
        <v>3.6621000000000001</v>
      </c>
      <c r="EAQ27" s="43">
        <v>25</v>
      </c>
      <c r="EAR27" s="43">
        <v>2.9296799999999998</v>
      </c>
      <c r="EAS27" s="43">
        <v>100</v>
      </c>
      <c r="EAT27" s="43">
        <v>0</v>
      </c>
      <c r="EAU27" s="43">
        <v>6</v>
      </c>
      <c r="EAV27" s="43">
        <v>0.1</v>
      </c>
      <c r="EAW27" s="43">
        <v>0.5</v>
      </c>
      <c r="EAX27" s="43">
        <v>1</v>
      </c>
      <c r="EAY27" s="43">
        <v>7</v>
      </c>
      <c r="EAZ27" s="43">
        <v>100</v>
      </c>
      <c r="EBA27" s="43">
        <v>2</v>
      </c>
      <c r="EBB27" s="43">
        <v>25</v>
      </c>
      <c r="EBC27" s="43">
        <v>10</v>
      </c>
      <c r="EBD27" s="43">
        <v>250</v>
      </c>
      <c r="EBE27" s="43">
        <v>2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BR27" s="43">
        <v>1</v>
      </c>
      <c r="EBS27" s="43">
        <v>1</v>
      </c>
      <c r="EBT27" s="43">
        <v>4000</v>
      </c>
      <c r="EBU27" s="43">
        <v>2000</v>
      </c>
      <c r="EBV27" s="43">
        <v>20000</v>
      </c>
      <c r="EBW27" s="43">
        <v>10000</v>
      </c>
      <c r="EBX27" s="43">
        <v>4500</v>
      </c>
      <c r="EBY27" s="43">
        <v>2250</v>
      </c>
      <c r="EBZ27" s="43">
        <v>8</v>
      </c>
      <c r="ECA27" s="43">
        <v>4</v>
      </c>
      <c r="ECB27" s="43">
        <v>2</v>
      </c>
      <c r="ECC27" s="43">
        <v>1</v>
      </c>
      <c r="ECD27" s="43">
        <v>30</v>
      </c>
      <c r="ECE27" s="43">
        <v>150</v>
      </c>
      <c r="ECF27" s="43">
        <v>20</v>
      </c>
      <c r="ECG27" s="43">
        <v>120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0</v>
      </c>
      <c r="ECN27" s="43">
        <v>0</v>
      </c>
      <c r="ECO27" s="43">
        <v>0</v>
      </c>
      <c r="ECP27" s="43">
        <v>1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J27" s="43">
        <v>0</v>
      </c>
      <c r="EFK27" s="43">
        <v>0</v>
      </c>
      <c r="EFL27" s="43">
        <v>0</v>
      </c>
      <c r="EFM27" s="43">
        <v>0</v>
      </c>
      <c r="EFN27" s="43">
        <v>1</v>
      </c>
      <c r="EFO27" s="43">
        <v>0</v>
      </c>
      <c r="EFP27" s="43">
        <v>0</v>
      </c>
      <c r="EFQ27" s="43">
        <v>1</v>
      </c>
      <c r="EIF27" s="43">
        <v>0</v>
      </c>
      <c r="EIG27" s="43">
        <v>0</v>
      </c>
      <c r="EIH27" s="43">
        <v>0</v>
      </c>
      <c r="EII27" s="43">
        <v>0</v>
      </c>
      <c r="EIN27" s="43">
        <v>1</v>
      </c>
      <c r="EIO27" s="43">
        <v>1</v>
      </c>
      <c r="EIP27" s="43">
        <v>1200</v>
      </c>
      <c r="EIQ27" s="43">
        <v>38000</v>
      </c>
      <c r="EIU27" s="43">
        <v>44800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100</v>
      </c>
      <c r="EJH27" s="43">
        <v>1000</v>
      </c>
      <c r="EJI27" s="43">
        <v>680</v>
      </c>
      <c r="EJJ27" s="43">
        <v>640</v>
      </c>
      <c r="EJK27" s="43">
        <v>0</v>
      </c>
      <c r="EJL27" s="43">
        <v>650</v>
      </c>
      <c r="EJM27" s="43">
        <v>5</v>
      </c>
      <c r="EJN27" s="43">
        <v>650</v>
      </c>
      <c r="EJO27" s="43">
        <v>640</v>
      </c>
      <c r="EJP27" s="43">
        <v>5</v>
      </c>
      <c r="EJQ27" s="43">
        <v>650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200</v>
      </c>
      <c r="EKB27" s="43">
        <v>5</v>
      </c>
      <c r="EKC27" s="43">
        <v>1000</v>
      </c>
      <c r="EKD27" s="43">
        <v>175</v>
      </c>
      <c r="EKE27" s="43">
        <v>0</v>
      </c>
      <c r="EKF27" s="43">
        <v>0</v>
      </c>
      <c r="EKG27" s="43">
        <v>0</v>
      </c>
      <c r="EKH27" s="43">
        <v>0</v>
      </c>
      <c r="EKI27" s="43">
        <v>1</v>
      </c>
      <c r="EKJ27" s="43">
        <v>0</v>
      </c>
      <c r="EKK27" s="43">
        <v>1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30</v>
      </c>
      <c r="ERI27" s="43">
        <v>20</v>
      </c>
      <c r="ERJ27" s="43">
        <v>5</v>
      </c>
      <c r="ERK27" s="43">
        <v>10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0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-0.93</v>
      </c>
      <c r="ETG27" s="43">
        <v>1</v>
      </c>
      <c r="ETH27" s="43">
        <v>7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5590</v>
      </c>
      <c r="ETN27" s="43">
        <v>88</v>
      </c>
      <c r="ETO27" s="43">
        <v>90</v>
      </c>
      <c r="ETP27" s="43">
        <v>2.0099999999999998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0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85</v>
      </c>
      <c r="EVU27" s="43">
        <v>90</v>
      </c>
      <c r="EVV27" s="43">
        <v>85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44.4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35</v>
      </c>
      <c r="EWX27" s="43">
        <v>300</v>
      </c>
      <c r="EWZ27" s="43">
        <v>75</v>
      </c>
      <c r="EXA27" s="43">
        <v>1.03</v>
      </c>
      <c r="EXB27" s="43">
        <v>1</v>
      </c>
      <c r="EXC27" s="43">
        <v>0</v>
      </c>
      <c r="EXD27" s="43">
        <v>1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4500</v>
      </c>
      <c r="EXS27" s="43">
        <v>0</v>
      </c>
      <c r="EXT27" s="43">
        <v>5000</v>
      </c>
      <c r="EXU27" s="43">
        <v>40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2250</v>
      </c>
      <c r="EYF27" s="43">
        <v>4500</v>
      </c>
      <c r="EYG27" s="43">
        <v>1</v>
      </c>
      <c r="EYH27" s="43">
        <v>2</v>
      </c>
      <c r="EYI27" s="43">
        <v>0</v>
      </c>
      <c r="EYJ27" s="43">
        <v>1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-0.92500000000000004</v>
      </c>
      <c r="EYV27" s="43">
        <v>1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10000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-4000</v>
      </c>
      <c r="EZT27" s="43">
        <v>4000</v>
      </c>
      <c r="EZU27" s="43">
        <v>0</v>
      </c>
      <c r="EZV27" s="43">
        <v>0</v>
      </c>
      <c r="EZW27" s="43">
        <v>4</v>
      </c>
      <c r="EZX27" s="43">
        <v>20</v>
      </c>
      <c r="EZY27" s="43">
        <v>-4000</v>
      </c>
      <c r="EZZ27" s="43">
        <v>4000</v>
      </c>
      <c r="FAA27" s="43">
        <v>5000</v>
      </c>
      <c r="FAB27" s="43">
        <v>1</v>
      </c>
      <c r="FAC27" s="43">
        <v>0</v>
      </c>
      <c r="FAD27" s="43">
        <v>0.8</v>
      </c>
      <c r="FAE27" s="43">
        <v>-0.92</v>
      </c>
      <c r="FAF27" s="43">
        <v>-3600</v>
      </c>
      <c r="FAG27" s="43">
        <v>3600</v>
      </c>
      <c r="FAH27" s="43">
        <v>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600</v>
      </c>
      <c r="FAS27" s="43">
        <v>0</v>
      </c>
      <c r="FAT27" s="43">
        <v>10</v>
      </c>
      <c r="FAU27" s="43">
        <v>3.3</v>
      </c>
      <c r="FAV27" s="43">
        <v>0.2</v>
      </c>
      <c r="FAW27" s="43">
        <v>3.2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87</v>
      </c>
      <c r="FBD27" s="43">
        <v>5</v>
      </c>
      <c r="FBE27" s="43">
        <v>94</v>
      </c>
      <c r="FBF27" s="43">
        <v>2</v>
      </c>
      <c r="FBG27" s="43">
        <v>55</v>
      </c>
      <c r="FBH27" s="43">
        <v>5</v>
      </c>
      <c r="FBI27" s="43">
        <v>97</v>
      </c>
      <c r="FBJ27" s="43">
        <v>0.1</v>
      </c>
      <c r="FBK27" s="43">
        <v>37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3</v>
      </c>
      <c r="FBZ27" s="43">
        <v>35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0.4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3.5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1.5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75</v>
      </c>
      <c r="FDY27" s="43">
        <v>2</v>
      </c>
      <c r="FDZ27" s="43">
        <v>79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85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70</v>
      </c>
      <c r="FEO27" s="43">
        <v>120</v>
      </c>
      <c r="FEP27" s="43">
        <v>2</v>
      </c>
      <c r="FEQ27" s="43">
        <v>2</v>
      </c>
      <c r="FER27" s="43">
        <v>0</v>
      </c>
      <c r="FES27" s="43">
        <v>0</v>
      </c>
      <c r="FET27" s="43">
        <v>0</v>
      </c>
      <c r="FEU27" s="43">
        <v>70</v>
      </c>
      <c r="FEV27" s="43">
        <v>120</v>
      </c>
      <c r="FEW27" s="43">
        <v>2</v>
      </c>
      <c r="FEX27" s="43">
        <v>2</v>
      </c>
      <c r="FEY27" s="43">
        <v>1</v>
      </c>
      <c r="FEZ27" s="43">
        <v>62</v>
      </c>
      <c r="FFA27" s="43">
        <v>2</v>
      </c>
      <c r="FFB27" s="43">
        <v>1</v>
      </c>
      <c r="FFD27" s="43">
        <v>76</v>
      </c>
      <c r="FFE27" s="43">
        <v>120</v>
      </c>
      <c r="FFF27" s="43">
        <v>0.5</v>
      </c>
      <c r="FFG27" s="43">
        <v>0.5</v>
      </c>
      <c r="FFH27" s="43">
        <v>0</v>
      </c>
      <c r="FFI27" s="43">
        <v>0</v>
      </c>
      <c r="FFJ27" s="43">
        <v>0</v>
      </c>
      <c r="FFK27" s="43">
        <v>133</v>
      </c>
      <c r="FFL27" s="43">
        <v>133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0</v>
      </c>
      <c r="FGP27" s="43">
        <v>200</v>
      </c>
      <c r="FGQ27" s="43">
        <v>-200</v>
      </c>
      <c r="FGR27" s="43">
        <v>0</v>
      </c>
      <c r="FGS27" s="43">
        <v>-70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0</v>
      </c>
      <c r="FGY27" s="43">
        <v>200</v>
      </c>
      <c r="FGZ27" s="43">
        <v>-200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1</v>
      </c>
      <c r="FKI27" s="43">
        <v>0</v>
      </c>
      <c r="FKJ27" s="43">
        <v>0</v>
      </c>
      <c r="FKK27" s="43">
        <v>0</v>
      </c>
      <c r="FKL27" s="43">
        <v>0</v>
      </c>
      <c r="FKM27" s="43">
        <v>1</v>
      </c>
      <c r="FKN27" s="43">
        <v>0</v>
      </c>
      <c r="FKO27" s="43">
        <v>10</v>
      </c>
      <c r="FKP27" s="43">
        <v>0</v>
      </c>
      <c r="FKQ27" s="43">
        <v>0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4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924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0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850</v>
      </c>
      <c r="FQM27" s="43">
        <v>30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2</v>
      </c>
      <c r="FQW27" s="43">
        <v>2</v>
      </c>
      <c r="FQX27" s="43">
        <v>2</v>
      </c>
      <c r="FQY27" s="43">
        <v>2</v>
      </c>
      <c r="FQZ27" s="43">
        <v>-5</v>
      </c>
      <c r="FRA27" s="43">
        <v>-5</v>
      </c>
      <c r="FRB27" s="43">
        <v>-5</v>
      </c>
      <c r="FRC27" s="43">
        <v>-5</v>
      </c>
      <c r="FRD27" s="43">
        <v>13</v>
      </c>
      <c r="FRE27" s="43">
        <v>13</v>
      </c>
      <c r="FRF27" s="43">
        <v>13</v>
      </c>
      <c r="FRG27" s="43">
        <v>13</v>
      </c>
      <c r="FRH27" s="43">
        <v>4.5</v>
      </c>
      <c r="FRJ27" s="43">
        <v>45</v>
      </c>
      <c r="FRK27" s="43">
        <v>270</v>
      </c>
      <c r="FRL27" s="43">
        <v>70</v>
      </c>
      <c r="FRM27" s="43">
        <v>-144</v>
      </c>
      <c r="FRN27" s="43">
        <v>0</v>
      </c>
      <c r="FRO27" s="43">
        <v>80</v>
      </c>
      <c r="FRP27" s="43">
        <v>350</v>
      </c>
      <c r="FSO27" s="43">
        <v>0</v>
      </c>
      <c r="FSP27" s="43">
        <v>4</v>
      </c>
      <c r="FSQ27" s="43">
        <v>500</v>
      </c>
      <c r="FSR27" s="43">
        <v>30</v>
      </c>
      <c r="FST27" s="43">
        <v>4000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380</v>
      </c>
      <c r="FTT27" s="43">
        <v>1</v>
      </c>
      <c r="FTU27" s="43">
        <v>-30</v>
      </c>
      <c r="FTV27" s="43">
        <v>-9</v>
      </c>
      <c r="FTW27" s="43">
        <v>4500</v>
      </c>
      <c r="FTX27" s="43">
        <v>2250</v>
      </c>
      <c r="FTY27" s="43">
        <v>10</v>
      </c>
      <c r="FTZ27" s="43">
        <v>4500</v>
      </c>
      <c r="FUA27" s="43">
        <v>2250</v>
      </c>
      <c r="FUB27" s="43">
        <v>60</v>
      </c>
      <c r="FUC27" s="43">
        <v>0</v>
      </c>
      <c r="FUD27" s="43">
        <v>0</v>
      </c>
      <c r="FUK27" s="43">
        <v>0</v>
      </c>
      <c r="FUL27" s="43">
        <v>0.39062000000000002</v>
      </c>
      <c r="FUN27" s="43">
        <v>5.8590000000000003E-2</v>
      </c>
      <c r="FUO27" s="43">
        <v>2.5</v>
      </c>
      <c r="FUP27" s="43">
        <v>1.1000000000000001</v>
      </c>
      <c r="FUV27" s="43">
        <v>4492</v>
      </c>
      <c r="FUW27" s="43">
        <v>2249</v>
      </c>
      <c r="FUX27" s="43">
        <v>6036</v>
      </c>
      <c r="FUY27" s="43">
        <v>3130</v>
      </c>
      <c r="FUZ27" s="43">
        <v>1499</v>
      </c>
      <c r="FVA27" s="43">
        <v>1499</v>
      </c>
      <c r="FVC27" s="43">
        <v>52.8</v>
      </c>
      <c r="FVD27" s="43">
        <v>53.4</v>
      </c>
      <c r="FVF27" s="43">
        <v>660</v>
      </c>
      <c r="FVN27" s="43">
        <v>0</v>
      </c>
      <c r="FVO27" s="43">
        <v>0.39062000000000002</v>
      </c>
      <c r="FVQ27" s="43">
        <v>5.8590000000000003E-2</v>
      </c>
      <c r="FVR27" s="43">
        <v>2.5</v>
      </c>
      <c r="FVS27" s="43">
        <v>1.1000000000000001</v>
      </c>
      <c r="FVY27" s="43">
        <v>4750</v>
      </c>
      <c r="FVZ27" s="43">
        <v>2000</v>
      </c>
      <c r="FWA27" s="43">
        <v>4925</v>
      </c>
      <c r="FWB27" s="43">
        <v>2161</v>
      </c>
      <c r="FWC27" s="43">
        <v>1500</v>
      </c>
      <c r="FWD27" s="43">
        <v>1500</v>
      </c>
      <c r="FWF27" s="43">
        <v>50</v>
      </c>
      <c r="FWG27" s="43">
        <v>50</v>
      </c>
      <c r="FWI27" s="43">
        <v>660</v>
      </c>
      <c r="FWQ27" s="43">
        <v>0</v>
      </c>
      <c r="FWR27" s="43">
        <v>0.39062000000000002</v>
      </c>
      <c r="FWT27" s="43">
        <v>5.8590000000000003E-2</v>
      </c>
      <c r="FWU27" s="43">
        <v>2.5</v>
      </c>
      <c r="FWV27" s="43">
        <v>1.1000000000000001</v>
      </c>
      <c r="FXB27" s="43">
        <v>4750</v>
      </c>
      <c r="FXC27" s="43">
        <v>2000</v>
      </c>
      <c r="FXD27" s="43">
        <v>4925</v>
      </c>
      <c r="FXE27" s="43">
        <v>2161</v>
      </c>
      <c r="FXF27" s="43">
        <v>1500</v>
      </c>
      <c r="FXG27" s="43">
        <v>1500</v>
      </c>
      <c r="FXI27" s="43">
        <v>50</v>
      </c>
      <c r="FXJ27" s="43">
        <v>50</v>
      </c>
      <c r="FXL27" s="43">
        <v>660</v>
      </c>
      <c r="FXT27" s="43">
        <v>0</v>
      </c>
      <c r="FXU27" s="43">
        <v>0.39062000000000002</v>
      </c>
      <c r="FXW27" s="43">
        <v>5.8590000000000003E-2</v>
      </c>
      <c r="FXX27" s="43">
        <v>2.5</v>
      </c>
      <c r="FXY27" s="43">
        <v>1.1000000000000001</v>
      </c>
      <c r="FYE27" s="43">
        <v>4750</v>
      </c>
      <c r="FYF27" s="43">
        <v>2000</v>
      </c>
      <c r="FYG27" s="43">
        <v>4925</v>
      </c>
      <c r="FYH27" s="43">
        <v>2161</v>
      </c>
      <c r="FYI27" s="43">
        <v>1500</v>
      </c>
      <c r="FYJ27" s="43">
        <v>1500</v>
      </c>
      <c r="FYL27" s="43">
        <v>50</v>
      </c>
      <c r="FYM27" s="43">
        <v>50</v>
      </c>
      <c r="FYO27" s="43">
        <v>660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10</v>
      </c>
      <c r="FYY27" s="43">
        <v>0</v>
      </c>
      <c r="FYZ27" s="43">
        <v>1</v>
      </c>
      <c r="FZA27" s="43">
        <v>10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1</v>
      </c>
      <c r="FZU27" s="43">
        <v>1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10</v>
      </c>
      <c r="GAB27" s="43">
        <v>0</v>
      </c>
      <c r="GAC27" s="43">
        <v>0.5</v>
      </c>
      <c r="GAD27" s="43">
        <v>0</v>
      </c>
      <c r="GAE27" s="43">
        <v>0</v>
      </c>
      <c r="GAF27" s="43">
        <v>60000</v>
      </c>
      <c r="GAG27" s="43">
        <v>0</v>
      </c>
      <c r="GAH27" s="43">
        <v>60000</v>
      </c>
      <c r="GAI27" s="43">
        <v>0</v>
      </c>
      <c r="GAK27" s="43">
        <v>5</v>
      </c>
      <c r="GAL27" s="43">
        <v>0</v>
      </c>
      <c r="GAM27" s="43">
        <v>1</v>
      </c>
      <c r="GAN27" s="43">
        <v>1</v>
      </c>
      <c r="GAR27" s="43">
        <v>85</v>
      </c>
      <c r="GAT27" s="43">
        <v>48</v>
      </c>
      <c r="GBI27" s="43">
        <v>53</v>
      </c>
      <c r="GBJ27" s="43">
        <v>53</v>
      </c>
      <c r="GBK27" s="43">
        <v>53</v>
      </c>
      <c r="GBL27" s="43">
        <v>53</v>
      </c>
      <c r="GBW27" s="43">
        <v>0</v>
      </c>
      <c r="GBX27" s="43">
        <v>0</v>
      </c>
      <c r="GBY27" s="43">
        <v>1</v>
      </c>
      <c r="GBZ27" s="43">
        <v>3</v>
      </c>
      <c r="GCA27" s="43">
        <v>57</v>
      </c>
      <c r="GCB27" s="43">
        <v>59</v>
      </c>
      <c r="GCC27" s="43">
        <v>2</v>
      </c>
      <c r="GCD27" s="43">
        <v>2</v>
      </c>
      <c r="GCE27" s="43">
        <v>60</v>
      </c>
      <c r="GCG27" s="43">
        <v>48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</v>
      </c>
      <c r="GDH27" s="43">
        <v>100</v>
      </c>
      <c r="GDI27" s="43">
        <v>0.2</v>
      </c>
      <c r="GDK27" s="43">
        <v>350</v>
      </c>
      <c r="GDL27" s="43">
        <v>200</v>
      </c>
      <c r="GDM27" s="43">
        <v>200</v>
      </c>
      <c r="GDN27" s="43">
        <v>100</v>
      </c>
      <c r="GDW27" s="43">
        <v>-1250</v>
      </c>
      <c r="GDX27" s="43">
        <v>5000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0</v>
      </c>
      <c r="GHV27" s="43">
        <v>0.1</v>
      </c>
      <c r="GHW27" s="43">
        <v>100</v>
      </c>
      <c r="GHX27" s="43">
        <v>0.01</v>
      </c>
      <c r="GHY27" s="43">
        <v>100</v>
      </c>
      <c r="GHZ27" s="43">
        <v>80</v>
      </c>
      <c r="GIA27" s="43">
        <v>0</v>
      </c>
      <c r="GIB27" s="43">
        <v>1</v>
      </c>
      <c r="GIC27" s="43">
        <v>4.5</v>
      </c>
      <c r="GID27" s="43">
        <v>1</v>
      </c>
      <c r="GIE27" s="43">
        <v>100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70</v>
      </c>
      <c r="GIN27" s="43">
        <v>60</v>
      </c>
      <c r="GIO27" s="43">
        <v>68</v>
      </c>
      <c r="GIP27" s="43">
        <v>0</v>
      </c>
      <c r="GIQ27" s="43">
        <v>100</v>
      </c>
      <c r="GIR27" s="43">
        <v>0</v>
      </c>
      <c r="GIS27" s="43">
        <v>0</v>
      </c>
      <c r="GIT27" s="43">
        <v>0.1</v>
      </c>
      <c r="GIU27" s="43">
        <v>100</v>
      </c>
      <c r="GIV27" s="43">
        <v>0.01</v>
      </c>
      <c r="GIW27" s="43">
        <v>100</v>
      </c>
      <c r="GIX27" s="43">
        <v>40</v>
      </c>
      <c r="GIY27" s="43">
        <v>0</v>
      </c>
      <c r="GIZ27" s="43">
        <v>0</v>
      </c>
      <c r="GJA27" s="43">
        <v>4.5999999999999996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70</v>
      </c>
      <c r="GJL27" s="43">
        <v>58</v>
      </c>
      <c r="GJM27" s="43">
        <v>70</v>
      </c>
      <c r="GJN27" s="43">
        <v>100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80</v>
      </c>
      <c r="GJW27" s="43">
        <v>0</v>
      </c>
      <c r="GJX27" s="43">
        <v>1</v>
      </c>
      <c r="GJY27" s="43">
        <v>4.2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30</v>
      </c>
      <c r="GKH27" s="43">
        <v>35</v>
      </c>
      <c r="GKI27" s="43">
        <v>5</v>
      </c>
      <c r="GKJ27" s="43">
        <v>100</v>
      </c>
      <c r="GKK27" s="43">
        <v>35</v>
      </c>
      <c r="GKL27" s="43">
        <v>0</v>
      </c>
      <c r="GKM27" s="43">
        <v>1E-3</v>
      </c>
      <c r="GKN27" s="43">
        <v>1</v>
      </c>
      <c r="GKO27" s="43">
        <v>1</v>
      </c>
      <c r="GKP27" s="43">
        <v>10</v>
      </c>
      <c r="GKQ27" s="43">
        <v>0.4</v>
      </c>
      <c r="GKR27" s="43">
        <v>0</v>
      </c>
      <c r="GKS27" s="43">
        <v>1</v>
      </c>
      <c r="GKT27" s="43">
        <v>3.5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1.1000000000000001</v>
      </c>
      <c r="GLB27" s="43">
        <v>0.7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0.05</v>
      </c>
      <c r="GLJ27" s="43">
        <v>0.01</v>
      </c>
      <c r="GLK27" s="43">
        <v>100</v>
      </c>
      <c r="GLL27" s="43">
        <v>35</v>
      </c>
      <c r="GLM27" s="43">
        <v>0</v>
      </c>
      <c r="GLN27" s="43">
        <v>1</v>
      </c>
      <c r="GLO27" s="43">
        <v>15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135</v>
      </c>
      <c r="GLW27" s="43">
        <v>130</v>
      </c>
      <c r="GLX27" s="43">
        <v>132</v>
      </c>
      <c r="GLY27" s="43">
        <v>0</v>
      </c>
      <c r="GLZ27" s="43">
        <v>100</v>
      </c>
      <c r="GMA27" s="43">
        <v>50</v>
      </c>
      <c r="GMB27" s="43">
        <v>0</v>
      </c>
      <c r="GMC27" s="43">
        <v>0.3</v>
      </c>
      <c r="GMD27" s="43">
        <v>100</v>
      </c>
      <c r="GME27" s="43">
        <v>0.01</v>
      </c>
      <c r="GMF27" s="43">
        <v>100</v>
      </c>
      <c r="GMG27" s="43">
        <v>80</v>
      </c>
      <c r="GMH27" s="43">
        <v>0</v>
      </c>
      <c r="GMI27" s="43">
        <v>1</v>
      </c>
      <c r="GMJ27" s="43">
        <v>2.6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47</v>
      </c>
      <c r="GMR27" s="43">
        <v>30</v>
      </c>
      <c r="GMS27" s="43">
        <v>45</v>
      </c>
      <c r="GMT27" s="43">
        <v>0</v>
      </c>
      <c r="GMU27" s="43">
        <v>100</v>
      </c>
      <c r="GMV27" s="43">
        <v>10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70</v>
      </c>
      <c r="GPN27" s="43">
        <v>0</v>
      </c>
      <c r="GPO27" s="43">
        <v>1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50</v>
      </c>
      <c r="GPZ27" s="43">
        <v>20</v>
      </c>
      <c r="GQA27" s="43">
        <v>100</v>
      </c>
      <c r="GQB27" s="43">
        <v>20</v>
      </c>
      <c r="GQC27" s="43">
        <v>0</v>
      </c>
      <c r="GQD27" s="43">
        <v>0.1</v>
      </c>
      <c r="GQE27" s="43">
        <v>100</v>
      </c>
      <c r="GQF27" s="43">
        <v>205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120</v>
      </c>
      <c r="GQS27" s="43">
        <v>0</v>
      </c>
      <c r="GQT27" s="43">
        <v>100</v>
      </c>
      <c r="GQU27" s="43">
        <v>100</v>
      </c>
      <c r="GQV27" s="43">
        <v>28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0.3</v>
      </c>
      <c r="GZD27" s="43">
        <v>100</v>
      </c>
      <c r="GZE27" s="43">
        <v>50</v>
      </c>
      <c r="GZF27" s="43">
        <v>0</v>
      </c>
      <c r="GZG27" s="43">
        <v>1</v>
      </c>
      <c r="GZH27" s="43">
        <v>4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80</v>
      </c>
      <c r="GZR27" s="43">
        <v>40</v>
      </c>
      <c r="GZS27" s="43">
        <v>100</v>
      </c>
      <c r="GZT27" s="43">
        <v>0.01</v>
      </c>
      <c r="GZU27" s="43">
        <v>50</v>
      </c>
      <c r="GZV27" s="43">
        <v>0</v>
      </c>
      <c r="GZW27" s="43">
        <v>100</v>
      </c>
      <c r="GZX27" s="43">
        <v>10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0.2</v>
      </c>
      <c r="HDC27" s="43">
        <v>100</v>
      </c>
      <c r="HDD27" s="43">
        <v>80</v>
      </c>
      <c r="HDE27" s="43">
        <v>0</v>
      </c>
      <c r="HDF27" s="43">
        <v>1</v>
      </c>
      <c r="HDG27" s="43">
        <v>2.5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140</v>
      </c>
      <c r="HDQ27" s="43">
        <v>120</v>
      </c>
      <c r="HDR27" s="43">
        <v>100</v>
      </c>
      <c r="HDS27" s="43">
        <v>0.05</v>
      </c>
      <c r="HDT27" s="43">
        <v>128</v>
      </c>
      <c r="HDU27" s="43">
        <v>0</v>
      </c>
      <c r="HDV27" s="43">
        <v>100</v>
      </c>
      <c r="HDW27" s="43">
        <v>40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1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1.421E-2</v>
      </c>
      <c r="HLH27" s="43">
        <v>0.29619000000000001</v>
      </c>
      <c r="HLI27" s="43">
        <v>0.88856999999999997</v>
      </c>
      <c r="HLJ27" s="43">
        <v>100</v>
      </c>
      <c r="HLK27" s="43">
        <v>0</v>
      </c>
      <c r="HLL27" s="43">
        <v>0</v>
      </c>
      <c r="HLM27" s="43">
        <v>0.44428000000000001</v>
      </c>
      <c r="HLN27" s="43">
        <v>0.23694999999999999</v>
      </c>
      <c r="HLO27" s="43">
        <v>100</v>
      </c>
      <c r="HLP27" s="43">
        <v>2</v>
      </c>
      <c r="HLQ27" s="43">
        <v>0</v>
      </c>
      <c r="HLR27" s="43">
        <v>20</v>
      </c>
      <c r="HLS27" s="43">
        <v>5000</v>
      </c>
      <c r="HLT27" s="43">
        <v>5000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2250</v>
      </c>
      <c r="HMC27" s="43">
        <v>4500</v>
      </c>
      <c r="HMD27" s="43">
        <v>2.5</v>
      </c>
      <c r="HME27" s="43">
        <v>2</v>
      </c>
      <c r="HMF27" s="43">
        <v>40</v>
      </c>
      <c r="HMG27" s="43">
        <v>45</v>
      </c>
      <c r="HMI27" s="43">
        <v>-2</v>
      </c>
      <c r="HMJ27" s="43">
        <v>-2</v>
      </c>
      <c r="HMK27" s="43">
        <v>-2</v>
      </c>
      <c r="HML27" s="43">
        <v>-2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-145</v>
      </c>
      <c r="HNA27" s="43">
        <v>10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4500</v>
      </c>
      <c r="HNJ27" s="43">
        <v>4500</v>
      </c>
      <c r="HNK27" s="43">
        <v>4500</v>
      </c>
      <c r="HNL27" s="43">
        <v>4500</v>
      </c>
      <c r="HNM27" s="43">
        <v>64</v>
      </c>
      <c r="HNN27" s="43">
        <v>0.72</v>
      </c>
      <c r="HNO27" s="43">
        <v>0.72</v>
      </c>
      <c r="HNP27" s="43">
        <v>0.72</v>
      </c>
      <c r="HNQ27" s="43">
        <v>0.72</v>
      </c>
      <c r="HNR27" s="43">
        <v>0.5</v>
      </c>
      <c r="HNS27" s="43">
        <v>0.72</v>
      </c>
      <c r="HNT27" s="43">
        <v>0.72</v>
      </c>
      <c r="HNU27" s="43">
        <v>0.72</v>
      </c>
      <c r="HNW27" s="43">
        <v>10</v>
      </c>
      <c r="HNX27" s="43">
        <v>12</v>
      </c>
      <c r="HNY27" s="43">
        <v>95</v>
      </c>
      <c r="HNZ27" s="43">
        <v>1</v>
      </c>
      <c r="HOA27" s="43">
        <v>1</v>
      </c>
      <c r="HOB27" s="43">
        <v>100.4</v>
      </c>
      <c r="HOC27" s="43">
        <v>103.4</v>
      </c>
      <c r="HOD27" s="43">
        <v>98</v>
      </c>
      <c r="HOE27" s="43">
        <v>91</v>
      </c>
      <c r="HOF27" s="43">
        <v>103.4</v>
      </c>
      <c r="HOG27" s="43">
        <v>40</v>
      </c>
      <c r="HOH27" s="43">
        <v>65</v>
      </c>
      <c r="HOI27" s="43">
        <v>85</v>
      </c>
      <c r="HOJ27" s="43">
        <v>80</v>
      </c>
      <c r="HOL27" s="43">
        <v>110</v>
      </c>
      <c r="HOM27" s="43">
        <v>125</v>
      </c>
      <c r="HON27" s="43">
        <v>90</v>
      </c>
      <c r="HOO27" s="43">
        <v>70</v>
      </c>
      <c r="HOP27" s="43">
        <v>140</v>
      </c>
      <c r="HOQ27" s="43">
        <v>1</v>
      </c>
      <c r="HOR27" s="43">
        <v>80</v>
      </c>
      <c r="HOS27" s="43">
        <v>5</v>
      </c>
      <c r="HOT27" s="43">
        <v>83</v>
      </c>
      <c r="HOU27" s="43">
        <v>1</v>
      </c>
      <c r="HOV27" s="43">
        <v>20</v>
      </c>
      <c r="HOW27" s="43">
        <v>5.55</v>
      </c>
      <c r="HOX27" s="43">
        <v>3</v>
      </c>
      <c r="HOY27" s="43">
        <v>5</v>
      </c>
      <c r="HOZ27" s="43">
        <v>85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56</v>
      </c>
      <c r="HPI27" s="43">
        <v>56</v>
      </c>
      <c r="HPJ27" s="43">
        <v>56</v>
      </c>
      <c r="HPK27" s="43">
        <v>56</v>
      </c>
      <c r="HPL27" s="43">
        <v>1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16</v>
      </c>
      <c r="HRI27" s="43">
        <v>200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16</v>
      </c>
      <c r="HRQ27" s="43">
        <v>16</v>
      </c>
      <c r="HRR27" s="43">
        <v>200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1</v>
      </c>
      <c r="HRY27" s="43">
        <v>1200</v>
      </c>
      <c r="HRZ27" s="43">
        <v>150</v>
      </c>
      <c r="HSA27" s="43">
        <v>77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1.4</v>
      </c>
      <c r="HYB27" s="43">
        <v>1</v>
      </c>
      <c r="HYC27" s="43">
        <v>100</v>
      </c>
      <c r="HYD27" s="43">
        <v>100</v>
      </c>
      <c r="HYE27" s="43">
        <v>33</v>
      </c>
      <c r="HYF27" s="43">
        <v>1</v>
      </c>
      <c r="HYG27" s="43">
        <v>60</v>
      </c>
      <c r="HYH27" s="43">
        <v>60</v>
      </c>
      <c r="HYI27" s="43">
        <v>60</v>
      </c>
      <c r="HYJ27" s="43">
        <v>30</v>
      </c>
      <c r="HYK27" s="43">
        <v>0</v>
      </c>
      <c r="HYL27" s="43">
        <v>5</v>
      </c>
      <c r="HYM27" s="43">
        <v>0</v>
      </c>
      <c r="HYN27" s="43">
        <v>0</v>
      </c>
      <c r="HYO27" s="43">
        <v>0</v>
      </c>
      <c r="HYP27" s="43">
        <v>100</v>
      </c>
      <c r="HYQ27" s="43">
        <v>125</v>
      </c>
      <c r="HYR27" s="43">
        <v>135</v>
      </c>
      <c r="HYS27" s="43">
        <v>95</v>
      </c>
      <c r="HYT27" s="43">
        <v>60</v>
      </c>
      <c r="HYU27" s="43">
        <v>110</v>
      </c>
      <c r="HYV27" s="43">
        <v>0</v>
      </c>
      <c r="HYW27" s="43">
        <v>1800</v>
      </c>
      <c r="HYX27" s="43">
        <v>0</v>
      </c>
      <c r="HYY27" s="43">
        <v>0</v>
      </c>
      <c r="HYZ27" s="43">
        <v>0</v>
      </c>
      <c r="HZA27" s="43">
        <v>1</v>
      </c>
      <c r="HZB27" s="43">
        <v>3150</v>
      </c>
      <c r="HZC27" s="43">
        <v>180</v>
      </c>
      <c r="HZD27" s="43">
        <v>330</v>
      </c>
      <c r="HZE27" s="43">
        <v>110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48.3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1650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10000</v>
      </c>
      <c r="IEV27" s="43">
        <v>0</v>
      </c>
      <c r="IEW27" s="43">
        <v>3850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1</v>
      </c>
      <c r="IFF27" s="43">
        <v>1200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800</v>
      </c>
      <c r="IHF27" s="43">
        <v>0.16406000000000001</v>
      </c>
      <c r="IHG27" s="43">
        <v>2.19726</v>
      </c>
      <c r="IHH27" s="43">
        <v>4.3945299999999996</v>
      </c>
      <c r="IHI27" s="43">
        <v>95</v>
      </c>
      <c r="IHJ27" s="43">
        <v>2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1501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1.6</v>
      </c>
      <c r="IIQ27" s="43">
        <v>1.75</v>
      </c>
      <c r="IIR27" s="43">
        <v>30</v>
      </c>
      <c r="IIS27" s="43">
        <v>75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0.57999999999999996</v>
      </c>
      <c r="ILB27" s="43">
        <v>1</v>
      </c>
      <c r="ILC27" s="43">
        <v>1</v>
      </c>
      <c r="ILD27" s="43">
        <v>0</v>
      </c>
      <c r="ILE27" s="43">
        <v>0</v>
      </c>
      <c r="ILF27" s="43">
        <v>1</v>
      </c>
      <c r="ILG27" s="43">
        <v>1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1</v>
      </c>
      <c r="ILN27" s="43">
        <v>1</v>
      </c>
      <c r="ILO27" s="43">
        <v>1</v>
      </c>
      <c r="IMR27" s="43">
        <v>1</v>
      </c>
      <c r="IMS27" s="43">
        <v>1</v>
      </c>
      <c r="IMT27" s="43">
        <v>1</v>
      </c>
      <c r="IMU27" s="43">
        <v>2</v>
      </c>
      <c r="IMV27" s="43">
        <v>0</v>
      </c>
      <c r="IMW27" s="43">
        <v>2</v>
      </c>
      <c r="IMX27" s="43">
        <v>1</v>
      </c>
      <c r="IMY27" s="43">
        <v>0</v>
      </c>
      <c r="IMZ27" s="43">
        <v>0</v>
      </c>
      <c r="INA27" s="43">
        <v>2</v>
      </c>
      <c r="INB27" s="43">
        <v>0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4299</v>
      </c>
      <c r="ITQ27" s="43">
        <v>4500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4500</v>
      </c>
      <c r="ITX27" s="43">
        <v>4305</v>
      </c>
      <c r="IUA27" s="43">
        <v>2.69</v>
      </c>
      <c r="IUB27" s="43">
        <v>2.7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465.9</v>
      </c>
      <c r="IUJ27" s="43">
        <v>11</v>
      </c>
      <c r="IUK27" s="43">
        <v>-44.850000000000009</v>
      </c>
      <c r="IUL27" s="43">
        <v>3.9099999999999993</v>
      </c>
      <c r="IUM27" s="43">
        <v>5.5999999999999994E-2</v>
      </c>
      <c r="IUN27" s="43">
        <v>0.73409090909090924</v>
      </c>
      <c r="IUO27" s="43">
        <v>0</v>
      </c>
      <c r="IUP27" s="43">
        <v>1</v>
      </c>
      <c r="IUQ27" s="43">
        <v>4498</v>
      </c>
      <c r="IUR27" s="43">
        <v>0</v>
      </c>
      <c r="IUS27" s="43">
        <v>0</v>
      </c>
      <c r="IUT27" s="43">
        <v>2.2400000000000002</v>
      </c>
      <c r="IUU27" s="43">
        <v>1</v>
      </c>
      <c r="IUV27" s="43">
        <v>0</v>
      </c>
      <c r="IUW27" s="43">
        <v>1</v>
      </c>
      <c r="IUX27" s="43">
        <v>0</v>
      </c>
      <c r="IUY27" s="43">
        <v>850</v>
      </c>
      <c r="IUZ27" s="43">
        <v>602</v>
      </c>
      <c r="IVA27" s="43">
        <v>236</v>
      </c>
      <c r="IVB27" s="43">
        <v>230</v>
      </c>
      <c r="IVC27" s="43">
        <v>208</v>
      </c>
      <c r="IVD27" s="43">
        <v>34</v>
      </c>
      <c r="IVE27" s="43">
        <v>30</v>
      </c>
      <c r="IVF27" s="43">
        <v>29</v>
      </c>
      <c r="IVG27" s="43">
        <v>1160</v>
      </c>
      <c r="IVH27" s="43">
        <v>1041</v>
      </c>
      <c r="IVI27" s="43">
        <v>877</v>
      </c>
      <c r="IVJ27" s="43">
        <v>0</v>
      </c>
      <c r="IVK27" s="43">
        <v>315</v>
      </c>
      <c r="IVL27" s="43">
        <v>40</v>
      </c>
      <c r="IVM27" s="43">
        <v>52</v>
      </c>
      <c r="IVN27" s="43">
        <v>37</v>
      </c>
      <c r="IVO27" s="43">
        <v>0</v>
      </c>
      <c r="IVP27" s="43">
        <v>76.91</v>
      </c>
      <c r="IVQ27" s="43">
        <v>0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365</v>
      </c>
      <c r="IWP27" s="43">
        <v>366</v>
      </c>
      <c r="IWQ27" s="43">
        <v>365</v>
      </c>
      <c r="IWR27" s="43">
        <v>368</v>
      </c>
      <c r="IWS27" s="43">
        <v>368</v>
      </c>
      <c r="IWT27" s="43">
        <v>365</v>
      </c>
      <c r="IWU27" s="43">
        <v>362</v>
      </c>
      <c r="IWV27" s="43">
        <v>366</v>
      </c>
      <c r="IWW27" s="43">
        <v>362</v>
      </c>
      <c r="IWX27" s="43">
        <v>368</v>
      </c>
      <c r="IWY27" s="43">
        <v>366</v>
      </c>
      <c r="IWZ27" s="43">
        <v>367</v>
      </c>
      <c r="IXA27" s="43">
        <v>365</v>
      </c>
      <c r="IXB27" s="43">
        <v>366</v>
      </c>
      <c r="IXC27" s="43">
        <v>365</v>
      </c>
      <c r="IXD27" s="43">
        <v>364</v>
      </c>
      <c r="IXE27" s="43">
        <v>365</v>
      </c>
      <c r="IXF27" s="43">
        <v>367</v>
      </c>
      <c r="IXG27" s="43">
        <v>368</v>
      </c>
      <c r="IXH27" s="43">
        <v>370</v>
      </c>
      <c r="IXI27" s="43">
        <v>368</v>
      </c>
      <c r="IXJ27" s="43">
        <v>368</v>
      </c>
      <c r="IXK27" s="43">
        <v>365</v>
      </c>
      <c r="IXL27" s="43">
        <v>366</v>
      </c>
      <c r="IXM27" s="43">
        <v>494</v>
      </c>
      <c r="IXN27" s="43">
        <v>495</v>
      </c>
      <c r="IXO27" s="43">
        <v>494</v>
      </c>
      <c r="IXP27" s="43">
        <v>496</v>
      </c>
      <c r="IXQ27" s="43">
        <v>495</v>
      </c>
      <c r="IXR27" s="43">
        <v>495</v>
      </c>
      <c r="IXS27" s="43">
        <v>497</v>
      </c>
      <c r="IXT27" s="43">
        <v>496</v>
      </c>
      <c r="IXU27" s="43">
        <v>496</v>
      </c>
      <c r="IXV27" s="43">
        <v>497</v>
      </c>
      <c r="IXW27" s="43">
        <v>495</v>
      </c>
      <c r="IXX27" s="43">
        <v>495</v>
      </c>
      <c r="IXY27" s="43">
        <v>494</v>
      </c>
      <c r="IXZ27" s="43">
        <v>496</v>
      </c>
      <c r="IYA27" s="43">
        <v>496</v>
      </c>
      <c r="IYB27" s="43">
        <v>495</v>
      </c>
      <c r="IYC27" s="43">
        <v>493</v>
      </c>
      <c r="IYD27" s="43">
        <v>496</v>
      </c>
      <c r="IYE27" s="43">
        <v>497</v>
      </c>
      <c r="IYF27" s="43">
        <v>496</v>
      </c>
      <c r="IYG27" s="43">
        <v>495</v>
      </c>
      <c r="IYH27" s="43">
        <v>497</v>
      </c>
      <c r="IYI27" s="43">
        <v>492</v>
      </c>
      <c r="IYJ27" s="43">
        <v>495</v>
      </c>
      <c r="IYK27" s="43">
        <v>5583</v>
      </c>
      <c r="IYL27" s="43" t="s">
        <v>7677</v>
      </c>
      <c r="IYM27" s="43">
        <v>30</v>
      </c>
      <c r="IYN27" s="43">
        <v>45</v>
      </c>
      <c r="IYO27" s="43">
        <v>47</v>
      </c>
      <c r="IYP27" s="43">
        <v>47</v>
      </c>
      <c r="IYQ27" s="43">
        <v>46</v>
      </c>
      <c r="IYR27" s="43">
        <v>45</v>
      </c>
      <c r="IYS27" s="43">
        <v>45</v>
      </c>
      <c r="IYT27" s="43">
        <v>47</v>
      </c>
      <c r="IYU27" s="43">
        <v>47</v>
      </c>
      <c r="IYV27" s="43">
        <v>47</v>
      </c>
      <c r="IYW27" s="43">
        <v>47</v>
      </c>
      <c r="IYX27" s="43">
        <v>47</v>
      </c>
      <c r="IYY27" s="43">
        <v>46</v>
      </c>
      <c r="IYZ27" s="43">
        <v>44</v>
      </c>
      <c r="IZA27" s="43">
        <v>45</v>
      </c>
      <c r="IZB27" s="43">
        <v>46</v>
      </c>
      <c r="IZC27" s="43">
        <v>45</v>
      </c>
      <c r="IZD27" s="43">
        <v>45</v>
      </c>
      <c r="IZE27" s="43">
        <v>46</v>
      </c>
      <c r="IZF27" s="43">
        <v>46</v>
      </c>
      <c r="IZG27" s="43">
        <v>45</v>
      </c>
      <c r="IZH27" s="43">
        <v>24.841298959103668</v>
      </c>
      <c r="IZI27" s="43">
        <v>20.834266967196818</v>
      </c>
      <c r="IZJ27" s="43">
        <v>22.743438189895155</v>
      </c>
      <c r="IZK27" s="43">
        <v>21.502947530571422</v>
      </c>
      <c r="IZL27" s="43">
        <v>24.303628727207716</v>
      </c>
      <c r="IZM27" s="43">
        <v>24.903328473769054</v>
      </c>
      <c r="IZN27" s="43">
        <v>23.103283027515879</v>
      </c>
      <c r="IZO27" s="43">
        <v>22.603773538747404</v>
      </c>
      <c r="IZP27" s="43">
        <v>24.603689846462863</v>
      </c>
      <c r="IZQ27" s="43">
        <v>25.003703433382881</v>
      </c>
      <c r="IZR27" s="43">
        <v>24.003656127924859</v>
      </c>
      <c r="IZS27" s="43">
        <v>26.003743865981434</v>
      </c>
      <c r="IZT27" s="43">
        <v>20.003319879981373</v>
      </c>
      <c r="IZU27" s="43">
        <v>20.584806703652127</v>
      </c>
      <c r="IZV27" s="43">
        <v>23.703382216553422</v>
      </c>
      <c r="IZW27" s="43">
        <v>22.142478968822306</v>
      </c>
      <c r="IZX27" s="43">
        <v>24.103214523938789</v>
      </c>
      <c r="IZY27" s="43">
        <v>26.003267970162284</v>
      </c>
      <c r="IZZ27" s="43">
        <v>23.344075765029686</v>
      </c>
      <c r="JAA27" s="43">
        <v>22.203117457418625</v>
      </c>
      <c r="JAB27" s="43">
        <v>23.503828227601502</v>
      </c>
      <c r="JAC27" s="43">
        <v>21.387095607767634</v>
      </c>
      <c r="JAD27" s="43">
        <v>25.10350590129293</v>
      </c>
      <c r="JAE27" s="43">
        <v>21.039300076902244</v>
      </c>
      <c r="JAF27" s="43">
        <v>380</v>
      </c>
      <c r="JAG27" s="43">
        <v>1099</v>
      </c>
      <c r="JAH27" s="43">
        <v>541</v>
      </c>
      <c r="JAI27" s="43">
        <v>1011</v>
      </c>
      <c r="JAJ27" s="43">
        <v>634</v>
      </c>
      <c r="JAK27" s="43">
        <v>722</v>
      </c>
      <c r="JAL27" s="43">
        <v>924</v>
      </c>
      <c r="JAM27" s="43">
        <v>542</v>
      </c>
      <c r="JAN27" s="43">
        <v>594</v>
      </c>
      <c r="JAO27" s="43">
        <v>549</v>
      </c>
      <c r="JAP27" s="43">
        <v>542</v>
      </c>
      <c r="JAQ27" s="43">
        <v>470</v>
      </c>
      <c r="JAR27" s="43">
        <v>1010</v>
      </c>
      <c r="JAS27" s="43">
        <v>1050</v>
      </c>
      <c r="JAT27" s="43">
        <v>919</v>
      </c>
      <c r="JAU27" s="43">
        <v>505</v>
      </c>
      <c r="JAV27" s="43">
        <v>926</v>
      </c>
      <c r="JAW27" s="43">
        <v>801</v>
      </c>
      <c r="JAX27" s="43">
        <v>667</v>
      </c>
      <c r="JAY27" s="43">
        <v>988</v>
      </c>
      <c r="JAZ27" s="43">
        <v>423</v>
      </c>
      <c r="JBA27" s="43">
        <v>973</v>
      </c>
      <c r="JBB27" s="43">
        <v>549</v>
      </c>
      <c r="JBC27" s="43">
        <v>673</v>
      </c>
      <c r="JBE27" s="43">
        <v>48</v>
      </c>
      <c r="JBF27" s="43">
        <v>1</v>
      </c>
      <c r="JBR27" s="43">
        <v>71.900000000000006</v>
      </c>
      <c r="JBS27" s="43">
        <v>71.8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64</v>
      </c>
      <c r="JBZ27" s="43">
        <v>0</v>
      </c>
      <c r="JCA27" s="43">
        <v>0</v>
      </c>
      <c r="JCB27" s="43">
        <v>0</v>
      </c>
      <c r="JCC27" s="43">
        <v>267.10000000000002</v>
      </c>
      <c r="JCD27" s="43">
        <v>0</v>
      </c>
      <c r="JCE27" s="43">
        <v>0</v>
      </c>
      <c r="JCF27" s="43">
        <v>0</v>
      </c>
      <c r="JCG27" s="43">
        <v>1002</v>
      </c>
      <c r="JCH27" s="43">
        <v>0</v>
      </c>
      <c r="JCI27" s="43">
        <v>0</v>
      </c>
      <c r="JCJ27" s="43">
        <v>0</v>
      </c>
      <c r="JCK27" s="43">
        <v>1.4</v>
      </c>
      <c r="JCL27" s="43">
        <v>0</v>
      </c>
      <c r="JCM27" s="43">
        <v>0</v>
      </c>
      <c r="JCN27" s="43">
        <v>0</v>
      </c>
      <c r="JCO27" s="43">
        <v>2.0539999999999998</v>
      </c>
      <c r="JCS27" s="43">
        <v>32.700000000000003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C27" s="43">
        <v>2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K27" s="43">
        <v>1</v>
      </c>
      <c r="JEM27" s="43">
        <v>1</v>
      </c>
      <c r="JEO27" s="43">
        <v>1</v>
      </c>
      <c r="JEQ27" s="43">
        <v>1</v>
      </c>
      <c r="JES27" s="43">
        <v>1</v>
      </c>
      <c r="JEU27" s="43">
        <v>1</v>
      </c>
      <c r="JEW27" s="43">
        <v>1</v>
      </c>
      <c r="JEY27" s="43">
        <v>1</v>
      </c>
      <c r="JEZ27" s="43">
        <v>0</v>
      </c>
      <c r="JFA27" s="43">
        <v>7.65</v>
      </c>
      <c r="JFB27" s="43">
        <v>0</v>
      </c>
      <c r="JFC27" s="43">
        <v>7.61</v>
      </c>
      <c r="JFD27" s="43">
        <v>0</v>
      </c>
      <c r="JFE27" s="43">
        <v>7.7</v>
      </c>
      <c r="JFF27" s="43">
        <v>0</v>
      </c>
      <c r="JFG27" s="43">
        <v>7.83</v>
      </c>
      <c r="JFH27" s="43">
        <v>0</v>
      </c>
      <c r="JFI27" s="43">
        <v>7.69</v>
      </c>
      <c r="JFJ27" s="43">
        <v>0</v>
      </c>
      <c r="JFK27" s="43">
        <v>7.64</v>
      </c>
      <c r="JFL27" s="43">
        <v>0</v>
      </c>
      <c r="JFM27" s="43">
        <v>7.76</v>
      </c>
      <c r="JFN27" s="43">
        <v>0</v>
      </c>
      <c r="JFO27" s="43">
        <v>7.61</v>
      </c>
      <c r="JFP27" s="43">
        <v>0</v>
      </c>
      <c r="JFQ27" s="43">
        <v>7.59</v>
      </c>
      <c r="JFR27" s="43">
        <v>0</v>
      </c>
      <c r="JFS27" s="43">
        <v>7.74</v>
      </c>
      <c r="JFT27" s="43">
        <v>0</v>
      </c>
      <c r="JFU27" s="43">
        <v>7.82</v>
      </c>
      <c r="JFV27" s="43">
        <v>0</v>
      </c>
      <c r="JFW27" s="43">
        <v>7.64</v>
      </c>
      <c r="JFX27" s="43">
        <v>0</v>
      </c>
      <c r="JFY27" s="43">
        <v>7.65</v>
      </c>
      <c r="JFZ27" s="43">
        <v>0</v>
      </c>
      <c r="JGA27" s="43">
        <v>7.7</v>
      </c>
      <c r="JGB27" s="43">
        <v>0</v>
      </c>
      <c r="JGC27" s="43">
        <v>7.62</v>
      </c>
      <c r="JGD27" s="43">
        <v>0</v>
      </c>
      <c r="JGE27" s="43">
        <v>7.65</v>
      </c>
      <c r="JGF27" s="43">
        <v>0</v>
      </c>
      <c r="JGG27" s="43">
        <v>7.69</v>
      </c>
      <c r="JGH27" s="43">
        <v>0</v>
      </c>
      <c r="JGI27" s="43">
        <v>7.68</v>
      </c>
      <c r="JGJ27" s="43">
        <v>0</v>
      </c>
      <c r="JGK27" s="43">
        <v>7.75</v>
      </c>
      <c r="JGL27" s="43">
        <v>0</v>
      </c>
      <c r="JGM27" s="43">
        <v>7.86</v>
      </c>
      <c r="JGN27" s="43">
        <v>0</v>
      </c>
      <c r="JGO27" s="43">
        <v>7.71</v>
      </c>
      <c r="JGP27" s="43">
        <v>0</v>
      </c>
      <c r="JGQ27" s="43">
        <v>7.64</v>
      </c>
      <c r="JGR27" s="43">
        <v>0</v>
      </c>
      <c r="JGS27" s="43">
        <v>7.93</v>
      </c>
      <c r="JGT27" s="43">
        <v>0</v>
      </c>
      <c r="JGU27" s="43">
        <v>7.84</v>
      </c>
      <c r="JGV27" s="43">
        <v>0</v>
      </c>
      <c r="JGW27" s="43">
        <v>-0.17</v>
      </c>
      <c r="JGX27" s="43">
        <v>0</v>
      </c>
      <c r="JGY27" s="43">
        <v>-0.04</v>
      </c>
      <c r="JGZ27" s="43">
        <v>0</v>
      </c>
      <c r="JHA27" s="43">
        <v>-0.13</v>
      </c>
      <c r="JHB27" s="43">
        <v>0</v>
      </c>
      <c r="JHC27" s="43">
        <v>-0.28999999999999998</v>
      </c>
      <c r="JHD27" s="43">
        <v>0</v>
      </c>
      <c r="JHE27" s="43">
        <v>0.24</v>
      </c>
      <c r="JHF27" s="43">
        <v>0</v>
      </c>
      <c r="JHG27" s="43">
        <v>-0.25</v>
      </c>
      <c r="JHH27" s="43">
        <v>0</v>
      </c>
      <c r="JHI27" s="43">
        <v>0.06</v>
      </c>
      <c r="JHJ27" s="43">
        <v>0</v>
      </c>
      <c r="JHK27" s="43">
        <v>0.36</v>
      </c>
      <c r="JHL27" s="43">
        <v>0</v>
      </c>
      <c r="JHM27" s="43">
        <v>-0.03</v>
      </c>
      <c r="JHN27" s="43">
        <v>0</v>
      </c>
      <c r="JHO27" s="43">
        <v>-0.06</v>
      </c>
      <c r="JHP27" s="43">
        <v>0</v>
      </c>
      <c r="JHQ27" s="43">
        <v>-0.27</v>
      </c>
      <c r="JHR27" s="43">
        <v>0</v>
      </c>
      <c r="JHS27" s="43">
        <v>0.12</v>
      </c>
      <c r="JHT27" s="43">
        <v>0</v>
      </c>
      <c r="JHU27" s="43">
        <v>-0.05</v>
      </c>
      <c r="JHV27" s="43">
        <v>0</v>
      </c>
      <c r="JHW27" s="43">
        <v>-0.15</v>
      </c>
      <c r="JHX27" s="43">
        <v>0</v>
      </c>
      <c r="JHY27" s="43">
        <v>0</v>
      </c>
      <c r="JHZ27" s="43">
        <v>0</v>
      </c>
      <c r="JIA27" s="43">
        <v>-0.09</v>
      </c>
      <c r="JIB27" s="43">
        <v>0</v>
      </c>
      <c r="JIC27" s="43">
        <v>-0.22</v>
      </c>
      <c r="JID27" s="43">
        <v>0</v>
      </c>
      <c r="JIE27" s="43">
        <v>-0.21</v>
      </c>
      <c r="JIF27" s="43">
        <v>0</v>
      </c>
      <c r="JIG27" s="43">
        <v>-0.18</v>
      </c>
      <c r="JIH27" s="43">
        <v>0</v>
      </c>
      <c r="JII27" s="43">
        <v>-0.09</v>
      </c>
      <c r="JIJ27" s="43">
        <v>0</v>
      </c>
      <c r="JIK27" s="43">
        <v>-0.49</v>
      </c>
      <c r="JIL27" s="43">
        <v>0</v>
      </c>
      <c r="JIM27" s="43">
        <v>-0.26</v>
      </c>
      <c r="JIN27" s="43">
        <v>0</v>
      </c>
      <c r="JIO27" s="43">
        <v>0</v>
      </c>
      <c r="JIP27" s="43">
        <v>0</v>
      </c>
      <c r="JIQ27" s="43">
        <v>-0.01</v>
      </c>
      <c r="JIR27" s="43">
        <v>0</v>
      </c>
      <c r="JIS27" s="43">
        <v>7.6</v>
      </c>
      <c r="JIT27" s="43">
        <v>0</v>
      </c>
      <c r="JIU27" s="43">
        <v>7.73</v>
      </c>
      <c r="JIV27" s="43">
        <v>0</v>
      </c>
      <c r="JIW27" s="43">
        <v>7.75</v>
      </c>
      <c r="JIX27" s="43">
        <v>0</v>
      </c>
      <c r="JIY27" s="43">
        <v>7.73</v>
      </c>
      <c r="JIZ27" s="43">
        <v>0</v>
      </c>
      <c r="JJA27" s="43">
        <v>7.73</v>
      </c>
      <c r="JJB27" s="43">
        <v>0</v>
      </c>
      <c r="JJC27" s="43">
        <v>7.93</v>
      </c>
      <c r="JJD27" s="43">
        <v>0</v>
      </c>
      <c r="JJE27" s="43">
        <v>7.75</v>
      </c>
      <c r="JJF27" s="43">
        <v>0</v>
      </c>
      <c r="JJG27" s="43">
        <v>7.75</v>
      </c>
      <c r="JJH27" s="43">
        <v>0</v>
      </c>
      <c r="JJI27" s="43">
        <v>7.7</v>
      </c>
      <c r="JJJ27" s="43">
        <v>0</v>
      </c>
      <c r="JJK27" s="43">
        <v>7.86</v>
      </c>
      <c r="JJL27" s="43">
        <v>0</v>
      </c>
      <c r="JJM27" s="43">
        <v>7.88</v>
      </c>
      <c r="JJN27" s="43">
        <v>0</v>
      </c>
      <c r="JJO27" s="43">
        <v>7.77</v>
      </c>
      <c r="JJP27" s="43">
        <v>0</v>
      </c>
      <c r="JJQ27" s="43">
        <v>7.57</v>
      </c>
      <c r="JJR27" s="43">
        <v>0</v>
      </c>
      <c r="JJS27" s="43">
        <v>7.55</v>
      </c>
      <c r="JJT27" s="43">
        <v>0</v>
      </c>
      <c r="JJU27" s="43">
        <v>7.85</v>
      </c>
      <c r="JJV27" s="43">
        <v>0</v>
      </c>
      <c r="JJW27" s="43">
        <v>7.68</v>
      </c>
      <c r="JJX27" s="43">
        <v>0</v>
      </c>
      <c r="JJY27" s="43">
        <v>7.73</v>
      </c>
      <c r="JJZ27" s="43">
        <v>0</v>
      </c>
      <c r="JKA27" s="43">
        <v>7.51</v>
      </c>
      <c r="JKB27" s="43">
        <v>0</v>
      </c>
      <c r="JKC27" s="43">
        <v>7.65</v>
      </c>
      <c r="JKD27" s="43">
        <v>0</v>
      </c>
      <c r="JKE27" s="43">
        <v>7.51</v>
      </c>
      <c r="JKF27" s="43">
        <v>0</v>
      </c>
      <c r="JKG27" s="43">
        <v>7.56</v>
      </c>
      <c r="JKH27" s="43">
        <v>0</v>
      </c>
      <c r="JKI27" s="43">
        <v>7.61</v>
      </c>
      <c r="JKJ27" s="43">
        <v>0</v>
      </c>
      <c r="JKK27" s="43">
        <v>7.53</v>
      </c>
      <c r="JKL27" s="43">
        <v>0</v>
      </c>
      <c r="JKM27" s="43">
        <v>7.77</v>
      </c>
      <c r="JKN27" s="43">
        <v>0</v>
      </c>
      <c r="JKO27" s="43">
        <v>-0.06</v>
      </c>
      <c r="JKP27" s="43">
        <v>0</v>
      </c>
      <c r="JKQ27" s="43">
        <v>-0.32</v>
      </c>
      <c r="JKR27" s="43">
        <v>0</v>
      </c>
      <c r="JKS27" s="43">
        <v>-0.21</v>
      </c>
      <c r="JKT27" s="43">
        <v>0</v>
      </c>
      <c r="JKU27" s="43">
        <v>-0.28000000000000003</v>
      </c>
      <c r="JKV27" s="43">
        <v>0</v>
      </c>
      <c r="JKW27" s="43">
        <v>-0.27</v>
      </c>
      <c r="JKX27" s="43">
        <v>0</v>
      </c>
      <c r="JKY27" s="43">
        <v>-0.23</v>
      </c>
      <c r="JKZ27" s="43">
        <v>0</v>
      </c>
      <c r="JLA27" s="43">
        <v>-0.45</v>
      </c>
      <c r="JLB27" s="43">
        <v>0</v>
      </c>
      <c r="JLC27" s="43">
        <v>-0.25</v>
      </c>
      <c r="JLD27" s="43">
        <v>0</v>
      </c>
      <c r="JLE27" s="43">
        <v>-0.21</v>
      </c>
      <c r="JLF27" s="43">
        <v>0</v>
      </c>
      <c r="JLG27" s="43">
        <v>-0.05</v>
      </c>
      <c r="JLH27" s="43">
        <v>0</v>
      </c>
      <c r="JLI27" s="43">
        <v>-0.37</v>
      </c>
      <c r="JLJ27" s="43">
        <v>0</v>
      </c>
      <c r="JLK27" s="43">
        <v>-0.14000000000000001</v>
      </c>
      <c r="JLL27" s="43">
        <v>0</v>
      </c>
      <c r="JLM27" s="43">
        <v>-0.16</v>
      </c>
      <c r="JLN27" s="43">
        <v>0</v>
      </c>
      <c r="JLO27" s="43">
        <v>-0.46</v>
      </c>
      <c r="JLP27" s="43">
        <v>0</v>
      </c>
      <c r="JLQ27" s="43">
        <v>-0.28999999999999998</v>
      </c>
      <c r="JLR27" s="43">
        <v>0</v>
      </c>
      <c r="JLS27" s="43">
        <v>-0.19</v>
      </c>
      <c r="JLT27" s="43">
        <v>0</v>
      </c>
      <c r="JLU27" s="43">
        <v>-0.13</v>
      </c>
      <c r="JLV27" s="43">
        <v>0</v>
      </c>
      <c r="JLW27" s="43">
        <v>-0.09</v>
      </c>
      <c r="JLX27" s="43">
        <v>0</v>
      </c>
      <c r="JLY27" s="43">
        <v>-0.47</v>
      </c>
      <c r="JLZ27" s="43">
        <v>0</v>
      </c>
      <c r="JMA27" s="43">
        <v>-0.1</v>
      </c>
      <c r="JMB27" s="43">
        <v>0</v>
      </c>
      <c r="JMC27" s="43">
        <v>-7.0000000000000007E-2</v>
      </c>
      <c r="JMD27" s="43">
        <v>0</v>
      </c>
      <c r="JME27" s="43">
        <v>-0.04</v>
      </c>
      <c r="JMF27" s="43">
        <v>0</v>
      </c>
      <c r="JMG27" s="43">
        <v>-0.09</v>
      </c>
      <c r="JMH27" s="43">
        <v>0</v>
      </c>
      <c r="JMI27" s="43">
        <v>0.18</v>
      </c>
      <c r="JMK27" s="43">
        <v>0</v>
      </c>
      <c r="JML27" s="43">
        <v>0</v>
      </c>
      <c r="JMM27" s="43">
        <v>1</v>
      </c>
      <c r="JMN27" s="43">
        <v>1</v>
      </c>
      <c r="JMO27" s="43">
        <v>17</v>
      </c>
      <c r="JMP27" s="43">
        <v>0</v>
      </c>
      <c r="JMQ27" s="43">
        <v>100</v>
      </c>
      <c r="JMR27" s="43">
        <v>99.8</v>
      </c>
      <c r="JMS27" s="43">
        <v>99.6</v>
      </c>
      <c r="JMT27" s="43">
        <v>0</v>
      </c>
      <c r="JMU27" s="43">
        <v>0</v>
      </c>
      <c r="JMV27" s="43">
        <v>8.4</v>
      </c>
      <c r="JMW27" s="43">
        <v>7.7</v>
      </c>
      <c r="JMX27" s="43">
        <v>0</v>
      </c>
      <c r="JMY27" s="43">
        <v>7.8</v>
      </c>
      <c r="JMZ27" s="43">
        <v>0</v>
      </c>
      <c r="JNA27" s="43">
        <v>0</v>
      </c>
      <c r="JNB27" s="43">
        <v>0</v>
      </c>
      <c r="JNC27" s="43">
        <v>5.84</v>
      </c>
      <c r="JNE27" s="112">
        <v>0</v>
      </c>
      <c r="JNF27" s="112">
        <v>0</v>
      </c>
      <c r="JNG27" s="112">
        <v>0</v>
      </c>
      <c r="JNH27" s="112">
        <v>0</v>
      </c>
      <c r="JNJ27" s="112">
        <v>100</v>
      </c>
      <c r="JNK27" s="112">
        <v>100</v>
      </c>
      <c r="JNL27" s="112">
        <v>100</v>
      </c>
      <c r="JNM27" s="112">
        <v>100</v>
      </c>
      <c r="JNN27" s="112">
        <v>8.4</v>
      </c>
      <c r="JNO27" s="112">
        <v>8.4</v>
      </c>
      <c r="JNP27" s="112">
        <v>8.4</v>
      </c>
      <c r="JNQ27" s="112">
        <v>8.4</v>
      </c>
      <c r="JNS27" s="112">
        <v>1501</v>
      </c>
      <c r="JNT27" s="112">
        <v>1499</v>
      </c>
      <c r="JNV27" s="112">
        <v>53</v>
      </c>
      <c r="JNY27" s="112">
        <v>0</v>
      </c>
      <c r="JNZ27" s="112">
        <v>0</v>
      </c>
      <c r="JOA27" s="112" t="s">
        <v>8</v>
      </c>
    </row>
    <row r="28" spans="1:6089 6180:7151" ht="15" customHeight="1">
      <c r="A28" s="205">
        <v>23</v>
      </c>
      <c r="F28" s="43" t="s">
        <v>8216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6.05</v>
      </c>
      <c r="U28" s="43">
        <v>0</v>
      </c>
      <c r="V28" s="43">
        <v>0</v>
      </c>
      <c r="W28" s="43">
        <v>0.95</v>
      </c>
      <c r="X28" s="43">
        <v>13.4</v>
      </c>
      <c r="Y28" s="43">
        <v>0</v>
      </c>
      <c r="AC28" s="43">
        <v>0</v>
      </c>
      <c r="AD28" s="43">
        <v>25.1</v>
      </c>
      <c r="AE28" s="43">
        <v>0</v>
      </c>
      <c r="AF28" s="43">
        <v>0</v>
      </c>
      <c r="AG28" s="43">
        <v>0.06</v>
      </c>
      <c r="AH28" s="43">
        <v>0</v>
      </c>
      <c r="AI28" s="43">
        <v>0.06</v>
      </c>
      <c r="AJ28" s="43">
        <v>0</v>
      </c>
      <c r="AK28" s="43">
        <v>0</v>
      </c>
      <c r="AL28" s="43">
        <v>0</v>
      </c>
      <c r="AM28" s="43" t="s">
        <v>7684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1</v>
      </c>
      <c r="CD28" s="43">
        <v>0</v>
      </c>
      <c r="CE28" s="43">
        <v>1</v>
      </c>
      <c r="CF28" s="43">
        <v>0</v>
      </c>
      <c r="CH28" s="43">
        <v>0</v>
      </c>
      <c r="CI28" s="43">
        <v>0</v>
      </c>
      <c r="CJ28" s="43">
        <v>0</v>
      </c>
      <c r="CL28" s="43">
        <v>0</v>
      </c>
      <c r="CM28" s="43">
        <v>-959</v>
      </c>
      <c r="CN28" s="43">
        <v>0</v>
      </c>
      <c r="CO28" s="43">
        <v>-955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0.01</v>
      </c>
      <c r="EV28" s="43">
        <v>0</v>
      </c>
      <c r="FA28" s="43">
        <v>33159800</v>
      </c>
      <c r="FB28" s="43">
        <v>0</v>
      </c>
      <c r="FC28" s="43">
        <v>7348200</v>
      </c>
      <c r="FD28" s="43">
        <v>483613</v>
      </c>
      <c r="FE28" s="43">
        <v>600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158</v>
      </c>
      <c r="FL28" s="43">
        <v>4658</v>
      </c>
      <c r="FM28" s="43">
        <v>692</v>
      </c>
      <c r="FN28" s="43">
        <v>692</v>
      </c>
      <c r="FO28" s="43">
        <v>692</v>
      </c>
      <c r="FP28" s="43">
        <v>702</v>
      </c>
      <c r="FQ28" s="43">
        <v>158</v>
      </c>
      <c r="FR28" s="43">
        <v>692</v>
      </c>
      <c r="FS28" s="43">
        <v>9308</v>
      </c>
      <c r="FT28" s="43">
        <v>9308</v>
      </c>
      <c r="FU28" s="43">
        <v>9308</v>
      </c>
      <c r="FW28" s="43">
        <v>634</v>
      </c>
      <c r="FY28" s="43">
        <v>54.4</v>
      </c>
      <c r="FZ28" s="43">
        <v>0</v>
      </c>
      <c r="GA28" s="43">
        <v>60</v>
      </c>
      <c r="GB28" s="43">
        <v>50.5</v>
      </c>
      <c r="GC28" s="43">
        <v>0</v>
      </c>
      <c r="GD28" s="43">
        <v>58</v>
      </c>
      <c r="GE28" s="43">
        <v>22.9</v>
      </c>
      <c r="GF28" s="43">
        <v>100</v>
      </c>
      <c r="GG28" s="43">
        <v>30</v>
      </c>
      <c r="GH28" s="43">
        <v>13.4</v>
      </c>
      <c r="GI28" s="43">
        <v>40</v>
      </c>
      <c r="GJ28" s="43">
        <v>1</v>
      </c>
      <c r="GK28" s="43">
        <v>1</v>
      </c>
      <c r="GL28" s="43">
        <v>50.5</v>
      </c>
      <c r="GM28" s="43">
        <v>130</v>
      </c>
      <c r="GN28" s="43">
        <v>42.3</v>
      </c>
      <c r="GO28" s="43">
        <v>0</v>
      </c>
      <c r="GP28" s="43">
        <v>30</v>
      </c>
      <c r="GQ28" s="43">
        <v>2.4</v>
      </c>
      <c r="GR28" s="43">
        <v>0</v>
      </c>
      <c r="GS28" s="43">
        <v>75</v>
      </c>
      <c r="GT28" s="43">
        <v>59.8</v>
      </c>
      <c r="GU28" s="43">
        <v>0</v>
      </c>
      <c r="GV28" s="43">
        <v>0</v>
      </c>
      <c r="GW28" s="43">
        <v>0</v>
      </c>
      <c r="GX28" s="43">
        <v>0</v>
      </c>
      <c r="GY28" s="43">
        <v>40</v>
      </c>
      <c r="GZ28" s="43">
        <v>4.8</v>
      </c>
      <c r="HA28" s="43">
        <v>0</v>
      </c>
      <c r="HB28" s="43">
        <v>120</v>
      </c>
      <c r="HC28" s="43">
        <v>77.5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5.4</v>
      </c>
      <c r="HV28" s="43">
        <v>4.7</v>
      </c>
      <c r="HW28" s="43">
        <v>50.5</v>
      </c>
      <c r="HX28" s="43">
        <v>4.8</v>
      </c>
      <c r="HY28" s="43">
        <v>42.3</v>
      </c>
      <c r="HZ28" s="43">
        <v>78.3</v>
      </c>
      <c r="IA28" s="43">
        <v>2.4</v>
      </c>
      <c r="IB28" s="43">
        <v>0</v>
      </c>
      <c r="IC28" s="43">
        <v>19.100000000000001</v>
      </c>
      <c r="ID28" s="43">
        <v>22.9</v>
      </c>
      <c r="IE28" s="43">
        <v>7.8</v>
      </c>
      <c r="IF28" s="43">
        <v>7.6</v>
      </c>
      <c r="IG28" s="43">
        <v>71</v>
      </c>
      <c r="IH28" s="43">
        <v>77.5</v>
      </c>
      <c r="II28" s="43">
        <v>10.4</v>
      </c>
      <c r="IJ28" s="43">
        <v>9.5</v>
      </c>
      <c r="IK28" s="43">
        <v>0</v>
      </c>
      <c r="IL28" s="43">
        <v>1.2</v>
      </c>
      <c r="IM28" s="43">
        <v>3.6</v>
      </c>
      <c r="IN28" s="43">
        <v>2.1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C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13.7</v>
      </c>
      <c r="KZ28" s="43">
        <v>101.2</v>
      </c>
      <c r="LA28" s="43">
        <v>27.5</v>
      </c>
      <c r="LB28" s="43">
        <v>41.3</v>
      </c>
      <c r="LC28" s="43">
        <v>55.1</v>
      </c>
      <c r="LD28" s="43">
        <v>68.900000000000006</v>
      </c>
      <c r="LE28" s="43">
        <v>68.900000000000006</v>
      </c>
      <c r="LF28" s="43">
        <v>68.900000000000006</v>
      </c>
      <c r="LG28" s="43">
        <v>73.599999999999994</v>
      </c>
      <c r="LH28" s="43">
        <v>86.2</v>
      </c>
      <c r="LI28" s="43">
        <v>0</v>
      </c>
      <c r="LJ28" s="43">
        <v>0</v>
      </c>
      <c r="LK28" s="43">
        <v>13.7</v>
      </c>
      <c r="LL28" s="43">
        <v>101.2</v>
      </c>
      <c r="LM28" s="43">
        <v>1</v>
      </c>
      <c r="LN28" s="43">
        <v>0</v>
      </c>
      <c r="LO28" s="43">
        <v>27.5</v>
      </c>
      <c r="LP28" s="43">
        <v>0</v>
      </c>
      <c r="LQ28" s="43">
        <v>41.3</v>
      </c>
      <c r="LR28" s="43">
        <v>0</v>
      </c>
      <c r="LS28" s="43">
        <v>55.1</v>
      </c>
      <c r="LT28" s="43">
        <v>0</v>
      </c>
      <c r="LU28" s="43">
        <v>68.900000000000006</v>
      </c>
      <c r="LV28" s="43">
        <v>0</v>
      </c>
      <c r="LW28" s="43">
        <v>68.900000000000006</v>
      </c>
      <c r="LX28" s="43">
        <v>1</v>
      </c>
      <c r="LY28" s="43">
        <v>68.900000000000006</v>
      </c>
      <c r="LZ28" s="43">
        <v>1</v>
      </c>
      <c r="MA28" s="43">
        <v>73.599999999999994</v>
      </c>
      <c r="MB28" s="43">
        <v>1</v>
      </c>
      <c r="MC28" s="43">
        <v>86.2</v>
      </c>
      <c r="MD28" s="43">
        <v>1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9303</v>
      </c>
      <c r="QA28" s="43">
        <v>17</v>
      </c>
      <c r="QB28" s="43">
        <v>0</v>
      </c>
      <c r="QC28" s="43">
        <v>3046</v>
      </c>
      <c r="QD28" s="43">
        <v>0</v>
      </c>
      <c r="QE28" s="43">
        <v>0</v>
      </c>
      <c r="QF28" s="43">
        <v>3046</v>
      </c>
      <c r="QG28" s="43">
        <v>-2.5</v>
      </c>
      <c r="QH28" s="43">
        <v>20.2</v>
      </c>
      <c r="QI28" s="43">
        <v>113.6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</v>
      </c>
      <c r="QP28" s="43">
        <v>0</v>
      </c>
      <c r="QQ28" s="43">
        <v>0</v>
      </c>
      <c r="QR28" s="43">
        <v>0</v>
      </c>
      <c r="QS28" s="43">
        <v>0</v>
      </c>
      <c r="QT28" s="43">
        <v>0</v>
      </c>
      <c r="QU28" s="43">
        <v>0</v>
      </c>
      <c r="QV28" s="43">
        <v>0</v>
      </c>
      <c r="QW28" s="43">
        <v>0</v>
      </c>
      <c r="QX28" s="43">
        <v>0</v>
      </c>
      <c r="QY28" s="43">
        <v>0</v>
      </c>
      <c r="QZ28" s="43">
        <v>202.8</v>
      </c>
      <c r="RA28" s="43">
        <v>100</v>
      </c>
      <c r="RB28" s="43">
        <v>150</v>
      </c>
      <c r="RC28" s="43">
        <v>0</v>
      </c>
      <c r="RD28" s="43">
        <v>-0.5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19.2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131</v>
      </c>
      <c r="SE28" s="43">
        <v>0</v>
      </c>
      <c r="SF28" s="43">
        <v>0</v>
      </c>
      <c r="SG28" s="43">
        <v>0.1</v>
      </c>
      <c r="SH28" s="43">
        <v>0</v>
      </c>
      <c r="SI28" s="43">
        <v>7.0000000000000007E-2</v>
      </c>
      <c r="SJ28" s="43">
        <v>2.61</v>
      </c>
      <c r="SK28" s="43">
        <v>0.72</v>
      </c>
      <c r="SL28" s="43">
        <v>34</v>
      </c>
      <c r="SM28" s="43">
        <v>34</v>
      </c>
      <c r="SN28" s="43">
        <v>34</v>
      </c>
      <c r="SO28" s="43">
        <v>42.25</v>
      </c>
      <c r="SP28" s="43">
        <v>1608765016163</v>
      </c>
      <c r="SQ28" s="43">
        <v>0</v>
      </c>
      <c r="SR28" s="43">
        <v>47</v>
      </c>
      <c r="SS28" s="43">
        <v>1</v>
      </c>
      <c r="ST28" s="43">
        <v>0</v>
      </c>
      <c r="SU28" s="43">
        <v>2.7</v>
      </c>
      <c r="SV28" s="43">
        <v>10.7</v>
      </c>
      <c r="SW28" s="43">
        <v>0</v>
      </c>
      <c r="SX28" s="43">
        <v>14.01</v>
      </c>
      <c r="SY28" s="43">
        <v>0</v>
      </c>
      <c r="TA28" s="43">
        <v>3037</v>
      </c>
      <c r="TF28" s="43">
        <v>0</v>
      </c>
      <c r="TG28" s="43">
        <v>0</v>
      </c>
      <c r="TH28" s="43">
        <v>0</v>
      </c>
      <c r="TI28" s="43">
        <v>0</v>
      </c>
      <c r="TJ28" s="43">
        <v>0</v>
      </c>
      <c r="TK28" s="43">
        <v>0</v>
      </c>
      <c r="TL28" s="43">
        <v>0</v>
      </c>
      <c r="TM28" s="43">
        <v>0</v>
      </c>
      <c r="TN28" s="43">
        <v>0</v>
      </c>
      <c r="TO28" s="43">
        <v>0</v>
      </c>
      <c r="TP28" s="43">
        <v>0</v>
      </c>
      <c r="TQ28" s="43">
        <v>0</v>
      </c>
      <c r="TR28" s="43">
        <v>55</v>
      </c>
      <c r="TS28" s="43">
        <v>56</v>
      </c>
      <c r="TT28" s="43">
        <v>55</v>
      </c>
      <c r="TU28" s="43">
        <v>56</v>
      </c>
      <c r="TV28" s="43">
        <v>56</v>
      </c>
      <c r="TW28" s="43">
        <v>56</v>
      </c>
      <c r="TX28" s="43">
        <v>56</v>
      </c>
      <c r="TY28" s="43">
        <v>57</v>
      </c>
      <c r="TZ28" s="43">
        <v>56</v>
      </c>
      <c r="UA28" s="43">
        <v>56</v>
      </c>
      <c r="UB28" s="43">
        <v>57</v>
      </c>
      <c r="UC28" s="43">
        <v>56</v>
      </c>
      <c r="UD28" s="43">
        <v>55</v>
      </c>
      <c r="UE28" s="43">
        <v>55</v>
      </c>
      <c r="UF28" s="43">
        <v>56</v>
      </c>
      <c r="UG28" s="43">
        <v>54</v>
      </c>
      <c r="UH28" s="43">
        <v>56</v>
      </c>
      <c r="UI28" s="43">
        <v>57</v>
      </c>
      <c r="UJ28" s="43">
        <v>56</v>
      </c>
      <c r="UK28" s="43">
        <v>55</v>
      </c>
      <c r="UL28" s="43">
        <v>56</v>
      </c>
      <c r="UM28" s="43">
        <v>56</v>
      </c>
      <c r="UN28" s="43">
        <v>55</v>
      </c>
      <c r="UO28" s="43">
        <v>54</v>
      </c>
      <c r="UP28" s="43">
        <v>55</v>
      </c>
      <c r="UQ28" s="43">
        <v>553</v>
      </c>
      <c r="UR28" s="43">
        <v>57</v>
      </c>
      <c r="US28" s="43">
        <v>559</v>
      </c>
      <c r="UT28" s="43">
        <v>54</v>
      </c>
      <c r="UU28" s="43">
        <v>548</v>
      </c>
      <c r="UV28" s="43">
        <v>0</v>
      </c>
      <c r="UW28" s="43">
        <v>0</v>
      </c>
      <c r="UX28" s="43">
        <v>77</v>
      </c>
      <c r="UY28" s="43">
        <v>34</v>
      </c>
      <c r="UZ28" s="43">
        <v>32</v>
      </c>
      <c r="VA28" s="43">
        <v>11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3459387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29</v>
      </c>
      <c r="XO28" s="43">
        <v>30.6</v>
      </c>
      <c r="XR28" s="43">
        <v>29.4</v>
      </c>
      <c r="XS28" s="43">
        <v>29.8</v>
      </c>
      <c r="XT28" s="43">
        <v>30.1</v>
      </c>
      <c r="XU28" s="43">
        <v>0</v>
      </c>
      <c r="XZ28" s="43">
        <v>1</v>
      </c>
      <c r="YA28" s="43">
        <v>1606552842359</v>
      </c>
      <c r="YB28" s="43">
        <v>6275</v>
      </c>
      <c r="YC28" s="43">
        <v>0</v>
      </c>
      <c r="YD28" s="43">
        <v>0</v>
      </c>
      <c r="YE28" s="43">
        <v>0</v>
      </c>
      <c r="YF28" s="43">
        <v>0</v>
      </c>
      <c r="YG28" s="43">
        <v>20953</v>
      </c>
      <c r="YH28" s="43">
        <v>12112</v>
      </c>
      <c r="YI28" s="43">
        <v>20969</v>
      </c>
      <c r="YJ28" s="43">
        <v>12089</v>
      </c>
      <c r="YK28" s="43">
        <v>20990</v>
      </c>
      <c r="YL28" s="43">
        <v>12121</v>
      </c>
      <c r="YM28" s="43">
        <v>0</v>
      </c>
      <c r="YN28" s="43">
        <v>0</v>
      </c>
      <c r="YO28" s="43">
        <v>0</v>
      </c>
      <c r="YP28" s="43">
        <v>0</v>
      </c>
      <c r="YQ28" s="43">
        <v>0</v>
      </c>
      <c r="YR28" s="43">
        <v>0</v>
      </c>
      <c r="YS28" s="43">
        <v>0</v>
      </c>
      <c r="YT28" s="43">
        <v>13672</v>
      </c>
      <c r="YU28" s="43">
        <v>3418</v>
      </c>
      <c r="YV28" s="43">
        <v>4</v>
      </c>
      <c r="YW28" s="43">
        <v>0.189</v>
      </c>
      <c r="YX28" s="43">
        <v>2905</v>
      </c>
      <c r="YY28" s="43">
        <v>1.88</v>
      </c>
      <c r="YZ28" s="43">
        <v>0.4</v>
      </c>
      <c r="ZA28" s="43">
        <v>0</v>
      </c>
      <c r="ZB28" s="43">
        <v>7.0000000000000007E-2</v>
      </c>
      <c r="ZD28" s="43">
        <v>0</v>
      </c>
      <c r="ZE28" s="43">
        <v>59.8</v>
      </c>
      <c r="ZF28" s="43">
        <v>29.9</v>
      </c>
      <c r="ZG28" s="43">
        <v>0</v>
      </c>
      <c r="ZH28" s="43">
        <v>0</v>
      </c>
      <c r="ZI28" s="43">
        <v>0</v>
      </c>
      <c r="ZJ28" s="43">
        <v>31</v>
      </c>
      <c r="ZK28" s="43">
        <v>0</v>
      </c>
      <c r="ZL28" s="43">
        <v>0</v>
      </c>
      <c r="ZM28" s="43">
        <v>0</v>
      </c>
      <c r="ZN28" s="43">
        <v>18</v>
      </c>
      <c r="ZO28" s="43">
        <v>18</v>
      </c>
      <c r="ZP28" s="43">
        <v>18</v>
      </c>
      <c r="ZQ28" s="43">
        <v>18</v>
      </c>
      <c r="ZR28" s="43">
        <v>18</v>
      </c>
      <c r="ZS28" s="43">
        <v>18</v>
      </c>
      <c r="ZT28" s="43">
        <v>18</v>
      </c>
      <c r="ZU28" s="43">
        <v>18</v>
      </c>
      <c r="ZV28" s="43">
        <v>18</v>
      </c>
      <c r="ZW28" s="43">
        <v>18</v>
      </c>
      <c r="ZX28" s="43">
        <v>18</v>
      </c>
      <c r="ZY28" s="43">
        <v>18</v>
      </c>
      <c r="ZZ28" s="43">
        <v>18</v>
      </c>
      <c r="AAA28" s="43">
        <v>18</v>
      </c>
      <c r="AAB28" s="43">
        <v>18</v>
      </c>
      <c r="AAC28" s="43">
        <v>18</v>
      </c>
      <c r="AAD28" s="43">
        <v>18</v>
      </c>
      <c r="AAE28" s="43">
        <v>18</v>
      </c>
      <c r="AAF28" s="43">
        <v>18</v>
      </c>
      <c r="AAG28" s="43">
        <v>18</v>
      </c>
      <c r="AAH28" s="43">
        <v>18</v>
      </c>
      <c r="AAI28" s="43">
        <v>18</v>
      </c>
      <c r="AAJ28" s="43">
        <v>18</v>
      </c>
      <c r="AAK28" s="43">
        <v>18</v>
      </c>
      <c r="AAL28" s="43">
        <v>18</v>
      </c>
      <c r="AAM28" s="43">
        <v>69.599999999999994</v>
      </c>
      <c r="AAN28" s="43">
        <v>70</v>
      </c>
      <c r="AAO28" s="43">
        <v>59.1</v>
      </c>
      <c r="AAP28" s="43">
        <v>59.2</v>
      </c>
      <c r="AAQ28" s="43">
        <v>67.5</v>
      </c>
      <c r="AAR28" s="43">
        <v>62.3</v>
      </c>
      <c r="AAS28" s="43">
        <v>66.2</v>
      </c>
      <c r="AAT28" s="43">
        <v>58</v>
      </c>
      <c r="AAU28" s="43">
        <v>64.099999999999994</v>
      </c>
      <c r="AAV28" s="43">
        <v>70</v>
      </c>
      <c r="AAW28" s="43">
        <v>59.3</v>
      </c>
      <c r="AAX28" s="43">
        <v>59.7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9351.1</v>
      </c>
      <c r="ACJ28" s="43">
        <v>9351.1</v>
      </c>
      <c r="ACK28" s="43">
        <v>9351.1</v>
      </c>
      <c r="ACL28" s="43">
        <v>9351.1</v>
      </c>
      <c r="ACM28" s="43">
        <v>9351.1</v>
      </c>
      <c r="ACN28" s="43">
        <v>9351.1</v>
      </c>
      <c r="ACO28" s="43">
        <v>9351</v>
      </c>
      <c r="ACP28" s="43">
        <v>9351</v>
      </c>
      <c r="ACQ28" s="43">
        <v>9351</v>
      </c>
      <c r="ACR28" s="43">
        <v>9351.1</v>
      </c>
      <c r="ACS28" s="43">
        <v>9351.1</v>
      </c>
      <c r="ACT28" s="43">
        <v>9351.1</v>
      </c>
      <c r="ACU28" s="43">
        <v>2018</v>
      </c>
      <c r="ACV28" s="43">
        <v>2018</v>
      </c>
      <c r="ACW28" s="43">
        <v>9</v>
      </c>
      <c r="ACX28" s="43">
        <v>5</v>
      </c>
      <c r="ACY28" s="43">
        <v>2018</v>
      </c>
      <c r="ACZ28" s="43">
        <v>8</v>
      </c>
      <c r="ADA28" s="43">
        <v>5</v>
      </c>
      <c r="ADB28" s="43">
        <v>2018</v>
      </c>
      <c r="ADC28" s="43">
        <v>11</v>
      </c>
      <c r="ADD28" s="43">
        <v>5</v>
      </c>
      <c r="ADE28" s="43">
        <v>9</v>
      </c>
      <c r="ADF28" s="43">
        <v>5</v>
      </c>
      <c r="ADG28" s="43">
        <v>2018</v>
      </c>
      <c r="ADH28" s="43">
        <v>10</v>
      </c>
      <c r="ADI28" s="43">
        <v>5</v>
      </c>
      <c r="ADJ28" s="43">
        <v>2018</v>
      </c>
      <c r="ADK28" s="43">
        <v>10</v>
      </c>
      <c r="ADL28" s="43">
        <v>5</v>
      </c>
      <c r="ADM28" s="43">
        <v>2018</v>
      </c>
      <c r="ADN28" s="43">
        <v>9</v>
      </c>
      <c r="ADO28" s="43">
        <v>5</v>
      </c>
      <c r="ADP28" s="43">
        <v>2018</v>
      </c>
      <c r="ADQ28" s="43">
        <v>10</v>
      </c>
      <c r="ADR28" s="43">
        <v>5</v>
      </c>
      <c r="ADS28" s="43">
        <v>2018</v>
      </c>
      <c r="ADT28" s="43">
        <v>10</v>
      </c>
      <c r="ADU28" s="43">
        <v>5</v>
      </c>
      <c r="ADV28" s="43">
        <v>2018</v>
      </c>
      <c r="ADW28" s="43">
        <v>12</v>
      </c>
      <c r="ADX28" s="43">
        <v>5</v>
      </c>
      <c r="ADY28" s="43">
        <v>2018</v>
      </c>
      <c r="ADZ28" s="43">
        <v>9</v>
      </c>
      <c r="AEA28" s="43">
        <v>5</v>
      </c>
      <c r="AEB28" s="43">
        <v>2018</v>
      </c>
      <c r="AEC28" s="43">
        <v>9</v>
      </c>
      <c r="AED28" s="43">
        <v>5</v>
      </c>
      <c r="AEE28" s="43">
        <v>41047</v>
      </c>
      <c r="AEF28" s="43">
        <v>41112</v>
      </c>
      <c r="AEG28" s="43">
        <v>41046</v>
      </c>
      <c r="AEH28" s="43">
        <v>41177</v>
      </c>
      <c r="AEI28" s="43">
        <v>41128</v>
      </c>
      <c r="AEJ28" s="43">
        <v>41131</v>
      </c>
      <c r="AEK28" s="43">
        <v>41075</v>
      </c>
      <c r="AEL28" s="43">
        <v>41143</v>
      </c>
      <c r="AEM28" s="43">
        <v>41129</v>
      </c>
      <c r="AEN28" s="43">
        <v>41189</v>
      </c>
      <c r="AEO28" s="43">
        <v>41049</v>
      </c>
      <c r="AEP28" s="43">
        <v>41086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209</v>
      </c>
      <c r="AGL28" s="43">
        <v>0</v>
      </c>
      <c r="AGM28" s="43">
        <v>0</v>
      </c>
      <c r="AGN28" s="43">
        <v>0</v>
      </c>
      <c r="AGO28" s="43">
        <v>0</v>
      </c>
      <c r="AGP28" s="43">
        <v>0</v>
      </c>
      <c r="AGQ28" s="43">
        <v>0</v>
      </c>
      <c r="AGR28" s="43">
        <v>0</v>
      </c>
      <c r="AGS28" s="43">
        <v>0</v>
      </c>
      <c r="AGT28" s="43">
        <v>0</v>
      </c>
      <c r="AGU28" s="43">
        <v>0</v>
      </c>
      <c r="AGV28" s="43">
        <v>0</v>
      </c>
      <c r="AGW28" s="43">
        <v>0</v>
      </c>
      <c r="AGX28" s="43">
        <v>0</v>
      </c>
      <c r="AGY28" s="43">
        <v>0</v>
      </c>
      <c r="AGZ28" s="43">
        <v>0</v>
      </c>
      <c r="AHA28" s="43">
        <v>0</v>
      </c>
      <c r="AHB28" s="43">
        <v>0</v>
      </c>
      <c r="AHC28" s="43">
        <v>0</v>
      </c>
      <c r="AHD28" s="43">
        <v>0</v>
      </c>
      <c r="AHE28" s="43">
        <v>0</v>
      </c>
      <c r="AHF28" s="43">
        <v>0</v>
      </c>
      <c r="AHG28" s="43">
        <v>0</v>
      </c>
      <c r="AHH28" s="43">
        <v>0</v>
      </c>
      <c r="AHI28" s="43">
        <v>0</v>
      </c>
      <c r="AHJ28" s="43">
        <v>0</v>
      </c>
      <c r="AHK28" s="43">
        <v>0</v>
      </c>
      <c r="AHL28" s="43">
        <v>0</v>
      </c>
      <c r="AHM28" s="43">
        <v>0</v>
      </c>
      <c r="AHN28" s="43">
        <v>0</v>
      </c>
      <c r="AHO28" s="43">
        <v>0</v>
      </c>
      <c r="AHP28" s="43">
        <v>0</v>
      </c>
      <c r="AHQ28" s="43">
        <v>0</v>
      </c>
      <c r="AHR28" s="43">
        <v>0</v>
      </c>
      <c r="AHS28" s="43">
        <v>0</v>
      </c>
      <c r="AHT28" s="43">
        <v>0</v>
      </c>
      <c r="AHU28" s="43">
        <v>0</v>
      </c>
      <c r="AHV28" s="43">
        <v>0</v>
      </c>
      <c r="AHW28" s="43">
        <v>0</v>
      </c>
      <c r="AHX28" s="43">
        <v>0</v>
      </c>
      <c r="AHY28" s="43">
        <v>0</v>
      </c>
      <c r="AHZ28" s="43">
        <v>0</v>
      </c>
      <c r="AIA28" s="43">
        <v>0</v>
      </c>
      <c r="AIB28" s="43">
        <v>0</v>
      </c>
      <c r="AIC28" s="43">
        <v>0</v>
      </c>
      <c r="AID28" s="43">
        <v>0</v>
      </c>
      <c r="AIE28" s="43">
        <v>0</v>
      </c>
      <c r="AIF28" s="43">
        <v>0</v>
      </c>
      <c r="AIG28" s="43">
        <v>0</v>
      </c>
      <c r="AIH28" s="43">
        <v>0</v>
      </c>
      <c r="AII28" s="43">
        <v>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0</v>
      </c>
      <c r="AKN28" s="43">
        <v>0</v>
      </c>
      <c r="AKO28" s="43">
        <v>0</v>
      </c>
      <c r="AKP28" s="43">
        <v>0</v>
      </c>
      <c r="AKQ28" s="43">
        <v>0</v>
      </c>
      <c r="AKR28" s="43">
        <v>0</v>
      </c>
      <c r="AKS28" s="43">
        <v>0</v>
      </c>
      <c r="AKT28" s="43">
        <v>0</v>
      </c>
      <c r="AKU28" s="43">
        <v>0</v>
      </c>
      <c r="AKV28" s="43">
        <v>0</v>
      </c>
      <c r="AKW28" s="43">
        <v>0</v>
      </c>
      <c r="AKX28" s="43">
        <v>0</v>
      </c>
      <c r="AKY28" s="43">
        <v>0</v>
      </c>
      <c r="AKZ28" s="43">
        <v>0</v>
      </c>
      <c r="ALA28" s="43">
        <v>0</v>
      </c>
      <c r="ALB28" s="43">
        <v>0</v>
      </c>
      <c r="ALC28" s="43">
        <v>0</v>
      </c>
      <c r="ALD28" s="43">
        <v>0</v>
      </c>
      <c r="ALE28" s="43">
        <v>0</v>
      </c>
      <c r="ALF28" s="43">
        <v>0</v>
      </c>
      <c r="ALG28" s="43">
        <v>0</v>
      </c>
      <c r="ALH28" s="43">
        <v>0</v>
      </c>
      <c r="ALI28" s="43">
        <v>0</v>
      </c>
      <c r="ALJ28" s="43">
        <v>0</v>
      </c>
      <c r="ALK28" s="43">
        <v>0.53600000000000003</v>
      </c>
      <c r="ALL28" s="43">
        <v>0.41</v>
      </c>
      <c r="ALM28" s="43">
        <v>0</v>
      </c>
      <c r="ALN28" s="43">
        <v>0</v>
      </c>
      <c r="ALO28" s="43">
        <v>0</v>
      </c>
      <c r="ALP28" s="43">
        <v>0</v>
      </c>
      <c r="ALQ28" s="43">
        <v>7.77</v>
      </c>
      <c r="ALR28" s="43">
        <v>7.54</v>
      </c>
      <c r="ALS28" s="43">
        <v>7.63</v>
      </c>
      <c r="ALT28" s="43">
        <v>7.61</v>
      </c>
      <c r="ALU28" s="43">
        <v>7.78</v>
      </c>
      <c r="ALV28" s="43">
        <v>7.59</v>
      </c>
      <c r="ALW28" s="43">
        <v>7.75</v>
      </c>
      <c r="ALX28" s="43">
        <v>7.65</v>
      </c>
      <c r="ALY28" s="43">
        <v>7.79</v>
      </c>
      <c r="ALZ28" s="43">
        <v>7.82</v>
      </c>
      <c r="AMA28" s="43">
        <v>7.93</v>
      </c>
      <c r="AMB28" s="43">
        <v>7.6</v>
      </c>
      <c r="AMC28" s="43">
        <v>7.74</v>
      </c>
      <c r="AMD28" s="43">
        <v>7.73</v>
      </c>
      <c r="AME28" s="43">
        <v>7.56</v>
      </c>
      <c r="AMF28" s="43">
        <v>7.82</v>
      </c>
      <c r="AMG28" s="43">
        <v>7.73</v>
      </c>
      <c r="AMH28" s="43">
        <v>8.01</v>
      </c>
      <c r="AMI28" s="43">
        <v>7.66</v>
      </c>
      <c r="AMJ28" s="43">
        <v>8.0299999999999994</v>
      </c>
      <c r="AMK28" s="43">
        <v>7.65</v>
      </c>
      <c r="AML28" s="43">
        <v>7.76</v>
      </c>
      <c r="AMM28" s="43">
        <v>7.58</v>
      </c>
      <c r="AMN28" s="43">
        <v>7.79</v>
      </c>
      <c r="AMO28" s="43">
        <v>-0.19</v>
      </c>
      <c r="AMP28" s="43">
        <v>-0.25</v>
      </c>
      <c r="AMQ28" s="43">
        <v>0.08</v>
      </c>
      <c r="AMR28" s="43">
        <v>-0.37</v>
      </c>
      <c r="AMS28" s="43">
        <v>0.06</v>
      </c>
      <c r="AMT28" s="43">
        <v>-0.34</v>
      </c>
      <c r="AMU28" s="43">
        <v>-0.12</v>
      </c>
      <c r="AMV28" s="43">
        <v>0.09</v>
      </c>
      <c r="AMW28" s="43">
        <v>-0.31</v>
      </c>
      <c r="AMX28" s="43">
        <v>-0.18</v>
      </c>
      <c r="AMY28" s="43">
        <v>-0.17</v>
      </c>
      <c r="AMZ28" s="43">
        <v>-0.21</v>
      </c>
      <c r="ANA28" s="43">
        <v>0.21</v>
      </c>
      <c r="ANB28" s="43">
        <v>-0.09</v>
      </c>
      <c r="ANC28" s="43">
        <v>-0.45</v>
      </c>
      <c r="AND28" s="43">
        <v>0.2</v>
      </c>
      <c r="ANE28" s="43">
        <v>-0.17</v>
      </c>
      <c r="ANF28" s="43">
        <v>-0.23</v>
      </c>
      <c r="ANG28" s="43">
        <v>-0.18</v>
      </c>
      <c r="ANH28" s="43">
        <v>-0.1</v>
      </c>
      <c r="ANI28" s="43">
        <v>-0.36</v>
      </c>
      <c r="ANJ28" s="43">
        <v>-0.02</v>
      </c>
      <c r="ANK28" s="43">
        <v>-0.42</v>
      </c>
      <c r="ANL28" s="43">
        <v>0.1</v>
      </c>
      <c r="ANM28" s="43">
        <v>7.57</v>
      </c>
      <c r="ANN28" s="43">
        <v>7.59</v>
      </c>
      <c r="ANO28" s="43">
        <v>7.73</v>
      </c>
      <c r="ANP28" s="43">
        <v>7.51</v>
      </c>
      <c r="ANQ28" s="43">
        <v>7.61</v>
      </c>
      <c r="ANR28" s="43">
        <v>7.5</v>
      </c>
      <c r="ANS28" s="43">
        <v>7.68</v>
      </c>
      <c r="ANT28" s="43">
        <v>7.53</v>
      </c>
      <c r="ANU28" s="43">
        <v>7.51</v>
      </c>
      <c r="ANV28" s="43">
        <v>7.78</v>
      </c>
      <c r="ANW28" s="43">
        <v>7.81</v>
      </c>
      <c r="ANX28" s="43">
        <v>7.59</v>
      </c>
      <c r="ANY28" s="43">
        <v>7.79</v>
      </c>
      <c r="ANZ28" s="43">
        <v>7.6</v>
      </c>
      <c r="AOA28" s="43">
        <v>7.52</v>
      </c>
      <c r="AOB28" s="43">
        <v>7.78</v>
      </c>
      <c r="AOC28" s="43">
        <v>7.58</v>
      </c>
      <c r="AOD28" s="43">
        <v>7.58</v>
      </c>
      <c r="AOE28" s="43">
        <v>7.85</v>
      </c>
      <c r="AOF28" s="43">
        <v>7.85</v>
      </c>
      <c r="AOG28" s="43">
        <v>7.76</v>
      </c>
      <c r="AOH28" s="43">
        <v>7.74</v>
      </c>
      <c r="AOI28" s="43">
        <v>7.51</v>
      </c>
      <c r="AOJ28" s="43">
        <v>7.86</v>
      </c>
      <c r="AOK28" s="43">
        <v>-0.06</v>
      </c>
      <c r="AOL28" s="43">
        <v>-0.35</v>
      </c>
      <c r="AOM28" s="43">
        <v>-0.27</v>
      </c>
      <c r="AON28" s="43">
        <v>-0.15</v>
      </c>
      <c r="AOO28" s="43">
        <v>-0.27</v>
      </c>
      <c r="AOP28" s="43">
        <v>-0.39</v>
      </c>
      <c r="AOQ28" s="43">
        <v>-0.13</v>
      </c>
      <c r="AOR28" s="43">
        <v>-0.35</v>
      </c>
      <c r="AOS28" s="43">
        <v>-0.28999999999999998</v>
      </c>
      <c r="AOT28" s="43">
        <v>-0.01</v>
      </c>
      <c r="AOU28" s="43">
        <v>-0.12</v>
      </c>
      <c r="AOV28" s="43">
        <v>-0.28000000000000003</v>
      </c>
      <c r="AOW28" s="43">
        <v>0.01</v>
      </c>
      <c r="AOX28" s="43">
        <v>-0.09</v>
      </c>
      <c r="AOY28" s="43">
        <v>-0.37</v>
      </c>
      <c r="AOZ28" s="43">
        <v>-0.13</v>
      </c>
      <c r="APA28" s="43">
        <v>-0.08</v>
      </c>
      <c r="APB28" s="43">
        <v>0.04</v>
      </c>
      <c r="APC28" s="43">
        <v>-0.11</v>
      </c>
      <c r="APD28" s="43">
        <v>0.01</v>
      </c>
      <c r="APE28" s="43">
        <v>-0.28000000000000003</v>
      </c>
      <c r="APF28" s="43">
        <v>-0.36</v>
      </c>
      <c r="APG28" s="43">
        <v>-0.33</v>
      </c>
      <c r="APH28" s="43">
        <v>-0.35</v>
      </c>
      <c r="API28" s="43">
        <v>39858.400000000001</v>
      </c>
      <c r="APJ28" s="43">
        <v>0</v>
      </c>
      <c r="APK28" s="43">
        <v>10231.4</v>
      </c>
      <c r="APL28" s="43">
        <v>0</v>
      </c>
      <c r="APM28" s="43">
        <v>0</v>
      </c>
      <c r="APN28" s="43">
        <v>0.02</v>
      </c>
      <c r="APO28" s="43">
        <v>0</v>
      </c>
      <c r="APP28" s="43">
        <v>0</v>
      </c>
      <c r="APQ28" s="43">
        <v>1.04</v>
      </c>
      <c r="APR28" s="43">
        <v>0</v>
      </c>
      <c r="APS28" s="43">
        <v>0</v>
      </c>
      <c r="APT28" s="43" t="s">
        <v>7675</v>
      </c>
      <c r="APU28" s="43" t="s">
        <v>7685</v>
      </c>
      <c r="APV28" s="43" t="s">
        <v>7686</v>
      </c>
      <c r="APW28" s="43" t="s">
        <v>7681</v>
      </c>
      <c r="APX28" s="43" t="s">
        <v>7687</v>
      </c>
      <c r="APY28" s="43" t="s">
        <v>7688</v>
      </c>
      <c r="APZ28" s="43" t="s">
        <v>7663</v>
      </c>
      <c r="AQA28" s="43" t="s">
        <v>7689</v>
      </c>
      <c r="AQB28" s="43" t="s">
        <v>7690</v>
      </c>
      <c r="AQC28" s="43" t="s">
        <v>7691</v>
      </c>
      <c r="AQD28" s="43" t="s">
        <v>7692</v>
      </c>
      <c r="AQE28" s="43" t="s">
        <v>7667</v>
      </c>
      <c r="AQF28" s="43" t="s">
        <v>7693</v>
      </c>
      <c r="AQG28" s="43" t="s">
        <v>7692</v>
      </c>
      <c r="AQH28" s="43" t="s">
        <v>7694</v>
      </c>
      <c r="AQI28" s="43" t="s">
        <v>7695</v>
      </c>
      <c r="AQJ28" s="43" t="s">
        <v>7696</v>
      </c>
      <c r="AQK28" s="43" t="s">
        <v>7697</v>
      </c>
      <c r="AQL28" s="43" t="s">
        <v>7675</v>
      </c>
      <c r="AQM28" s="43" t="s">
        <v>7697</v>
      </c>
      <c r="AQN28" s="43" t="s">
        <v>7698</v>
      </c>
      <c r="AQO28" s="43" t="s">
        <v>7699</v>
      </c>
      <c r="AQP28" s="43" t="s">
        <v>7672</v>
      </c>
      <c r="AQQ28" s="43" t="s">
        <v>7700</v>
      </c>
      <c r="AQR28" s="43" t="s">
        <v>7701</v>
      </c>
      <c r="AQS28" s="43" t="s">
        <v>7698</v>
      </c>
      <c r="AQT28" s="43" t="s">
        <v>7675</v>
      </c>
      <c r="AQU28" s="43" t="s">
        <v>7699</v>
      </c>
      <c r="AQV28" s="43" t="s">
        <v>7702</v>
      </c>
      <c r="AQW28" s="43" t="s">
        <v>7703</v>
      </c>
      <c r="AQX28" s="43" t="s">
        <v>25</v>
      </c>
      <c r="AQY28" s="43">
        <v>0</v>
      </c>
      <c r="AQZ28" s="43">
        <v>0</v>
      </c>
      <c r="ARA28" s="43">
        <v>0</v>
      </c>
      <c r="ARB28" s="43">
        <v>0</v>
      </c>
      <c r="ARC28" s="43">
        <v>0</v>
      </c>
      <c r="ARD28" s="43">
        <v>0</v>
      </c>
      <c r="ARE28" s="43">
        <v>0</v>
      </c>
      <c r="ARF28" s="43">
        <v>0</v>
      </c>
      <c r="ARG28" s="43">
        <v>0</v>
      </c>
      <c r="ARH28" s="43">
        <v>0</v>
      </c>
      <c r="ARI28" s="43">
        <v>0</v>
      </c>
      <c r="ARJ28" s="43">
        <v>0</v>
      </c>
      <c r="ARK28" s="43">
        <v>0</v>
      </c>
      <c r="ARL28" s="43">
        <v>0</v>
      </c>
      <c r="ARM28" s="43">
        <v>0</v>
      </c>
      <c r="ARN28" s="43">
        <v>0</v>
      </c>
      <c r="ARO28" s="43">
        <v>0</v>
      </c>
      <c r="ARP28" s="43">
        <v>0</v>
      </c>
      <c r="ARQ28" s="43">
        <v>0</v>
      </c>
      <c r="ARR28" s="43">
        <v>0</v>
      </c>
      <c r="ARS28" s="43">
        <v>0</v>
      </c>
      <c r="ART28" s="43">
        <v>0</v>
      </c>
      <c r="ARU28" s="43">
        <v>0</v>
      </c>
      <c r="ARV28" s="43">
        <v>0</v>
      </c>
      <c r="ARW28" s="43">
        <v>0</v>
      </c>
      <c r="ARX28" s="43">
        <v>0</v>
      </c>
      <c r="ARY28" s="43">
        <v>0</v>
      </c>
      <c r="ARZ28" s="43">
        <v>1555</v>
      </c>
      <c r="ATE28" s="43">
        <v>-1</v>
      </c>
      <c r="ATF28" s="43">
        <v>2</v>
      </c>
      <c r="ATG28" s="43">
        <v>1</v>
      </c>
      <c r="ATH28" s="43" t="s">
        <v>7704</v>
      </c>
      <c r="ATI28" s="43">
        <v>1E-4</v>
      </c>
      <c r="ATJ28" s="43">
        <v>1607949900000</v>
      </c>
      <c r="ATK28" s="43">
        <v>3</v>
      </c>
      <c r="ATL28" s="43">
        <v>1</v>
      </c>
      <c r="ATM28" s="43">
        <v>0.14330000000000001</v>
      </c>
      <c r="ATN28" s="43">
        <v>1</v>
      </c>
      <c r="ATO28" s="43" t="s">
        <v>7704</v>
      </c>
      <c r="ATP28" s="43">
        <v>3701</v>
      </c>
      <c r="ATQ28" s="43">
        <v>1</v>
      </c>
      <c r="ATR28" s="43">
        <v>1607472000000</v>
      </c>
      <c r="ATS28" s="43" t="s">
        <v>7704</v>
      </c>
      <c r="ATT28" s="43" t="s">
        <v>7704</v>
      </c>
      <c r="ATU28" s="43" t="s">
        <v>7704</v>
      </c>
      <c r="ATV28" s="43">
        <v>0.01</v>
      </c>
      <c r="ATW28" s="43">
        <v>7.89</v>
      </c>
      <c r="ATX28" s="43">
        <v>2</v>
      </c>
      <c r="ATY28" s="43" t="s">
        <v>7704</v>
      </c>
      <c r="ATZ28" s="43">
        <v>1</v>
      </c>
      <c r="AUA28" s="43">
        <v>5.9999999999999995E-4</v>
      </c>
      <c r="AUB28" s="43">
        <v>1</v>
      </c>
      <c r="AUC28" s="43">
        <v>1</v>
      </c>
      <c r="AUD28" s="43">
        <v>1</v>
      </c>
      <c r="AUE28" s="43">
        <v>1</v>
      </c>
      <c r="AUF28" s="43">
        <v>439</v>
      </c>
      <c r="AUG28" s="43">
        <v>0</v>
      </c>
      <c r="AUH28" s="43">
        <v>2246</v>
      </c>
      <c r="AUI28" s="43">
        <v>2</v>
      </c>
      <c r="AUJ28" s="43">
        <v>2.9499999999999998E-2</v>
      </c>
      <c r="AUK28" s="43">
        <v>1</v>
      </c>
      <c r="AUL28" s="43">
        <v>1607943600000</v>
      </c>
      <c r="AUM28" s="43">
        <v>5</v>
      </c>
      <c r="AUN28" s="43">
        <v>1</v>
      </c>
      <c r="AUO28" s="43">
        <v>2</v>
      </c>
      <c r="AUP28" s="43">
        <v>1.1100000000000001</v>
      </c>
      <c r="AUQ28" s="43">
        <v>4.8</v>
      </c>
      <c r="AUR28" s="43">
        <v>1025656</v>
      </c>
      <c r="AUS28" s="43">
        <v>1</v>
      </c>
      <c r="AUT28" s="43">
        <v>1</v>
      </c>
      <c r="AUU28" s="43">
        <v>8966</v>
      </c>
      <c r="AUV28" s="43">
        <v>1</v>
      </c>
      <c r="AUW28" s="43">
        <v>13.9</v>
      </c>
      <c r="AUX28" s="43">
        <v>127</v>
      </c>
      <c r="AUY28" s="43">
        <v>0.05</v>
      </c>
      <c r="AUZ28" s="43">
        <v>3.3799999999999997E-2</v>
      </c>
      <c r="AVE28" s="43" t="s">
        <v>7741</v>
      </c>
      <c r="AVF28" s="43">
        <v>40</v>
      </c>
      <c r="AVH28" s="43">
        <v>0</v>
      </c>
      <c r="AVI28" s="43">
        <v>0</v>
      </c>
      <c r="AVJ28" s="43">
        <v>6271</v>
      </c>
      <c r="AVK28" s="43">
        <v>14.19</v>
      </c>
      <c r="AVL28" s="43">
        <v>2</v>
      </c>
      <c r="AVM28" s="43">
        <v>2</v>
      </c>
      <c r="AVO28" s="43">
        <v>0</v>
      </c>
      <c r="AVP28" s="43">
        <v>0</v>
      </c>
      <c r="AVQ28" s="43">
        <v>49.99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1</v>
      </c>
      <c r="AYB28" s="43">
        <v>1</v>
      </c>
      <c r="AYC28" s="43">
        <v>1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</v>
      </c>
      <c r="AYM28" s="43">
        <v>30</v>
      </c>
      <c r="AYN28" s="43">
        <v>0</v>
      </c>
      <c r="AYO28" s="43">
        <v>1.4</v>
      </c>
      <c r="AYP28" s="43">
        <v>20</v>
      </c>
      <c r="AYQ28" s="43">
        <v>1.5</v>
      </c>
      <c r="AYR28" s="43">
        <v>80</v>
      </c>
      <c r="AYS28" s="43">
        <v>1</v>
      </c>
      <c r="AYT28" s="43">
        <v>0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35</v>
      </c>
      <c r="BAQ28" s="43">
        <v>0</v>
      </c>
      <c r="BAR28" s="43">
        <v>0</v>
      </c>
      <c r="BAS28" s="43">
        <v>0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-1000</v>
      </c>
      <c r="BBK28" s="43">
        <v>-200</v>
      </c>
      <c r="BBL28" s="43">
        <v>-1700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3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3.5</v>
      </c>
      <c r="BCH28" s="43">
        <v>0</v>
      </c>
      <c r="BCI28" s="43">
        <v>0</v>
      </c>
      <c r="BCJ28" s="43">
        <v>0.2</v>
      </c>
      <c r="BCK28" s="43">
        <v>4.2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20</v>
      </c>
      <c r="BDA28" s="43">
        <v>40</v>
      </c>
      <c r="BDB28" s="43">
        <v>30</v>
      </c>
      <c r="BDC28" s="43">
        <v>50</v>
      </c>
      <c r="BDD28" s="43">
        <v>180</v>
      </c>
      <c r="BDE28" s="43">
        <v>35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2</v>
      </c>
      <c r="BEA28" s="43">
        <v>10</v>
      </c>
      <c r="BEB28" s="43">
        <v>2</v>
      </c>
      <c r="BEC28" s="43">
        <v>1</v>
      </c>
      <c r="BED28" s="43">
        <v>1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2</v>
      </c>
      <c r="BEO28" s="43">
        <v>10</v>
      </c>
      <c r="BEP28" s="43">
        <v>2</v>
      </c>
      <c r="BEQ28" s="43">
        <v>1</v>
      </c>
      <c r="BER28" s="43">
        <v>1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10</v>
      </c>
      <c r="BFJ28" s="43">
        <v>0</v>
      </c>
      <c r="BFK28" s="43">
        <v>2</v>
      </c>
      <c r="BFL28" s="43">
        <v>10</v>
      </c>
      <c r="BXX28" s="43">
        <v>0</v>
      </c>
      <c r="BXY28" s="43">
        <v>5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5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5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5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5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5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5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1</v>
      </c>
      <c r="BZV28" s="43">
        <v>0</v>
      </c>
      <c r="BZW28" s="43">
        <v>0</v>
      </c>
      <c r="BZX28" s="43">
        <v>5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200</v>
      </c>
      <c r="CAE28" s="43">
        <v>0</v>
      </c>
      <c r="CAF28" s="43">
        <v>1</v>
      </c>
      <c r="CAG28" s="43">
        <v>0</v>
      </c>
      <c r="CAH28" s="43">
        <v>0</v>
      </c>
      <c r="CAI28" s="43">
        <v>2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400</v>
      </c>
      <c r="CAP28" s="43">
        <v>0</v>
      </c>
      <c r="CAQ28" s="43">
        <v>1</v>
      </c>
      <c r="CAR28" s="43">
        <v>0</v>
      </c>
      <c r="CAS28" s="43">
        <v>0</v>
      </c>
      <c r="CAT28" s="43">
        <v>2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400</v>
      </c>
      <c r="CBA28" s="43">
        <v>0</v>
      </c>
      <c r="CBB28" s="43">
        <v>2</v>
      </c>
      <c r="CBC28" s="43">
        <v>2</v>
      </c>
      <c r="CBD28" s="43">
        <v>0</v>
      </c>
      <c r="CBE28" s="43">
        <v>8.5</v>
      </c>
      <c r="CBF28" s="43">
        <v>0</v>
      </c>
      <c r="CBG28" s="43">
        <v>0</v>
      </c>
      <c r="CBH28" s="43">
        <v>0</v>
      </c>
      <c r="CBI28" s="43">
        <v>1</v>
      </c>
      <c r="CBJ28" s="43">
        <v>0</v>
      </c>
      <c r="CBK28" s="43">
        <v>0</v>
      </c>
      <c r="CBL28" s="43">
        <v>2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5000</v>
      </c>
      <c r="CBS28" s="43">
        <v>0</v>
      </c>
      <c r="CBT28" s="43">
        <v>1</v>
      </c>
      <c r="CBU28" s="43">
        <v>0</v>
      </c>
      <c r="CBV28" s="43">
        <v>0</v>
      </c>
      <c r="CBW28" s="43">
        <v>2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2500</v>
      </c>
      <c r="CCD28" s="43">
        <v>0</v>
      </c>
      <c r="CCE28" s="43">
        <v>0</v>
      </c>
      <c r="CCF28" s="43">
        <v>0</v>
      </c>
      <c r="CCG28" s="43">
        <v>0</v>
      </c>
      <c r="CCH28" s="43">
        <v>5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200</v>
      </c>
      <c r="CCO28" s="43">
        <v>0</v>
      </c>
      <c r="CCP28" s="43">
        <v>0</v>
      </c>
      <c r="CCQ28" s="43">
        <v>0</v>
      </c>
      <c r="CCR28" s="43">
        <v>0</v>
      </c>
      <c r="CCS28" s="43">
        <v>2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6</v>
      </c>
      <c r="CCZ28" s="43">
        <v>0</v>
      </c>
      <c r="CDA28" s="43">
        <v>0</v>
      </c>
      <c r="CDB28" s="43">
        <v>0</v>
      </c>
      <c r="CDC28" s="43">
        <v>0</v>
      </c>
      <c r="CDD28" s="43">
        <v>5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135</v>
      </c>
      <c r="CDK28" s="43">
        <v>135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2</v>
      </c>
      <c r="CFP28" s="43">
        <v>2</v>
      </c>
      <c r="CFQ28" s="43">
        <v>0</v>
      </c>
      <c r="CFR28" s="43">
        <v>11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2</v>
      </c>
      <c r="CKC28" s="43">
        <v>2</v>
      </c>
      <c r="CKD28" s="43">
        <v>0</v>
      </c>
      <c r="CKE28" s="43">
        <v>10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5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5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5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5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5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5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20</v>
      </c>
      <c r="CVY28" s="43">
        <v>4</v>
      </c>
      <c r="CVZ28" s="43">
        <v>12000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2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1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1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1</v>
      </c>
      <c r="CYP28" s="43">
        <v>0</v>
      </c>
      <c r="CYQ28" s="43">
        <v>1</v>
      </c>
      <c r="CYR28" s="43">
        <v>2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19</v>
      </c>
      <c r="DAG28" s="43">
        <v>19</v>
      </c>
      <c r="DAH28" s="43">
        <v>19</v>
      </c>
      <c r="DAI28" s="43">
        <v>19</v>
      </c>
      <c r="DAJ28" s="43">
        <v>18</v>
      </c>
      <c r="DAK28" s="43">
        <v>18</v>
      </c>
      <c r="DAL28" s="43">
        <v>18</v>
      </c>
      <c r="DAM28" s="43">
        <v>18</v>
      </c>
      <c r="DAN28" s="43">
        <v>10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C28" s="43">
        <v>0.95</v>
      </c>
      <c r="DFD28" s="43">
        <v>0</v>
      </c>
      <c r="DFE28" s="43">
        <v>60</v>
      </c>
      <c r="DFF28" s="43">
        <v>-33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A28" s="43">
        <v>85</v>
      </c>
      <c r="DGB28" s="43">
        <v>110</v>
      </c>
      <c r="DGC28" s="43">
        <v>90</v>
      </c>
      <c r="DGD28" s="43">
        <v>95</v>
      </c>
      <c r="DGE28" s="43">
        <v>100</v>
      </c>
      <c r="DGF28" s="43">
        <v>105</v>
      </c>
      <c r="DGG28" s="43">
        <v>0.85</v>
      </c>
      <c r="DGH28" s="43">
        <v>0.9</v>
      </c>
      <c r="DGI28" s="43">
        <v>0.95</v>
      </c>
      <c r="DGJ28" s="43">
        <v>1</v>
      </c>
      <c r="DGK28" s="43">
        <v>-0.97</v>
      </c>
      <c r="DGL28" s="43">
        <v>-0.95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0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10000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1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4</v>
      </c>
      <c r="DIB28" s="43">
        <v>4</v>
      </c>
      <c r="DIC28" s="43">
        <v>0.01</v>
      </c>
      <c r="DID28" s="43">
        <v>0.01</v>
      </c>
      <c r="DIE28" s="43">
        <v>0.2</v>
      </c>
      <c r="DIF28" s="43">
        <v>0.2</v>
      </c>
      <c r="DIG28" s="43">
        <v>0</v>
      </c>
      <c r="DIH28" s="43">
        <v>1.1100000000000001</v>
      </c>
      <c r="DII28" s="43">
        <v>0</v>
      </c>
      <c r="DIJ28" s="43">
        <v>1.1100000000000001</v>
      </c>
      <c r="DIK28" s="43">
        <v>0</v>
      </c>
      <c r="DIL28" s="43">
        <v>30</v>
      </c>
      <c r="DIM28" s="43">
        <v>0</v>
      </c>
      <c r="DIN28" s="43">
        <v>2</v>
      </c>
      <c r="DIO28" s="43">
        <v>0</v>
      </c>
      <c r="DIP28" s="43">
        <v>100</v>
      </c>
      <c r="DIQ28" s="43">
        <v>100</v>
      </c>
      <c r="DIR28" s="43">
        <v>10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0.1</v>
      </c>
      <c r="DJX28" s="43">
        <v>51.5</v>
      </c>
      <c r="DJY28" s="43">
        <v>47.5</v>
      </c>
      <c r="DJZ28" s="43">
        <v>0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0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1</v>
      </c>
      <c r="DKS28" s="43">
        <v>115</v>
      </c>
      <c r="DKT28" s="43">
        <v>85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1</v>
      </c>
      <c r="DLE28" s="43">
        <v>0</v>
      </c>
      <c r="DLF28" s="43">
        <v>323</v>
      </c>
      <c r="DLG28" s="43">
        <v>200</v>
      </c>
      <c r="DLH28" s="43">
        <v>1</v>
      </c>
      <c r="DLI28" s="43">
        <v>200</v>
      </c>
      <c r="DLJ28" s="43">
        <v>10</v>
      </c>
      <c r="DLK28" s="43">
        <v>2</v>
      </c>
      <c r="DLL28" s="43">
        <v>0.8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20000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20000</v>
      </c>
      <c r="DMB28" s="43">
        <v>120</v>
      </c>
      <c r="DMC28" s="43">
        <v>88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1</v>
      </c>
      <c r="DNW28" s="43">
        <v>1</v>
      </c>
      <c r="DNX28" s="43">
        <v>1</v>
      </c>
      <c r="DNY28" s="43">
        <v>2</v>
      </c>
      <c r="DNZ28" s="43">
        <v>6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75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35</v>
      </c>
      <c r="DOV28" s="43">
        <v>30</v>
      </c>
      <c r="DOW28" s="43">
        <v>60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0</v>
      </c>
      <c r="DPE28" s="43">
        <v>1</v>
      </c>
      <c r="DPF28" s="43">
        <v>0</v>
      </c>
      <c r="DPG28" s="43">
        <v>0</v>
      </c>
      <c r="DPH28" s="43">
        <v>1</v>
      </c>
      <c r="DPI28" s="43">
        <v>1</v>
      </c>
      <c r="DPJ28" s="43">
        <v>0</v>
      </c>
      <c r="DPK28" s="43">
        <v>0</v>
      </c>
      <c r="DPM28" s="43">
        <v>1</v>
      </c>
      <c r="DPO28" s="43">
        <v>0</v>
      </c>
      <c r="DPS28" s="43">
        <v>1</v>
      </c>
      <c r="DPT28" s="43">
        <v>1</v>
      </c>
      <c r="DPX28" s="43">
        <v>1</v>
      </c>
      <c r="DPY28" s="43">
        <v>1</v>
      </c>
      <c r="DPZ28" s="43">
        <v>0</v>
      </c>
      <c r="DQA28" s="43">
        <v>1</v>
      </c>
      <c r="DQC28" s="43">
        <v>1</v>
      </c>
      <c r="DQD28" s="43">
        <v>1</v>
      </c>
      <c r="DQE28" s="43">
        <v>1</v>
      </c>
      <c r="DQG28" s="43">
        <v>1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1</v>
      </c>
      <c r="DQZ28" s="43">
        <v>0</v>
      </c>
      <c r="DRA28" s="43">
        <v>1</v>
      </c>
      <c r="DRB28" s="43">
        <v>1</v>
      </c>
      <c r="DRC28" s="43">
        <v>0</v>
      </c>
      <c r="DRE28" s="43">
        <v>1</v>
      </c>
      <c r="DRF28" s="43">
        <v>1</v>
      </c>
      <c r="DRG28" s="43">
        <v>1</v>
      </c>
      <c r="DRH28" s="43">
        <v>1</v>
      </c>
      <c r="DRJ28" s="43">
        <v>0</v>
      </c>
      <c r="DRN28" s="43">
        <v>12.5</v>
      </c>
      <c r="DRP28" s="43">
        <v>624</v>
      </c>
      <c r="DRU28" s="43">
        <v>15</v>
      </c>
      <c r="DRV28" s="43">
        <v>0</v>
      </c>
      <c r="DRW28" s="43">
        <v>360</v>
      </c>
      <c r="DRY28" s="43">
        <v>1</v>
      </c>
      <c r="DRZ28" s="43">
        <v>1</v>
      </c>
      <c r="DSA28" s="43">
        <v>1</v>
      </c>
      <c r="DSK28" s="43">
        <v>0</v>
      </c>
      <c r="DSL28" s="43">
        <v>0.2</v>
      </c>
      <c r="DSM28" s="43">
        <v>100</v>
      </c>
      <c r="DSN28" s="43">
        <v>0.01</v>
      </c>
      <c r="DSO28" s="43">
        <v>100</v>
      </c>
      <c r="DSP28" s="43">
        <v>41</v>
      </c>
      <c r="DSQ28" s="43">
        <v>0</v>
      </c>
      <c r="DSR28" s="43">
        <v>1</v>
      </c>
      <c r="DSS28" s="43">
        <v>3.5</v>
      </c>
      <c r="DST28" s="43">
        <v>100</v>
      </c>
      <c r="DSU28" s="43">
        <v>0</v>
      </c>
      <c r="DSV28" s="43">
        <v>1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60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2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200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0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4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0.2</v>
      </c>
      <c r="DXU28" s="43">
        <v>0</v>
      </c>
      <c r="DXV28" s="43">
        <v>0</v>
      </c>
      <c r="DXW28" s="43">
        <v>0</v>
      </c>
      <c r="DXX28" s="43">
        <v>7</v>
      </c>
      <c r="DXY28" s="43">
        <v>15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0.1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0.125</v>
      </c>
      <c r="DYX28" s="43">
        <v>0.06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1</v>
      </c>
      <c r="DZF28" s="43">
        <v>0</v>
      </c>
      <c r="DZG28" s="43">
        <v>0.72</v>
      </c>
      <c r="DZH28" s="43">
        <v>0.72</v>
      </c>
      <c r="DZI28" s="43">
        <v>0.72</v>
      </c>
      <c r="DZJ28" s="43">
        <v>0.72</v>
      </c>
      <c r="DZK28" s="43">
        <v>1.2</v>
      </c>
      <c r="DZL28" s="43">
        <v>0.1</v>
      </c>
      <c r="DZM28" s="43">
        <v>300</v>
      </c>
      <c r="DZN28" s="43">
        <v>300</v>
      </c>
      <c r="DZO28" s="43">
        <v>300</v>
      </c>
      <c r="DZP28" s="43">
        <v>300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0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0.15</v>
      </c>
      <c r="EAP28" s="43">
        <v>3.6621000000000001</v>
      </c>
      <c r="EAQ28" s="43">
        <v>25</v>
      </c>
      <c r="EAR28" s="43">
        <v>2.9296799999999998</v>
      </c>
      <c r="EAS28" s="43">
        <v>100</v>
      </c>
      <c r="EAT28" s="43">
        <v>0</v>
      </c>
      <c r="EAU28" s="43">
        <v>6</v>
      </c>
      <c r="EAV28" s="43">
        <v>0.1</v>
      </c>
      <c r="EAW28" s="43">
        <v>0.5</v>
      </c>
      <c r="EAX28" s="43">
        <v>1</v>
      </c>
      <c r="EAY28" s="43">
        <v>3.5</v>
      </c>
      <c r="EAZ28" s="43">
        <v>100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1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4500</v>
      </c>
      <c r="EBY28" s="43">
        <v>2250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N28" s="43">
        <v>0</v>
      </c>
      <c r="ECO28" s="43">
        <v>0</v>
      </c>
      <c r="ECP28" s="43">
        <v>1</v>
      </c>
      <c r="ECQ28" s="43">
        <v>0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J28" s="43">
        <v>0</v>
      </c>
      <c r="EFK28" s="43">
        <v>0</v>
      </c>
      <c r="EFL28" s="43">
        <v>0</v>
      </c>
      <c r="EFM28" s="43">
        <v>0</v>
      </c>
      <c r="EFN28" s="43">
        <v>1</v>
      </c>
      <c r="EFO28" s="43">
        <v>0</v>
      </c>
      <c r="EFP28" s="43">
        <v>0</v>
      </c>
      <c r="EFQ28" s="43">
        <v>1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K28" s="43">
        <v>0</v>
      </c>
      <c r="EJL28" s="43">
        <v>650</v>
      </c>
      <c r="EJM28" s="43">
        <v>5</v>
      </c>
      <c r="EJN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S28" s="43">
        <v>1000</v>
      </c>
      <c r="EJT28" s="43">
        <v>5</v>
      </c>
      <c r="EJU28" s="43">
        <v>15</v>
      </c>
      <c r="EJV28" s="43">
        <v>300</v>
      </c>
      <c r="EJW28" s="43">
        <v>20</v>
      </c>
      <c r="EJX28" s="43">
        <v>50</v>
      </c>
      <c r="EJY28" s="43">
        <v>650</v>
      </c>
      <c r="EJZ28" s="43">
        <v>5</v>
      </c>
      <c r="EKA28" s="43">
        <v>200</v>
      </c>
      <c r="EKB28" s="43">
        <v>5</v>
      </c>
      <c r="EKC28" s="43">
        <v>1000</v>
      </c>
      <c r="EKD28" s="43">
        <v>175</v>
      </c>
      <c r="EKE28" s="43">
        <v>0</v>
      </c>
      <c r="EKF28" s="43">
        <v>0</v>
      </c>
      <c r="EKG28" s="43">
        <v>0</v>
      </c>
      <c r="EKH28" s="43">
        <v>0</v>
      </c>
      <c r="EKI28" s="43">
        <v>1</v>
      </c>
      <c r="EKJ28" s="43">
        <v>0</v>
      </c>
      <c r="EKK28" s="43">
        <v>1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0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0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30</v>
      </c>
      <c r="ERI28" s="43">
        <v>20</v>
      </c>
      <c r="ERJ28" s="43">
        <v>5</v>
      </c>
      <c r="ERK28" s="43">
        <v>10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SX28" s="43">
        <v>0</v>
      </c>
      <c r="ESY28" s="43">
        <v>20</v>
      </c>
      <c r="ETA28" s="43">
        <v>0.98</v>
      </c>
      <c r="ETB28" s="43">
        <v>1</v>
      </c>
      <c r="ETC28" s="43">
        <v>-0.98</v>
      </c>
      <c r="ETD28" s="43">
        <v>-0.95</v>
      </c>
      <c r="ETE28" s="43">
        <v>0.8</v>
      </c>
      <c r="ETF28" s="43">
        <v>-0.93</v>
      </c>
      <c r="ETG28" s="43">
        <v>1</v>
      </c>
      <c r="ETH28" s="43">
        <v>7</v>
      </c>
      <c r="ETI28" s="43">
        <v>0.95</v>
      </c>
      <c r="ETJ28" s="43">
        <v>-0.95</v>
      </c>
      <c r="ETK28" s="43">
        <v>20</v>
      </c>
      <c r="ETL28" s="43">
        <v>80</v>
      </c>
      <c r="ETM28" s="43">
        <v>5590</v>
      </c>
      <c r="ETN28" s="43">
        <v>88</v>
      </c>
      <c r="ETO28" s="43">
        <v>90</v>
      </c>
      <c r="ETP28" s="43">
        <v>2.0099999999999998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0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85</v>
      </c>
      <c r="EVU28" s="43">
        <v>90</v>
      </c>
      <c r="EVV28" s="43">
        <v>85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48.5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35</v>
      </c>
      <c r="EWX28" s="43">
        <v>300</v>
      </c>
      <c r="EWZ28" s="43">
        <v>75</v>
      </c>
      <c r="EXA28" s="43">
        <v>1.03</v>
      </c>
      <c r="EXB28" s="43">
        <v>1</v>
      </c>
      <c r="EXC28" s="43">
        <v>0</v>
      </c>
      <c r="EXD28" s="43">
        <v>1</v>
      </c>
      <c r="EXE28" s="43">
        <v>180</v>
      </c>
      <c r="EXF28" s="43">
        <v>0.1</v>
      </c>
      <c r="EXG28" s="43">
        <v>1.1100000000000001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4500</v>
      </c>
      <c r="EXS28" s="43">
        <v>0</v>
      </c>
      <c r="EXT28" s="43">
        <v>5000</v>
      </c>
      <c r="EXU28" s="43">
        <v>40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2250</v>
      </c>
      <c r="EYF28" s="43">
        <v>4500</v>
      </c>
      <c r="EYG28" s="43">
        <v>1</v>
      </c>
      <c r="EYH28" s="43">
        <v>2</v>
      </c>
      <c r="EYI28" s="43">
        <v>0</v>
      </c>
      <c r="EYJ28" s="43">
        <v>1</v>
      </c>
      <c r="EYK28" s="43">
        <v>1</v>
      </c>
      <c r="EYL28" s="43">
        <v>2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4</v>
      </c>
      <c r="EYS28" s="43">
        <v>20</v>
      </c>
      <c r="EYT28" s="43">
        <v>0.8</v>
      </c>
      <c r="EYU28" s="43">
        <v>-0.92500000000000004</v>
      </c>
      <c r="EYV28" s="43">
        <v>1</v>
      </c>
      <c r="EYW28" s="43">
        <v>0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10000</v>
      </c>
      <c r="EZG28" s="43">
        <v>0</v>
      </c>
      <c r="EZH28" s="43">
        <v>0</v>
      </c>
      <c r="EZI28" s="43">
        <v>0</v>
      </c>
      <c r="EZJ28" s="43">
        <v>0</v>
      </c>
      <c r="EZK28" s="43">
        <v>1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-4000</v>
      </c>
      <c r="EZT28" s="43">
        <v>4000</v>
      </c>
      <c r="EZU28" s="43">
        <v>0</v>
      </c>
      <c r="EZV28" s="43">
        <v>0</v>
      </c>
      <c r="EZW28" s="43">
        <v>4</v>
      </c>
      <c r="EZX28" s="43">
        <v>20</v>
      </c>
      <c r="EZY28" s="43">
        <v>-4000</v>
      </c>
      <c r="EZZ28" s="43">
        <v>4000</v>
      </c>
      <c r="FAA28" s="43">
        <v>5000</v>
      </c>
      <c r="FAB28" s="43">
        <v>1</v>
      </c>
      <c r="FAC28" s="43">
        <v>0</v>
      </c>
      <c r="FAD28" s="43">
        <v>0.8</v>
      </c>
      <c r="FAE28" s="43">
        <v>-0.92</v>
      </c>
      <c r="FAF28" s="43">
        <v>-3600</v>
      </c>
      <c r="FAG28" s="43">
        <v>3600</v>
      </c>
      <c r="FAH28" s="43">
        <v>0</v>
      </c>
      <c r="FAI28" s="43">
        <v>0</v>
      </c>
      <c r="FAJ28" s="43">
        <v>0</v>
      </c>
      <c r="FAK28" s="43">
        <v>0</v>
      </c>
      <c r="FAL28" s="43">
        <v>0</v>
      </c>
      <c r="FAM28" s="43">
        <v>0</v>
      </c>
      <c r="FAN28" s="43">
        <v>0</v>
      </c>
      <c r="FAO28" s="43">
        <v>0</v>
      </c>
      <c r="FAP28" s="43">
        <v>0</v>
      </c>
      <c r="FAQ28" s="43">
        <v>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3.2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87</v>
      </c>
      <c r="FBD28" s="43">
        <v>5</v>
      </c>
      <c r="FBE28" s="43">
        <v>94</v>
      </c>
      <c r="FBF28" s="43">
        <v>2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35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75</v>
      </c>
      <c r="FDY28" s="43">
        <v>2</v>
      </c>
      <c r="FDZ28" s="43">
        <v>79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85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0</v>
      </c>
      <c r="FEM28" s="43">
        <v>0</v>
      </c>
      <c r="FEN28" s="43">
        <v>70</v>
      </c>
      <c r="FEO28" s="43">
        <v>120</v>
      </c>
      <c r="FEP28" s="43">
        <v>2</v>
      </c>
      <c r="FEQ28" s="43">
        <v>2</v>
      </c>
      <c r="FER28" s="43">
        <v>0</v>
      </c>
      <c r="FES28" s="43">
        <v>0</v>
      </c>
      <c r="FET28" s="43">
        <v>0</v>
      </c>
      <c r="FEU28" s="43">
        <v>70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76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133</v>
      </c>
      <c r="FFL28" s="43">
        <v>133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82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0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90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4500</v>
      </c>
      <c r="FTX28" s="43">
        <v>2250</v>
      </c>
      <c r="FTY28" s="43">
        <v>10</v>
      </c>
      <c r="FTZ28" s="43">
        <v>4500</v>
      </c>
      <c r="FUA28" s="43">
        <v>2250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0.39054</v>
      </c>
      <c r="FUN28" s="43">
        <v>5.8299999999999998E-2</v>
      </c>
      <c r="FUO28" s="43">
        <v>2.5</v>
      </c>
      <c r="FUP28" s="43">
        <v>1.1000000000000001</v>
      </c>
      <c r="FUV28" s="43">
        <v>4501</v>
      </c>
      <c r="FUW28" s="43">
        <v>2247</v>
      </c>
      <c r="FUX28" s="43">
        <v>5931</v>
      </c>
      <c r="FUY28" s="43">
        <v>3044</v>
      </c>
      <c r="FUZ28" s="43">
        <v>1500</v>
      </c>
      <c r="FVA28" s="43">
        <v>1499</v>
      </c>
      <c r="FVC28" s="43">
        <v>53</v>
      </c>
      <c r="FVD28" s="43">
        <v>53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4922</v>
      </c>
      <c r="FWB28" s="43">
        <v>2159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4922</v>
      </c>
      <c r="FXE28" s="43">
        <v>2159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4922</v>
      </c>
      <c r="FYH28" s="43">
        <v>2159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1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5</v>
      </c>
      <c r="GAL28" s="43">
        <v>0</v>
      </c>
      <c r="GAM28" s="43">
        <v>1</v>
      </c>
      <c r="GAN28" s="43">
        <v>1</v>
      </c>
      <c r="GAR28" s="43">
        <v>85</v>
      </c>
      <c r="GAT28" s="43">
        <v>48</v>
      </c>
      <c r="GBI28" s="43">
        <v>53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200</v>
      </c>
      <c r="GDM28" s="43">
        <v>200</v>
      </c>
      <c r="GDN28" s="43">
        <v>100</v>
      </c>
      <c r="GDW28" s="43">
        <v>-1250</v>
      </c>
      <c r="GDX28" s="43">
        <v>5000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0.01</v>
      </c>
      <c r="GHY28" s="43">
        <v>100</v>
      </c>
      <c r="GHZ28" s="43">
        <v>80</v>
      </c>
      <c r="GIA28" s="43">
        <v>0</v>
      </c>
      <c r="GIB28" s="43">
        <v>1</v>
      </c>
      <c r="GIC28" s="43">
        <v>4.5</v>
      </c>
      <c r="GID28" s="43">
        <v>1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60</v>
      </c>
      <c r="GIO28" s="43">
        <v>68</v>
      </c>
      <c r="GIP28" s="43">
        <v>0</v>
      </c>
      <c r="GIQ28" s="43">
        <v>100</v>
      </c>
      <c r="GIR28" s="43">
        <v>0</v>
      </c>
      <c r="GIS28" s="43">
        <v>0</v>
      </c>
      <c r="GIT28" s="43">
        <v>0.1</v>
      </c>
      <c r="GIU28" s="43">
        <v>100</v>
      </c>
      <c r="GIV28" s="43">
        <v>0.01</v>
      </c>
      <c r="GIW28" s="43">
        <v>100</v>
      </c>
      <c r="GIX28" s="43">
        <v>40</v>
      </c>
      <c r="GIY28" s="43">
        <v>0</v>
      </c>
      <c r="GIZ28" s="43">
        <v>0</v>
      </c>
      <c r="GJA28" s="43">
        <v>4.5999999999999996</v>
      </c>
      <c r="GJB28" s="43">
        <v>1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58</v>
      </c>
      <c r="GJM28" s="43">
        <v>70</v>
      </c>
      <c r="GJN28" s="43">
        <v>100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80</v>
      </c>
      <c r="GJW28" s="43">
        <v>0</v>
      </c>
      <c r="GJX28" s="43">
        <v>1</v>
      </c>
      <c r="GJY28" s="43">
        <v>4.2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30</v>
      </c>
      <c r="GKH28" s="43">
        <v>35</v>
      </c>
      <c r="GKI28" s="43">
        <v>40</v>
      </c>
      <c r="GKJ28" s="43">
        <v>100</v>
      </c>
      <c r="GKK28" s="43">
        <v>40</v>
      </c>
      <c r="GKL28" s="43">
        <v>0</v>
      </c>
      <c r="GKM28" s="43">
        <v>1E-3</v>
      </c>
      <c r="GKN28" s="43">
        <v>1</v>
      </c>
      <c r="GKO28" s="43">
        <v>1</v>
      </c>
      <c r="GKP28" s="43">
        <v>10</v>
      </c>
      <c r="GKQ28" s="43">
        <v>0.4</v>
      </c>
      <c r="GKR28" s="43">
        <v>0</v>
      </c>
      <c r="GKS28" s="43">
        <v>1</v>
      </c>
      <c r="GKT28" s="43">
        <v>3.5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0.05</v>
      </c>
      <c r="GLJ28" s="43">
        <v>0.01</v>
      </c>
      <c r="GLK28" s="43">
        <v>100</v>
      </c>
      <c r="GLL28" s="43">
        <v>35</v>
      </c>
      <c r="GLM28" s="43">
        <v>0</v>
      </c>
      <c r="GLN28" s="43">
        <v>1</v>
      </c>
      <c r="GLO28" s="43">
        <v>15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140</v>
      </c>
      <c r="GLW28" s="43">
        <v>130</v>
      </c>
      <c r="GLX28" s="43">
        <v>135</v>
      </c>
      <c r="GLY28" s="43">
        <v>0</v>
      </c>
      <c r="GLZ28" s="43">
        <v>100</v>
      </c>
      <c r="GMA28" s="43">
        <v>50</v>
      </c>
      <c r="GMB28" s="43">
        <v>0</v>
      </c>
      <c r="GMC28" s="43">
        <v>0.3</v>
      </c>
      <c r="GMD28" s="43">
        <v>100</v>
      </c>
      <c r="GME28" s="43">
        <v>0.01</v>
      </c>
      <c r="GMF28" s="43">
        <v>100</v>
      </c>
      <c r="GMG28" s="43">
        <v>80</v>
      </c>
      <c r="GMH28" s="43">
        <v>0</v>
      </c>
      <c r="GMI28" s="43">
        <v>1</v>
      </c>
      <c r="GMJ28" s="43">
        <v>3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47</v>
      </c>
      <c r="GMR28" s="43">
        <v>30</v>
      </c>
      <c r="GMS28" s="43">
        <v>45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1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28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0.3</v>
      </c>
      <c r="GZD28" s="43">
        <v>100</v>
      </c>
      <c r="GZE28" s="43">
        <v>80</v>
      </c>
      <c r="GZF28" s="43">
        <v>0</v>
      </c>
      <c r="GZG28" s="43">
        <v>1</v>
      </c>
      <c r="GZH28" s="43">
        <v>6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80</v>
      </c>
      <c r="GZR28" s="43">
        <v>40</v>
      </c>
      <c r="GZS28" s="43">
        <v>100</v>
      </c>
      <c r="GZT28" s="43">
        <v>0.01</v>
      </c>
      <c r="GZU28" s="43">
        <v>50</v>
      </c>
      <c r="GZV28" s="43">
        <v>0</v>
      </c>
      <c r="GZW28" s="43">
        <v>100</v>
      </c>
      <c r="GZX28" s="43">
        <v>10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0</v>
      </c>
      <c r="HBS28" s="43">
        <v>0</v>
      </c>
      <c r="HBT28" s="43">
        <v>10</v>
      </c>
      <c r="HBU28" s="43">
        <v>150</v>
      </c>
      <c r="HBV28" s="43">
        <v>150</v>
      </c>
      <c r="HBW28" s="43">
        <v>100</v>
      </c>
      <c r="HBX28" s="43">
        <v>205</v>
      </c>
      <c r="HBY28" s="43">
        <v>0</v>
      </c>
      <c r="HBZ28" s="43">
        <v>48</v>
      </c>
      <c r="HCA28" s="43">
        <v>50</v>
      </c>
      <c r="HCB28" s="43">
        <v>0</v>
      </c>
      <c r="HCC28" s="43">
        <v>3000</v>
      </c>
      <c r="HCD28" s="43">
        <v>6000</v>
      </c>
      <c r="HCE28" s="43">
        <v>3000</v>
      </c>
      <c r="HCF28" s="43">
        <v>6000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1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100</v>
      </c>
      <c r="HCZ28" s="43">
        <v>50</v>
      </c>
      <c r="HDA28" s="43">
        <v>0</v>
      </c>
      <c r="HDB28" s="43">
        <v>0.1</v>
      </c>
      <c r="HDC28" s="43">
        <v>100</v>
      </c>
      <c r="HDD28" s="43">
        <v>40</v>
      </c>
      <c r="HDE28" s="43">
        <v>0</v>
      </c>
      <c r="HDF28" s="43">
        <v>1</v>
      </c>
      <c r="HDG28" s="43">
        <v>0.5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140</v>
      </c>
      <c r="HDQ28" s="43">
        <v>120</v>
      </c>
      <c r="HDR28" s="43">
        <v>100</v>
      </c>
      <c r="HDS28" s="43">
        <v>0.05</v>
      </c>
      <c r="HDT28" s="43">
        <v>128</v>
      </c>
      <c r="HDU28" s="43">
        <v>0</v>
      </c>
      <c r="HDV28" s="43">
        <v>100</v>
      </c>
      <c r="HDW28" s="43">
        <v>40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1</v>
      </c>
      <c r="HIO28" s="43">
        <v>1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1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1.421E-2</v>
      </c>
      <c r="HLH28" s="43">
        <v>0.29619000000000001</v>
      </c>
      <c r="HLI28" s="43">
        <v>0.88856999999999997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100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4</v>
      </c>
      <c r="HMA28" s="43">
        <v>20</v>
      </c>
      <c r="HMB28" s="43">
        <v>2250</v>
      </c>
      <c r="HMC28" s="43">
        <v>4500</v>
      </c>
      <c r="HMD28" s="43">
        <v>2.5</v>
      </c>
      <c r="HME28" s="43">
        <v>2</v>
      </c>
      <c r="HMF28" s="43">
        <v>40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4500</v>
      </c>
      <c r="HNJ28" s="43">
        <v>4500</v>
      </c>
      <c r="HNK28" s="43">
        <v>4500</v>
      </c>
      <c r="HNL28" s="43">
        <v>4500</v>
      </c>
      <c r="HNM28" s="43">
        <v>64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0.5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5</v>
      </c>
      <c r="HNY28" s="43">
        <v>95</v>
      </c>
      <c r="HNZ28" s="43">
        <v>1</v>
      </c>
      <c r="HOA28" s="43">
        <v>1</v>
      </c>
      <c r="HOB28" s="43">
        <v>100.4</v>
      </c>
      <c r="HOC28" s="43">
        <v>103.4</v>
      </c>
      <c r="HOD28" s="43">
        <v>98</v>
      </c>
      <c r="HOE28" s="43">
        <v>91</v>
      </c>
      <c r="HOF28" s="43">
        <v>103.4</v>
      </c>
      <c r="HOG28" s="43">
        <v>40</v>
      </c>
      <c r="HOH28" s="43">
        <v>65</v>
      </c>
      <c r="HOI28" s="43">
        <v>85</v>
      </c>
      <c r="HOJ28" s="43">
        <v>80</v>
      </c>
      <c r="HOL28" s="43">
        <v>110</v>
      </c>
      <c r="HOM28" s="43">
        <v>125</v>
      </c>
      <c r="HON28" s="43">
        <v>90</v>
      </c>
      <c r="HOO28" s="43">
        <v>70</v>
      </c>
      <c r="HOP28" s="43">
        <v>140</v>
      </c>
      <c r="HOQ28" s="43">
        <v>1</v>
      </c>
      <c r="HOR28" s="43">
        <v>80</v>
      </c>
      <c r="HOS28" s="43">
        <v>8</v>
      </c>
      <c r="HOT28" s="43">
        <v>83</v>
      </c>
      <c r="HOU28" s="43">
        <v>1</v>
      </c>
      <c r="HOV28" s="43">
        <v>20</v>
      </c>
      <c r="HOW28" s="43">
        <v>5.55</v>
      </c>
      <c r="HOX28" s="43">
        <v>3</v>
      </c>
      <c r="HOY28" s="43">
        <v>5</v>
      </c>
      <c r="HOZ28" s="43">
        <v>85</v>
      </c>
      <c r="HPC28" s="43">
        <v>10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1</v>
      </c>
      <c r="HPM28" s="43">
        <v>1</v>
      </c>
      <c r="HPN28" s="43">
        <v>1</v>
      </c>
      <c r="HPO28" s="43">
        <v>1</v>
      </c>
      <c r="HPP28" s="43">
        <v>1</v>
      </c>
      <c r="HPQ28" s="43">
        <v>1</v>
      </c>
      <c r="HPR28" s="43">
        <v>1</v>
      </c>
      <c r="HPS28" s="43">
        <v>1</v>
      </c>
      <c r="HPT28" s="43">
        <v>1</v>
      </c>
      <c r="HPU28" s="43">
        <v>1</v>
      </c>
      <c r="HPV28" s="43">
        <v>1</v>
      </c>
      <c r="HPW28" s="43">
        <v>1</v>
      </c>
      <c r="HPX28" s="43">
        <v>1</v>
      </c>
      <c r="HPY28" s="43">
        <v>1</v>
      </c>
      <c r="HPZ28" s="43">
        <v>1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16</v>
      </c>
      <c r="HRI28" s="43">
        <v>200</v>
      </c>
      <c r="HRJ28" s="43">
        <v>200</v>
      </c>
      <c r="HRK28" s="43">
        <v>200</v>
      </c>
      <c r="HRL28" s="43">
        <v>200</v>
      </c>
      <c r="HRM28" s="43">
        <v>200</v>
      </c>
      <c r="HRN28" s="43">
        <v>200</v>
      </c>
      <c r="HRO28" s="43">
        <v>200</v>
      </c>
      <c r="HRP28" s="43">
        <v>16</v>
      </c>
      <c r="HRQ28" s="43">
        <v>16</v>
      </c>
      <c r="HRR28" s="43">
        <v>200</v>
      </c>
      <c r="HRS28" s="43">
        <v>200</v>
      </c>
      <c r="HRT28" s="43">
        <v>200</v>
      </c>
      <c r="HRU28" s="43">
        <v>200</v>
      </c>
      <c r="HRV28" s="43">
        <v>200</v>
      </c>
      <c r="HRW28" s="43">
        <v>200</v>
      </c>
      <c r="HRX28" s="43">
        <v>1</v>
      </c>
      <c r="HRY28" s="43">
        <v>1200</v>
      </c>
      <c r="HRZ28" s="43">
        <v>150</v>
      </c>
      <c r="HSA28" s="43">
        <v>77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1.4</v>
      </c>
      <c r="HYB28" s="43">
        <v>1</v>
      </c>
      <c r="HYC28" s="43">
        <v>100</v>
      </c>
      <c r="HYD28" s="43">
        <v>100</v>
      </c>
      <c r="HYE28" s="43">
        <v>33</v>
      </c>
      <c r="HYF28" s="43">
        <v>1</v>
      </c>
      <c r="HYG28" s="43">
        <v>60</v>
      </c>
      <c r="HYH28" s="43">
        <v>60</v>
      </c>
      <c r="HYI28" s="43">
        <v>60</v>
      </c>
      <c r="HYJ28" s="43">
        <v>30</v>
      </c>
      <c r="HYK28" s="43">
        <v>0</v>
      </c>
      <c r="HYL28" s="43">
        <v>5</v>
      </c>
      <c r="HYM28" s="43">
        <v>0</v>
      </c>
      <c r="HYN28" s="43">
        <v>0</v>
      </c>
      <c r="HYO28" s="43">
        <v>0</v>
      </c>
      <c r="HYP28" s="43">
        <v>100</v>
      </c>
      <c r="HYQ28" s="43">
        <v>125</v>
      </c>
      <c r="HYR28" s="43">
        <v>135</v>
      </c>
      <c r="HYS28" s="43">
        <v>95</v>
      </c>
      <c r="HYT28" s="43">
        <v>60</v>
      </c>
      <c r="HYU28" s="43">
        <v>110</v>
      </c>
      <c r="HYV28" s="43">
        <v>0</v>
      </c>
      <c r="HYW28" s="43">
        <v>1800</v>
      </c>
      <c r="HYX28" s="43">
        <v>0</v>
      </c>
      <c r="HYY28" s="43">
        <v>0</v>
      </c>
      <c r="HYZ28" s="43">
        <v>0</v>
      </c>
      <c r="HZA28" s="43">
        <v>1</v>
      </c>
      <c r="HZB28" s="43">
        <v>3150</v>
      </c>
      <c r="HZC28" s="43">
        <v>180</v>
      </c>
      <c r="HZD28" s="43">
        <v>330</v>
      </c>
      <c r="HZE28" s="43">
        <v>110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48.3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1</v>
      </c>
      <c r="IFF28" s="43">
        <v>1200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0.16406000000000001</v>
      </c>
      <c r="IHG28" s="43">
        <v>2.19726</v>
      </c>
      <c r="IHH28" s="43">
        <v>4.3945299999999996</v>
      </c>
      <c r="IHI28" s="43">
        <v>95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1501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1.55</v>
      </c>
      <c r="IIQ28" s="43">
        <v>1.65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1</v>
      </c>
      <c r="ILC28" s="43">
        <v>1</v>
      </c>
      <c r="ILD28" s="43">
        <v>0</v>
      </c>
      <c r="ILE28" s="43">
        <v>0</v>
      </c>
      <c r="ILF28" s="43">
        <v>1</v>
      </c>
      <c r="ILG28" s="43">
        <v>1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1</v>
      </c>
      <c r="ILN28" s="43">
        <v>1</v>
      </c>
      <c r="ILO28" s="43">
        <v>1</v>
      </c>
      <c r="IMR28" s="43">
        <v>1</v>
      </c>
      <c r="IMS28" s="43">
        <v>1</v>
      </c>
      <c r="IMT28" s="43">
        <v>1</v>
      </c>
      <c r="IMU28" s="43">
        <v>2</v>
      </c>
      <c r="IMV28" s="43">
        <v>0</v>
      </c>
      <c r="IMW28" s="43">
        <v>2</v>
      </c>
      <c r="IMX28" s="43">
        <v>1</v>
      </c>
      <c r="IMY28" s="43">
        <v>0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1</v>
      </c>
      <c r="ITN28" s="43">
        <v>0</v>
      </c>
      <c r="ITQ28" s="43">
        <v>4500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4500</v>
      </c>
      <c r="ITX28" s="43">
        <v>0</v>
      </c>
      <c r="IUA28" s="43">
        <v>0.95</v>
      </c>
      <c r="IUB28" s="43">
        <v>0.95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15.8</v>
      </c>
      <c r="IUJ28" s="43">
        <v>4.9000000000000004</v>
      </c>
      <c r="IUK28" s="43">
        <v>-49.970000000000006</v>
      </c>
      <c r="IUL28" s="43">
        <v>3.9270000000000005</v>
      </c>
      <c r="IUM28" s="43">
        <v>4.4499999999999998E-2</v>
      </c>
      <c r="IUN28" s="43">
        <v>0.74909090909090914</v>
      </c>
      <c r="IUO28" s="43">
        <v>0</v>
      </c>
      <c r="IUP28" s="43">
        <v>0.5</v>
      </c>
      <c r="IUQ28" s="43">
        <v>4494</v>
      </c>
      <c r="IUR28" s="43">
        <v>0</v>
      </c>
      <c r="IUS28" s="43">
        <v>0</v>
      </c>
      <c r="IUT28" s="43">
        <v>0</v>
      </c>
      <c r="IUU28" s="43">
        <v>1</v>
      </c>
      <c r="IUV28" s="43">
        <v>0</v>
      </c>
      <c r="IUW28" s="43">
        <v>1</v>
      </c>
      <c r="IUX28" s="43">
        <v>0</v>
      </c>
      <c r="IUY28" s="43">
        <v>935</v>
      </c>
      <c r="IUZ28" s="43">
        <v>926</v>
      </c>
      <c r="IVA28" s="43">
        <v>236</v>
      </c>
      <c r="IVB28" s="43">
        <v>240</v>
      </c>
      <c r="IVC28" s="43">
        <v>313</v>
      </c>
      <c r="IVD28" s="43">
        <v>32</v>
      </c>
      <c r="IVE28" s="43">
        <v>33</v>
      </c>
      <c r="IVF28" s="43">
        <v>32</v>
      </c>
      <c r="IVG28" s="43">
        <v>1155</v>
      </c>
      <c r="IVH28" s="43">
        <v>1238</v>
      </c>
      <c r="IVI28" s="43">
        <v>1305</v>
      </c>
      <c r="IVJ28" s="43">
        <v>0</v>
      </c>
      <c r="IVK28" s="43">
        <v>376</v>
      </c>
      <c r="IVL28" s="43">
        <v>44</v>
      </c>
      <c r="IVM28" s="43">
        <v>31</v>
      </c>
      <c r="IVN28" s="43">
        <v>35</v>
      </c>
      <c r="IVO28" s="43">
        <v>300</v>
      </c>
      <c r="IVP28" s="43">
        <v>81.37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362</v>
      </c>
      <c r="IWP28" s="43">
        <v>361</v>
      </c>
      <c r="IWQ28" s="43">
        <v>362</v>
      </c>
      <c r="IWR28" s="43">
        <v>362</v>
      </c>
      <c r="IWS28" s="43">
        <v>363</v>
      </c>
      <c r="IWT28" s="43">
        <v>362</v>
      </c>
      <c r="IWU28" s="43">
        <v>362</v>
      </c>
      <c r="IWV28" s="43">
        <v>363</v>
      </c>
      <c r="IWW28" s="43">
        <v>362</v>
      </c>
      <c r="IWX28" s="43">
        <v>364</v>
      </c>
      <c r="IWY28" s="43">
        <v>363</v>
      </c>
      <c r="IWZ28" s="43">
        <v>364</v>
      </c>
      <c r="IXA28" s="43">
        <v>361</v>
      </c>
      <c r="IXB28" s="43">
        <v>362</v>
      </c>
      <c r="IXC28" s="43">
        <v>362</v>
      </c>
      <c r="IXD28" s="43">
        <v>361</v>
      </c>
      <c r="IXE28" s="43">
        <v>361</v>
      </c>
      <c r="IXF28" s="43">
        <v>363</v>
      </c>
      <c r="IXG28" s="43">
        <v>366</v>
      </c>
      <c r="IXH28" s="43">
        <v>365</v>
      </c>
      <c r="IXI28" s="43">
        <v>365</v>
      </c>
      <c r="IXJ28" s="43">
        <v>363</v>
      </c>
      <c r="IXK28" s="43">
        <v>360</v>
      </c>
      <c r="IXL28" s="43">
        <v>361</v>
      </c>
      <c r="IXM28" s="43">
        <v>490</v>
      </c>
      <c r="IXN28" s="43">
        <v>496</v>
      </c>
      <c r="IXO28" s="43">
        <v>494</v>
      </c>
      <c r="IXP28" s="43">
        <v>490</v>
      </c>
      <c r="IXQ28" s="43">
        <v>495</v>
      </c>
      <c r="IXR28" s="43">
        <v>492</v>
      </c>
      <c r="IXS28" s="43">
        <v>494</v>
      </c>
      <c r="IXT28" s="43">
        <v>494</v>
      </c>
      <c r="IXU28" s="43">
        <v>493</v>
      </c>
      <c r="IXV28" s="43">
        <v>493</v>
      </c>
      <c r="IXW28" s="43">
        <v>491</v>
      </c>
      <c r="IXX28" s="43">
        <v>496</v>
      </c>
      <c r="IXY28" s="43">
        <v>493</v>
      </c>
      <c r="IXZ28" s="43">
        <v>494</v>
      </c>
      <c r="IYA28" s="43">
        <v>491</v>
      </c>
      <c r="IYB28" s="43">
        <v>491</v>
      </c>
      <c r="IYC28" s="43">
        <v>493</v>
      </c>
      <c r="IYD28" s="43">
        <v>493</v>
      </c>
      <c r="IYE28" s="43">
        <v>493</v>
      </c>
      <c r="IYF28" s="43">
        <v>496</v>
      </c>
      <c r="IYG28" s="43">
        <v>495</v>
      </c>
      <c r="IYH28" s="43">
        <v>496</v>
      </c>
      <c r="IYI28" s="43">
        <v>493</v>
      </c>
      <c r="IYJ28" s="43">
        <v>493</v>
      </c>
      <c r="IYK28" s="43">
        <v>5077</v>
      </c>
      <c r="IYL28" s="43" t="s">
        <v>7677</v>
      </c>
      <c r="IYM28" s="43">
        <v>30</v>
      </c>
      <c r="IYN28" s="43">
        <v>45</v>
      </c>
      <c r="IYO28" s="43">
        <v>45</v>
      </c>
      <c r="IYP28" s="43">
        <v>46</v>
      </c>
      <c r="IYQ28" s="43">
        <v>46</v>
      </c>
      <c r="IYR28" s="43">
        <v>46</v>
      </c>
      <c r="IYS28" s="43">
        <v>45</v>
      </c>
      <c r="IYT28" s="43">
        <v>45</v>
      </c>
      <c r="IYU28" s="43">
        <v>45</v>
      </c>
      <c r="IYV28" s="43">
        <v>45</v>
      </c>
      <c r="IYW28" s="43">
        <v>45</v>
      </c>
      <c r="IYX28" s="43">
        <v>44</v>
      </c>
      <c r="IYY28" s="43">
        <v>44</v>
      </c>
      <c r="IYZ28" s="43">
        <v>46</v>
      </c>
      <c r="IZA28" s="43">
        <v>44</v>
      </c>
      <c r="IZB28" s="43">
        <v>44</v>
      </c>
      <c r="IZC28" s="43">
        <v>45</v>
      </c>
      <c r="IZD28" s="43">
        <v>46</v>
      </c>
      <c r="IZE28" s="43">
        <v>44</v>
      </c>
      <c r="IZF28" s="43">
        <v>45</v>
      </c>
      <c r="IZG28" s="43">
        <v>46</v>
      </c>
      <c r="IZH28" s="43">
        <v>23.637921994387138</v>
      </c>
      <c r="IZI28" s="43">
        <v>24.532739685141436</v>
      </c>
      <c r="IZJ28" s="43">
        <v>24.688631759353321</v>
      </c>
      <c r="IZK28" s="43">
        <v>22.535686123216809</v>
      </c>
      <c r="IZL28" s="43">
        <v>26.834722608184173</v>
      </c>
      <c r="IZM28" s="43">
        <v>25.435774026086222</v>
      </c>
      <c r="IZN28" s="43">
        <v>26.636292445195522</v>
      </c>
      <c r="IZO28" s="43">
        <v>21.832030811159697</v>
      </c>
      <c r="IZP28" s="43">
        <v>25.936898241331043</v>
      </c>
      <c r="IZQ28" s="43">
        <v>24.338858108394675</v>
      </c>
      <c r="IZR28" s="43">
        <v>19.849561388197358</v>
      </c>
      <c r="IZS28" s="43">
        <v>26.822184411904605</v>
      </c>
      <c r="IZT28" s="43">
        <v>21.730368502810414</v>
      </c>
      <c r="IZU28" s="43">
        <v>23.036561840126137</v>
      </c>
      <c r="IZV28" s="43">
        <v>25.434960492127924</v>
      </c>
      <c r="IZW28" s="43">
        <v>25.780051716849918</v>
      </c>
      <c r="IZX28" s="43">
        <v>24.866406285776723</v>
      </c>
      <c r="IZY28" s="43">
        <v>26.908915146877728</v>
      </c>
      <c r="IZZ28" s="43">
        <v>27.239652523118721</v>
      </c>
      <c r="JAA28" s="43">
        <v>23.235055055007013</v>
      </c>
      <c r="JAB28" s="43">
        <v>26.600612249783687</v>
      </c>
      <c r="JAC28" s="43">
        <v>25.148975098961557</v>
      </c>
      <c r="JAD28" s="43">
        <v>25.939178128515838</v>
      </c>
      <c r="JAE28" s="43">
        <v>22.014835695338885</v>
      </c>
      <c r="JAF28" s="43">
        <v>1012</v>
      </c>
      <c r="JAG28" s="43">
        <v>885</v>
      </c>
      <c r="JAH28" s="43">
        <v>611</v>
      </c>
      <c r="JAI28" s="43">
        <v>1136</v>
      </c>
      <c r="JAJ28" s="43">
        <v>924</v>
      </c>
      <c r="JAK28" s="43">
        <v>721</v>
      </c>
      <c r="JAL28" s="43">
        <v>929</v>
      </c>
      <c r="JAM28" s="43">
        <v>1013</v>
      </c>
      <c r="JAN28" s="43">
        <v>847</v>
      </c>
      <c r="JAO28" s="43">
        <v>761</v>
      </c>
      <c r="JAP28" s="43">
        <v>719</v>
      </c>
      <c r="JAQ28" s="43">
        <v>635</v>
      </c>
      <c r="JAR28" s="43">
        <v>1261</v>
      </c>
      <c r="JAS28" s="43">
        <v>926</v>
      </c>
      <c r="JAT28" s="43">
        <v>1013</v>
      </c>
      <c r="JAU28" s="43">
        <v>594</v>
      </c>
      <c r="JAV28" s="43">
        <v>595</v>
      </c>
      <c r="JAW28" s="43">
        <v>672</v>
      </c>
      <c r="JAX28" s="43">
        <v>793</v>
      </c>
      <c r="JAY28" s="43">
        <v>1304</v>
      </c>
      <c r="JAZ28" s="43">
        <v>882</v>
      </c>
      <c r="JBA28" s="43">
        <v>1171</v>
      </c>
      <c r="JBB28" s="43">
        <v>793</v>
      </c>
      <c r="JBC28" s="43">
        <v>921</v>
      </c>
      <c r="JBE28" s="43">
        <v>51</v>
      </c>
      <c r="JBF28" s="43">
        <v>1</v>
      </c>
      <c r="JBR28" s="43">
        <v>31.5</v>
      </c>
      <c r="JBS28" s="43">
        <v>31.3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-1</v>
      </c>
      <c r="JBZ28" s="43">
        <v>0</v>
      </c>
      <c r="JCA28" s="43">
        <v>0</v>
      </c>
      <c r="JCB28" s="43">
        <v>0</v>
      </c>
      <c r="JCC28" s="43">
        <v>0</v>
      </c>
      <c r="JCD28" s="43">
        <v>0</v>
      </c>
      <c r="JCE28" s="43">
        <v>0</v>
      </c>
      <c r="JCF28" s="43">
        <v>0</v>
      </c>
      <c r="JCG28" s="43">
        <v>947</v>
      </c>
      <c r="JCH28" s="43">
        <v>0</v>
      </c>
      <c r="JCI28" s="43">
        <v>0</v>
      </c>
      <c r="JCJ28" s="43">
        <v>0</v>
      </c>
      <c r="JCK28" s="43">
        <v>31.8</v>
      </c>
      <c r="JCL28" s="43">
        <v>0</v>
      </c>
      <c r="JCM28" s="43">
        <v>0</v>
      </c>
      <c r="JCN28" s="43">
        <v>0</v>
      </c>
      <c r="JCO28" s="43">
        <v>1.45</v>
      </c>
      <c r="JCS28" s="43">
        <v>0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K28" s="43">
        <v>1</v>
      </c>
      <c r="JEM28" s="43">
        <v>1</v>
      </c>
      <c r="JEO28" s="43">
        <v>1</v>
      </c>
      <c r="JEQ28" s="43">
        <v>1</v>
      </c>
      <c r="JES28" s="43">
        <v>1</v>
      </c>
      <c r="JEU28" s="43">
        <v>1</v>
      </c>
      <c r="JEW28" s="43">
        <v>1</v>
      </c>
      <c r="JEY28" s="43">
        <v>1</v>
      </c>
      <c r="JEZ28" s="43">
        <v>0</v>
      </c>
      <c r="JFA28" s="43">
        <v>7.77</v>
      </c>
      <c r="JFB28" s="43">
        <v>0</v>
      </c>
      <c r="JFC28" s="43">
        <v>7.54</v>
      </c>
      <c r="JFD28" s="43">
        <v>0</v>
      </c>
      <c r="JFE28" s="43">
        <v>7.63</v>
      </c>
      <c r="JFF28" s="43">
        <v>0</v>
      </c>
      <c r="JFG28" s="43">
        <v>7.61</v>
      </c>
      <c r="JFH28" s="43">
        <v>0</v>
      </c>
      <c r="JFI28" s="43">
        <v>7.78</v>
      </c>
      <c r="JFJ28" s="43">
        <v>0</v>
      </c>
      <c r="JFK28" s="43">
        <v>7.59</v>
      </c>
      <c r="JFL28" s="43">
        <v>0</v>
      </c>
      <c r="JFM28" s="43">
        <v>7.75</v>
      </c>
      <c r="JFN28" s="43">
        <v>0</v>
      </c>
      <c r="JFO28" s="43">
        <v>7.65</v>
      </c>
      <c r="JFP28" s="43">
        <v>0</v>
      </c>
      <c r="JFQ28" s="43">
        <v>7.79</v>
      </c>
      <c r="JFR28" s="43">
        <v>0</v>
      </c>
      <c r="JFS28" s="43">
        <v>7.82</v>
      </c>
      <c r="JFT28" s="43">
        <v>0</v>
      </c>
      <c r="JFU28" s="43">
        <v>7.93</v>
      </c>
      <c r="JFV28" s="43">
        <v>0</v>
      </c>
      <c r="JFW28" s="43">
        <v>7.6</v>
      </c>
      <c r="JFX28" s="43">
        <v>0</v>
      </c>
      <c r="JFY28" s="43">
        <v>7.74</v>
      </c>
      <c r="JFZ28" s="43">
        <v>0</v>
      </c>
      <c r="JGA28" s="43">
        <v>7.73</v>
      </c>
      <c r="JGB28" s="43">
        <v>0</v>
      </c>
      <c r="JGC28" s="43">
        <v>7.56</v>
      </c>
      <c r="JGD28" s="43">
        <v>0</v>
      </c>
      <c r="JGE28" s="43">
        <v>7.82</v>
      </c>
      <c r="JGF28" s="43">
        <v>0</v>
      </c>
      <c r="JGG28" s="43">
        <v>7.73</v>
      </c>
      <c r="JGH28" s="43">
        <v>0</v>
      </c>
      <c r="JGI28" s="43">
        <v>8.01</v>
      </c>
      <c r="JGJ28" s="43">
        <v>0</v>
      </c>
      <c r="JGK28" s="43">
        <v>7.66</v>
      </c>
      <c r="JGL28" s="43">
        <v>0</v>
      </c>
      <c r="JGM28" s="43">
        <v>8.0299999999999994</v>
      </c>
      <c r="JGN28" s="43">
        <v>0</v>
      </c>
      <c r="JGO28" s="43">
        <v>7.65</v>
      </c>
      <c r="JGP28" s="43">
        <v>0</v>
      </c>
      <c r="JGQ28" s="43">
        <v>7.76</v>
      </c>
      <c r="JGR28" s="43">
        <v>0</v>
      </c>
      <c r="JGS28" s="43">
        <v>7.58</v>
      </c>
      <c r="JGT28" s="43">
        <v>0</v>
      </c>
      <c r="JGU28" s="43">
        <v>7.79</v>
      </c>
      <c r="JGV28" s="43">
        <v>0</v>
      </c>
      <c r="JGW28" s="43">
        <v>-0.19</v>
      </c>
      <c r="JGX28" s="43">
        <v>0</v>
      </c>
      <c r="JGY28" s="43">
        <v>-0.25</v>
      </c>
      <c r="JGZ28" s="43">
        <v>0</v>
      </c>
      <c r="JHA28" s="43">
        <v>0.08</v>
      </c>
      <c r="JHB28" s="43">
        <v>0</v>
      </c>
      <c r="JHC28" s="43">
        <v>-0.37</v>
      </c>
      <c r="JHD28" s="43">
        <v>0</v>
      </c>
      <c r="JHE28" s="43">
        <v>0.06</v>
      </c>
      <c r="JHF28" s="43">
        <v>0</v>
      </c>
      <c r="JHG28" s="43">
        <v>-0.34</v>
      </c>
      <c r="JHH28" s="43">
        <v>0</v>
      </c>
      <c r="JHI28" s="43">
        <v>-0.12</v>
      </c>
      <c r="JHJ28" s="43">
        <v>0</v>
      </c>
      <c r="JHK28" s="43">
        <v>0.09</v>
      </c>
      <c r="JHL28" s="43">
        <v>0</v>
      </c>
      <c r="JHM28" s="43">
        <v>-0.31</v>
      </c>
      <c r="JHN28" s="43">
        <v>0</v>
      </c>
      <c r="JHO28" s="43">
        <v>-0.18</v>
      </c>
      <c r="JHP28" s="43">
        <v>0</v>
      </c>
      <c r="JHQ28" s="43">
        <v>-0.17</v>
      </c>
      <c r="JHR28" s="43">
        <v>0</v>
      </c>
      <c r="JHS28" s="43">
        <v>-0.21</v>
      </c>
      <c r="JHT28" s="43">
        <v>0</v>
      </c>
      <c r="JHU28" s="43">
        <v>0.21</v>
      </c>
      <c r="JHV28" s="43">
        <v>0</v>
      </c>
      <c r="JHW28" s="43">
        <v>-0.09</v>
      </c>
      <c r="JHX28" s="43">
        <v>0</v>
      </c>
      <c r="JHY28" s="43">
        <v>-0.45</v>
      </c>
      <c r="JHZ28" s="43">
        <v>0</v>
      </c>
      <c r="JIA28" s="43">
        <v>0.2</v>
      </c>
      <c r="JIB28" s="43">
        <v>0</v>
      </c>
      <c r="JIC28" s="43">
        <v>-0.17</v>
      </c>
      <c r="JID28" s="43">
        <v>0</v>
      </c>
      <c r="JIE28" s="43">
        <v>-0.23</v>
      </c>
      <c r="JIF28" s="43">
        <v>0</v>
      </c>
      <c r="JIG28" s="43">
        <v>-0.18</v>
      </c>
      <c r="JIH28" s="43">
        <v>0</v>
      </c>
      <c r="JII28" s="43">
        <v>-0.1</v>
      </c>
      <c r="JIJ28" s="43">
        <v>0</v>
      </c>
      <c r="JIK28" s="43">
        <v>-0.36</v>
      </c>
      <c r="JIL28" s="43">
        <v>0</v>
      </c>
      <c r="JIM28" s="43">
        <v>-0.02</v>
      </c>
      <c r="JIN28" s="43">
        <v>0</v>
      </c>
      <c r="JIO28" s="43">
        <v>-0.42</v>
      </c>
      <c r="JIP28" s="43">
        <v>0</v>
      </c>
      <c r="JIQ28" s="43">
        <v>0.1</v>
      </c>
      <c r="JIR28" s="43">
        <v>0</v>
      </c>
      <c r="JIS28" s="43">
        <v>7.57</v>
      </c>
      <c r="JIT28" s="43">
        <v>0</v>
      </c>
      <c r="JIU28" s="43">
        <v>7.59</v>
      </c>
      <c r="JIV28" s="43">
        <v>0</v>
      </c>
      <c r="JIW28" s="43">
        <v>7.73</v>
      </c>
      <c r="JIX28" s="43">
        <v>0</v>
      </c>
      <c r="JIY28" s="43">
        <v>7.51</v>
      </c>
      <c r="JIZ28" s="43">
        <v>0</v>
      </c>
      <c r="JJA28" s="43">
        <v>7.61</v>
      </c>
      <c r="JJB28" s="43">
        <v>0</v>
      </c>
      <c r="JJC28" s="43">
        <v>7.5</v>
      </c>
      <c r="JJD28" s="43">
        <v>0</v>
      </c>
      <c r="JJE28" s="43">
        <v>7.68</v>
      </c>
      <c r="JJF28" s="43">
        <v>0</v>
      </c>
      <c r="JJG28" s="43">
        <v>7.53</v>
      </c>
      <c r="JJH28" s="43">
        <v>0</v>
      </c>
      <c r="JJI28" s="43">
        <v>7.51</v>
      </c>
      <c r="JJJ28" s="43">
        <v>0</v>
      </c>
      <c r="JJK28" s="43">
        <v>7.78</v>
      </c>
      <c r="JJL28" s="43">
        <v>0</v>
      </c>
      <c r="JJM28" s="43">
        <v>7.81</v>
      </c>
      <c r="JJN28" s="43">
        <v>0</v>
      </c>
      <c r="JJO28" s="43">
        <v>7.59</v>
      </c>
      <c r="JJP28" s="43">
        <v>0</v>
      </c>
      <c r="JJQ28" s="43">
        <v>7.79</v>
      </c>
      <c r="JJR28" s="43">
        <v>0</v>
      </c>
      <c r="JJS28" s="43">
        <v>7.6</v>
      </c>
      <c r="JJT28" s="43">
        <v>0</v>
      </c>
      <c r="JJU28" s="43">
        <v>7.52</v>
      </c>
      <c r="JJV28" s="43">
        <v>0</v>
      </c>
      <c r="JJW28" s="43">
        <v>7.78</v>
      </c>
      <c r="JJX28" s="43">
        <v>0</v>
      </c>
      <c r="JJY28" s="43">
        <v>7.58</v>
      </c>
      <c r="JJZ28" s="43">
        <v>0</v>
      </c>
      <c r="JKA28" s="43">
        <v>7.58</v>
      </c>
      <c r="JKB28" s="43">
        <v>0</v>
      </c>
      <c r="JKC28" s="43">
        <v>7.85</v>
      </c>
      <c r="JKD28" s="43">
        <v>0</v>
      </c>
      <c r="JKE28" s="43">
        <v>7.85</v>
      </c>
      <c r="JKF28" s="43">
        <v>0</v>
      </c>
      <c r="JKG28" s="43">
        <v>7.76</v>
      </c>
      <c r="JKH28" s="43">
        <v>0</v>
      </c>
      <c r="JKI28" s="43">
        <v>7.74</v>
      </c>
      <c r="JKJ28" s="43">
        <v>0</v>
      </c>
      <c r="JKK28" s="43">
        <v>7.51</v>
      </c>
      <c r="JKL28" s="43">
        <v>0</v>
      </c>
      <c r="JKM28" s="43">
        <v>7.86</v>
      </c>
      <c r="JKN28" s="43">
        <v>0</v>
      </c>
      <c r="JKO28" s="43">
        <v>-0.06</v>
      </c>
      <c r="JKP28" s="43">
        <v>0</v>
      </c>
      <c r="JKQ28" s="43">
        <v>-0.35</v>
      </c>
      <c r="JKR28" s="43">
        <v>0</v>
      </c>
      <c r="JKS28" s="43">
        <v>-0.27</v>
      </c>
      <c r="JKT28" s="43">
        <v>0</v>
      </c>
      <c r="JKU28" s="43">
        <v>-0.15</v>
      </c>
      <c r="JKV28" s="43">
        <v>0</v>
      </c>
      <c r="JKW28" s="43">
        <v>-0.27</v>
      </c>
      <c r="JKX28" s="43">
        <v>0</v>
      </c>
      <c r="JKY28" s="43">
        <v>-0.39</v>
      </c>
      <c r="JKZ28" s="43">
        <v>0</v>
      </c>
      <c r="JLA28" s="43">
        <v>-0.13</v>
      </c>
      <c r="JLB28" s="43">
        <v>0</v>
      </c>
      <c r="JLC28" s="43">
        <v>-0.35</v>
      </c>
      <c r="JLD28" s="43">
        <v>0</v>
      </c>
      <c r="JLE28" s="43">
        <v>-0.28999999999999998</v>
      </c>
      <c r="JLF28" s="43">
        <v>0</v>
      </c>
      <c r="JLG28" s="43">
        <v>-0.01</v>
      </c>
      <c r="JLH28" s="43">
        <v>0</v>
      </c>
      <c r="JLI28" s="43">
        <v>-0.12</v>
      </c>
      <c r="JLJ28" s="43">
        <v>0</v>
      </c>
      <c r="JLK28" s="43">
        <v>-0.28000000000000003</v>
      </c>
      <c r="JLL28" s="43">
        <v>0</v>
      </c>
      <c r="JLM28" s="43">
        <v>0.01</v>
      </c>
      <c r="JLN28" s="43">
        <v>0</v>
      </c>
      <c r="JLO28" s="43">
        <v>-0.09</v>
      </c>
      <c r="JLP28" s="43">
        <v>0</v>
      </c>
      <c r="JLQ28" s="43">
        <v>-0.37</v>
      </c>
      <c r="JLR28" s="43">
        <v>0</v>
      </c>
      <c r="JLS28" s="43">
        <v>-0.13</v>
      </c>
      <c r="JLT28" s="43">
        <v>0</v>
      </c>
      <c r="JLU28" s="43">
        <v>-0.08</v>
      </c>
      <c r="JLV28" s="43">
        <v>0</v>
      </c>
      <c r="JLW28" s="43">
        <v>0.04</v>
      </c>
      <c r="JLX28" s="43">
        <v>0</v>
      </c>
      <c r="JLY28" s="43">
        <v>-0.11</v>
      </c>
      <c r="JLZ28" s="43">
        <v>0</v>
      </c>
      <c r="JMA28" s="43">
        <v>0.01</v>
      </c>
      <c r="JMB28" s="43">
        <v>0</v>
      </c>
      <c r="JMC28" s="43">
        <v>-0.28000000000000003</v>
      </c>
      <c r="JMD28" s="43">
        <v>0</v>
      </c>
      <c r="JME28" s="43">
        <v>-0.36</v>
      </c>
      <c r="JMF28" s="43">
        <v>0</v>
      </c>
      <c r="JMG28" s="43">
        <v>-0.33</v>
      </c>
      <c r="JMH28" s="43">
        <v>0</v>
      </c>
      <c r="JMI28" s="43">
        <v>-0.35</v>
      </c>
      <c r="JMK28" s="43">
        <v>0</v>
      </c>
      <c r="JML28" s="43">
        <v>0</v>
      </c>
      <c r="JMM28" s="43">
        <v>0</v>
      </c>
      <c r="JMN28" s="43">
        <v>0</v>
      </c>
      <c r="JMO28" s="43">
        <v>5</v>
      </c>
      <c r="JMP28" s="43">
        <v>0</v>
      </c>
      <c r="JMQ28" s="43">
        <v>1.9</v>
      </c>
      <c r="JMR28" s="43">
        <v>0</v>
      </c>
      <c r="JMS28" s="43">
        <v>0</v>
      </c>
      <c r="JMT28" s="43">
        <v>0</v>
      </c>
      <c r="JMU28" s="43">
        <v>0</v>
      </c>
      <c r="JMV28" s="43">
        <v>0</v>
      </c>
      <c r="JMW28" s="43">
        <v>1.8</v>
      </c>
      <c r="JMX28" s="43">
        <v>0</v>
      </c>
      <c r="JMY28" s="43">
        <v>1.1000000000000001</v>
      </c>
      <c r="JMZ28" s="43">
        <v>0</v>
      </c>
      <c r="JNA28" s="43">
        <v>0</v>
      </c>
      <c r="JNB28" s="43">
        <v>0</v>
      </c>
      <c r="JNC28" s="43">
        <v>0.95</v>
      </c>
      <c r="JNE28" s="112">
        <v>0</v>
      </c>
      <c r="JNF28" s="112">
        <v>0</v>
      </c>
      <c r="JNG28" s="112">
        <v>0</v>
      </c>
      <c r="JNH28" s="112">
        <v>0</v>
      </c>
      <c r="JNJ28" s="112">
        <v>1.9</v>
      </c>
      <c r="JNK28" s="112">
        <v>1.9</v>
      </c>
      <c r="JNL28" s="112">
        <v>1.9</v>
      </c>
      <c r="JNM28" s="112">
        <v>1.9</v>
      </c>
      <c r="JNN28" s="112">
        <v>0</v>
      </c>
      <c r="JNO28" s="112">
        <v>0</v>
      </c>
      <c r="JNP28" s="112">
        <v>0</v>
      </c>
      <c r="JNQ28" s="112">
        <v>0</v>
      </c>
      <c r="JNS28" s="112">
        <v>1501</v>
      </c>
      <c r="JNT28" s="112">
        <v>0</v>
      </c>
      <c r="JNV28" s="112">
        <v>54.4</v>
      </c>
      <c r="JNY28" s="112">
        <v>0</v>
      </c>
      <c r="JNZ28" s="112">
        <v>0</v>
      </c>
      <c r="JOA28" s="112" t="s">
        <v>8</v>
      </c>
    </row>
    <row r="29" spans="1:6089 6180:7151" ht="15" customHeight="1">
      <c r="A29" s="205">
        <v>24</v>
      </c>
      <c r="F29" s="43" t="s">
        <v>8218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-9</v>
      </c>
      <c r="S29" s="43">
        <v>0</v>
      </c>
      <c r="T29" s="43">
        <v>4.7300000000000004</v>
      </c>
      <c r="U29" s="43">
        <v>0</v>
      </c>
      <c r="V29" s="43">
        <v>0</v>
      </c>
      <c r="W29" s="43">
        <v>0.98</v>
      </c>
      <c r="X29" s="43">
        <v>21.7</v>
      </c>
      <c r="Y29" s="43">
        <v>988</v>
      </c>
      <c r="AC29" s="43">
        <v>0</v>
      </c>
      <c r="AD29" s="43">
        <v>0</v>
      </c>
      <c r="AE29" s="43">
        <v>0</v>
      </c>
      <c r="AF29" s="43">
        <v>0</v>
      </c>
      <c r="AG29" s="43">
        <v>0.05</v>
      </c>
      <c r="AH29" s="43">
        <v>0</v>
      </c>
      <c r="AI29" s="43">
        <v>0.06</v>
      </c>
      <c r="AJ29" s="43">
        <v>0</v>
      </c>
      <c r="AK29" s="43">
        <v>0</v>
      </c>
      <c r="AL29" s="43">
        <v>0</v>
      </c>
      <c r="AM29" s="43" t="s">
        <v>7781</v>
      </c>
      <c r="AN29" s="43">
        <v>-1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0</v>
      </c>
      <c r="CB29" s="43">
        <v>0</v>
      </c>
      <c r="CC29" s="43">
        <v>1</v>
      </c>
      <c r="CD29" s="43">
        <v>0</v>
      </c>
      <c r="CE29" s="43">
        <v>1</v>
      </c>
      <c r="CF29" s="43">
        <v>0</v>
      </c>
      <c r="CI29" s="43">
        <v>0</v>
      </c>
      <c r="CJ29" s="43">
        <v>0</v>
      </c>
      <c r="CL29" s="43">
        <v>0</v>
      </c>
      <c r="CM29" s="43">
        <v>-4</v>
      </c>
      <c r="CN29" s="43">
        <v>2</v>
      </c>
      <c r="CO29" s="43">
        <v>0</v>
      </c>
      <c r="CP29" s="43">
        <v>0.3</v>
      </c>
      <c r="CQ29" s="43">
        <v>0</v>
      </c>
      <c r="CR29" s="43">
        <v>0</v>
      </c>
      <c r="CS29" s="43">
        <v>0.98</v>
      </c>
      <c r="CT29" s="43">
        <v>0.98</v>
      </c>
      <c r="CU29" s="43">
        <v>0</v>
      </c>
      <c r="CV29" s="43">
        <v>0.1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</v>
      </c>
      <c r="FA29" s="43">
        <v>2000</v>
      </c>
      <c r="FB29" s="43">
        <v>0</v>
      </c>
      <c r="FC29" s="43">
        <v>2000</v>
      </c>
      <c r="FD29" s="43">
        <v>500</v>
      </c>
      <c r="FE29" s="43">
        <v>250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581</v>
      </c>
      <c r="FL29" s="43">
        <v>1227</v>
      </c>
      <c r="FM29" s="43">
        <v>3222</v>
      </c>
      <c r="FN29" s="43">
        <v>195</v>
      </c>
      <c r="FO29" s="43">
        <v>492356</v>
      </c>
      <c r="FP29" s="43">
        <v>592356</v>
      </c>
      <c r="FQ29" s="43">
        <v>692356</v>
      </c>
      <c r="FR29" s="43">
        <v>792356</v>
      </c>
      <c r="FS29" s="43">
        <v>8003</v>
      </c>
      <c r="FT29" s="43">
        <v>8003</v>
      </c>
      <c r="FU29" s="43">
        <v>8003</v>
      </c>
      <c r="FW29" s="43">
        <v>316</v>
      </c>
      <c r="FY29" s="43">
        <v>33.299999999999997</v>
      </c>
      <c r="FZ29" s="43">
        <v>0</v>
      </c>
      <c r="GA29" s="43">
        <v>74</v>
      </c>
      <c r="GB29" s="43">
        <v>48.9</v>
      </c>
      <c r="GC29" s="43">
        <v>0</v>
      </c>
      <c r="GD29" s="43">
        <v>75</v>
      </c>
      <c r="GE29" s="43">
        <v>9.8000000000000007</v>
      </c>
      <c r="GF29" s="43">
        <v>0</v>
      </c>
      <c r="GG29" s="43">
        <v>21.7</v>
      </c>
      <c r="GH29" s="43">
        <v>21.7</v>
      </c>
      <c r="GI29" s="43">
        <v>20</v>
      </c>
      <c r="GJ29" s="43">
        <v>1</v>
      </c>
      <c r="GK29" s="43">
        <v>1</v>
      </c>
      <c r="GL29" s="43">
        <v>50</v>
      </c>
      <c r="GM29" s="43">
        <v>99</v>
      </c>
      <c r="GN29" s="43">
        <v>3276.6</v>
      </c>
      <c r="GO29" s="43">
        <v>100</v>
      </c>
      <c r="GP29" s="43">
        <v>50</v>
      </c>
      <c r="GQ29" s="43">
        <v>33.299999999999997</v>
      </c>
      <c r="GR29" s="43">
        <v>0</v>
      </c>
      <c r="GS29" s="43">
        <v>75</v>
      </c>
      <c r="GT29" s="43">
        <v>59.1</v>
      </c>
      <c r="GU29" s="43">
        <v>0</v>
      </c>
      <c r="GV29" s="43">
        <v>80</v>
      </c>
      <c r="GW29" s="43">
        <v>9.8000000000000007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51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51</v>
      </c>
      <c r="KR29" s="43">
        <v>2</v>
      </c>
      <c r="KS29" s="43">
        <v>2</v>
      </c>
      <c r="KT29" s="43">
        <v>51</v>
      </c>
      <c r="KU29" s="43">
        <v>2</v>
      </c>
      <c r="KV29" s="43">
        <v>2</v>
      </c>
      <c r="KW29" s="43">
        <v>51</v>
      </c>
      <c r="OS29" s="43">
        <v>40.825134071883724</v>
      </c>
      <c r="OT29" s="43">
        <v>40.856442571086767</v>
      </c>
      <c r="PY29" s="43">
        <v>0</v>
      </c>
      <c r="QL29" s="43">
        <v>0</v>
      </c>
      <c r="QM29" s="43">
        <v>0</v>
      </c>
      <c r="QP29" s="43">
        <v>0</v>
      </c>
      <c r="QQ29" s="43">
        <v>0</v>
      </c>
      <c r="QS29" s="43">
        <v>0</v>
      </c>
      <c r="QU29" s="43">
        <v>0</v>
      </c>
      <c r="RP29" s="43">
        <v>0</v>
      </c>
      <c r="SG29" s="43">
        <v>0</v>
      </c>
      <c r="SH29" s="43">
        <v>0</v>
      </c>
      <c r="SI29" s="43">
        <v>0</v>
      </c>
      <c r="SK29" s="43">
        <v>0</v>
      </c>
      <c r="SM29" s="43">
        <v>0</v>
      </c>
      <c r="SN29" s="43">
        <v>0</v>
      </c>
      <c r="SP29" s="43">
        <v>1608825981992</v>
      </c>
      <c r="SQ29" s="43">
        <v>0</v>
      </c>
      <c r="SR29" s="43">
        <v>49</v>
      </c>
      <c r="SS29" s="43">
        <v>1</v>
      </c>
      <c r="SU29" s="43">
        <v>0</v>
      </c>
      <c r="SV29" s="43">
        <v>0</v>
      </c>
      <c r="SX29" s="43">
        <v>39.96</v>
      </c>
      <c r="SY29" s="43">
        <v>0</v>
      </c>
      <c r="TA29" s="43">
        <v>7644</v>
      </c>
      <c r="TJ29" s="43">
        <v>0</v>
      </c>
      <c r="TK29" s="43">
        <v>0</v>
      </c>
      <c r="TL29" s="43">
        <v>0</v>
      </c>
      <c r="TM29" s="43">
        <v>0</v>
      </c>
      <c r="TN29" s="43">
        <v>0</v>
      </c>
      <c r="TO29" s="43">
        <v>0</v>
      </c>
      <c r="TP29" s="43">
        <v>0</v>
      </c>
      <c r="TQ29" s="43">
        <v>0</v>
      </c>
      <c r="TR29" s="43">
        <v>50</v>
      </c>
      <c r="TS29" s="43">
        <v>53</v>
      </c>
      <c r="TT29" s="43">
        <v>51</v>
      </c>
      <c r="TU29" s="43">
        <v>52</v>
      </c>
      <c r="TV29" s="43">
        <v>49</v>
      </c>
      <c r="TW29" s="43">
        <v>50</v>
      </c>
      <c r="TX29" s="43">
        <v>50</v>
      </c>
      <c r="TY29" s="43">
        <v>50</v>
      </c>
      <c r="TZ29" s="43">
        <v>51</v>
      </c>
      <c r="UA29" s="43">
        <v>50</v>
      </c>
      <c r="UB29" s="43">
        <v>52</v>
      </c>
      <c r="UC29" s="43">
        <v>51</v>
      </c>
      <c r="UD29" s="43">
        <v>52</v>
      </c>
      <c r="UE29" s="43">
        <v>51</v>
      </c>
      <c r="UF29" s="43">
        <v>52</v>
      </c>
      <c r="UG29" s="43">
        <v>51</v>
      </c>
      <c r="UH29" s="43">
        <v>0</v>
      </c>
      <c r="UI29" s="43">
        <v>0</v>
      </c>
      <c r="UJ29" s="43">
        <v>0</v>
      </c>
      <c r="UK29" s="43">
        <v>0</v>
      </c>
      <c r="UL29" s="43">
        <v>0</v>
      </c>
      <c r="UM29" s="43">
        <v>0</v>
      </c>
      <c r="UN29" s="43">
        <v>0</v>
      </c>
      <c r="UO29" s="43">
        <v>0</v>
      </c>
      <c r="UP29" s="43">
        <v>50</v>
      </c>
      <c r="UQ29" s="43">
        <v>553</v>
      </c>
      <c r="UR29" s="43">
        <v>52</v>
      </c>
      <c r="US29" s="43">
        <v>560</v>
      </c>
      <c r="UT29" s="43">
        <v>50</v>
      </c>
      <c r="UU29" s="43">
        <v>547</v>
      </c>
      <c r="UV29" s="43">
        <v>0</v>
      </c>
      <c r="UW29" s="43">
        <v>19</v>
      </c>
      <c r="UX29" s="43">
        <v>0</v>
      </c>
      <c r="UY29" s="43">
        <v>0</v>
      </c>
      <c r="UZ29" s="43">
        <v>0</v>
      </c>
      <c r="VA29" s="43">
        <v>13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18.5</v>
      </c>
      <c r="XO29" s="43">
        <v>15.4</v>
      </c>
      <c r="XR29" s="43">
        <v>18.3</v>
      </c>
      <c r="XS29" s="43">
        <v>18.399999999999999</v>
      </c>
      <c r="XT29" s="43">
        <v>18.3</v>
      </c>
      <c r="XU29" s="43">
        <v>0</v>
      </c>
      <c r="XZ29" s="43">
        <v>14</v>
      </c>
      <c r="YA29" s="43">
        <v>1606649632360</v>
      </c>
      <c r="YC29" s="43">
        <v>0</v>
      </c>
      <c r="YD29" s="43">
        <v>0</v>
      </c>
      <c r="YE29" s="43">
        <v>0</v>
      </c>
      <c r="YF29" s="43">
        <v>0</v>
      </c>
      <c r="YG29" s="43">
        <v>10729</v>
      </c>
      <c r="YH29" s="43">
        <v>6339</v>
      </c>
      <c r="YI29" s="43">
        <v>10714</v>
      </c>
      <c r="YJ29" s="43">
        <v>6153</v>
      </c>
      <c r="YK29" s="43">
        <v>10670</v>
      </c>
      <c r="YL29" s="43">
        <v>6052</v>
      </c>
      <c r="YM29" s="43">
        <v>0</v>
      </c>
      <c r="YN29" s="43">
        <v>0</v>
      </c>
      <c r="YO29" s="43">
        <v>0</v>
      </c>
      <c r="YP29" s="43">
        <v>0</v>
      </c>
      <c r="YQ29" s="43">
        <v>0</v>
      </c>
      <c r="YR29" s="43">
        <v>0</v>
      </c>
      <c r="YS29" s="43">
        <v>0</v>
      </c>
      <c r="YT29" s="43">
        <v>24320</v>
      </c>
      <c r="YU29" s="43">
        <v>2026</v>
      </c>
      <c r="YV29" s="43">
        <v>12</v>
      </c>
      <c r="YW29" s="43">
        <v>7.2999999999999995E-2</v>
      </c>
      <c r="YX29" s="43">
        <v>2000</v>
      </c>
      <c r="YY29" s="43">
        <v>2.16</v>
      </c>
      <c r="YZ29" s="43">
        <v>0.7</v>
      </c>
      <c r="ZA29" s="43">
        <v>0.08</v>
      </c>
      <c r="ZB29" s="43">
        <v>-0.02</v>
      </c>
      <c r="ZD29" s="43">
        <v>0</v>
      </c>
      <c r="ZE29" s="43">
        <v>59.1</v>
      </c>
      <c r="ZF29" s="43">
        <v>16.600000000000001</v>
      </c>
      <c r="ZG29" s="43">
        <v>0</v>
      </c>
      <c r="ZH29" s="43">
        <v>0</v>
      </c>
      <c r="ZI29" s="43">
        <v>9.8000000000000007</v>
      </c>
      <c r="ZJ29" s="43">
        <v>48.9</v>
      </c>
      <c r="ZK29" s="43">
        <v>3</v>
      </c>
      <c r="ZL29" s="43">
        <v>0</v>
      </c>
      <c r="ZM29" s="43">
        <v>0</v>
      </c>
      <c r="ZN29" s="43">
        <v>18</v>
      </c>
      <c r="ZO29" s="43">
        <v>18</v>
      </c>
      <c r="ZP29" s="43">
        <v>18</v>
      </c>
      <c r="ZQ29" s="43">
        <v>18</v>
      </c>
      <c r="ZR29" s="43">
        <v>18</v>
      </c>
      <c r="ZS29" s="43">
        <v>18</v>
      </c>
      <c r="ZT29" s="43">
        <v>18</v>
      </c>
      <c r="ZU29" s="43">
        <v>18</v>
      </c>
      <c r="ZV29" s="43">
        <v>18</v>
      </c>
      <c r="ZW29" s="43">
        <v>18</v>
      </c>
      <c r="ZX29" s="43">
        <v>18</v>
      </c>
      <c r="ZY29" s="43">
        <v>18</v>
      </c>
      <c r="ZZ29" s="43">
        <v>18</v>
      </c>
      <c r="AAA29" s="43">
        <v>18</v>
      </c>
      <c r="AAB29" s="43">
        <v>18</v>
      </c>
      <c r="AAC29" s="43">
        <v>18</v>
      </c>
      <c r="AAD29" s="43">
        <v>18</v>
      </c>
      <c r="AAE29" s="43">
        <v>0</v>
      </c>
      <c r="AAF29" s="43">
        <v>0</v>
      </c>
      <c r="AAG29" s="43">
        <v>0</v>
      </c>
      <c r="AAH29" s="43">
        <v>0</v>
      </c>
      <c r="AAI29" s="43">
        <v>0</v>
      </c>
      <c r="AAJ29" s="43">
        <v>0</v>
      </c>
      <c r="AAK29" s="43">
        <v>0</v>
      </c>
      <c r="AAL29" s="43">
        <v>0</v>
      </c>
      <c r="AAM29" s="43">
        <v>60.7</v>
      </c>
      <c r="AAN29" s="43">
        <v>0</v>
      </c>
      <c r="AAO29" s="43">
        <v>0</v>
      </c>
      <c r="AAP29" s="43">
        <v>0</v>
      </c>
      <c r="AAQ29" s="43">
        <v>56.2</v>
      </c>
      <c r="AAR29" s="43">
        <v>54.5</v>
      </c>
      <c r="AAS29" s="43">
        <v>56.3</v>
      </c>
      <c r="AAT29" s="43">
        <v>55.7</v>
      </c>
      <c r="AAU29" s="43">
        <v>60.5</v>
      </c>
      <c r="AAV29" s="43">
        <v>59.7</v>
      </c>
      <c r="AAW29" s="43">
        <v>60.5</v>
      </c>
      <c r="AAX29" s="43">
        <v>0</v>
      </c>
      <c r="AAY29" s="43">
        <v>1.24</v>
      </c>
      <c r="AAZ29" s="43">
        <v>0</v>
      </c>
      <c r="ABA29" s="43">
        <v>0</v>
      </c>
      <c r="ABB29" s="43">
        <v>0</v>
      </c>
      <c r="ABC29" s="43">
        <v>1.24</v>
      </c>
      <c r="ABD29" s="43">
        <v>1.24</v>
      </c>
      <c r="ABE29" s="43">
        <v>1.24</v>
      </c>
      <c r="ABF29" s="43">
        <v>1.24</v>
      </c>
      <c r="ABG29" s="43">
        <v>1.24</v>
      </c>
      <c r="ABH29" s="43">
        <v>1.24</v>
      </c>
      <c r="ABI29" s="43">
        <v>1.24</v>
      </c>
      <c r="ABJ29" s="43">
        <v>0</v>
      </c>
      <c r="ABK29" s="43">
        <v>1</v>
      </c>
      <c r="ABL29" s="43">
        <v>0</v>
      </c>
      <c r="ABM29" s="43">
        <v>0</v>
      </c>
      <c r="ABN29" s="43">
        <v>0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0</v>
      </c>
      <c r="ABW29" s="43">
        <v>88</v>
      </c>
      <c r="ABX29" s="43">
        <v>0</v>
      </c>
      <c r="ABY29" s="43">
        <v>0</v>
      </c>
      <c r="ABZ29" s="43">
        <v>0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0</v>
      </c>
      <c r="ACI29" s="43">
        <v>8019.1</v>
      </c>
      <c r="ACJ29" s="43">
        <v>0</v>
      </c>
      <c r="ACK29" s="43">
        <v>0</v>
      </c>
      <c r="ACL29" s="43">
        <v>0</v>
      </c>
      <c r="ACM29" s="43">
        <v>8019.1</v>
      </c>
      <c r="ACN29" s="43">
        <v>8018.9</v>
      </c>
      <c r="ACO29" s="43">
        <v>8019</v>
      </c>
      <c r="ACP29" s="43">
        <v>8018.9</v>
      </c>
      <c r="ACQ29" s="43">
        <v>8018.9</v>
      </c>
      <c r="ACR29" s="43">
        <v>8019</v>
      </c>
      <c r="ACS29" s="43">
        <v>8018.9</v>
      </c>
      <c r="ACT29" s="43">
        <v>0</v>
      </c>
      <c r="ACU29" s="43">
        <v>2018</v>
      </c>
      <c r="ACV29" s="43">
        <v>0</v>
      </c>
      <c r="ACW29" s="43">
        <v>0</v>
      </c>
      <c r="ACX29" s="43">
        <v>0</v>
      </c>
      <c r="ACY29" s="43">
        <v>0</v>
      </c>
      <c r="ACZ29" s="43">
        <v>0</v>
      </c>
      <c r="ADA29" s="43">
        <v>0</v>
      </c>
      <c r="ADB29" s="43">
        <v>0</v>
      </c>
      <c r="ADC29" s="43">
        <v>0</v>
      </c>
      <c r="ADD29" s="43">
        <v>0</v>
      </c>
      <c r="ADE29" s="43">
        <v>17</v>
      </c>
      <c r="ADF29" s="43">
        <v>3</v>
      </c>
      <c r="ADG29" s="43">
        <v>2018</v>
      </c>
      <c r="ADH29" s="43">
        <v>17</v>
      </c>
      <c r="ADI29" s="43">
        <v>3</v>
      </c>
      <c r="ADJ29" s="43">
        <v>2018</v>
      </c>
      <c r="ADK29" s="43">
        <v>15</v>
      </c>
      <c r="ADL29" s="43">
        <v>3</v>
      </c>
      <c r="ADM29" s="43">
        <v>2018</v>
      </c>
      <c r="ADN29" s="43">
        <v>15</v>
      </c>
      <c r="ADO29" s="43">
        <v>3</v>
      </c>
      <c r="ADP29" s="43">
        <v>2018</v>
      </c>
      <c r="ADQ29" s="43">
        <v>15</v>
      </c>
      <c r="ADR29" s="43">
        <v>3</v>
      </c>
      <c r="ADS29" s="43">
        <v>2018</v>
      </c>
      <c r="ADT29" s="43">
        <v>15</v>
      </c>
      <c r="ADU29" s="43">
        <v>3</v>
      </c>
      <c r="ADV29" s="43">
        <v>2018</v>
      </c>
      <c r="ADW29" s="43">
        <v>15</v>
      </c>
      <c r="ADX29" s="43">
        <v>3</v>
      </c>
      <c r="ADY29" s="43">
        <v>2018</v>
      </c>
      <c r="ADZ29" s="43">
        <v>15</v>
      </c>
      <c r="AEA29" s="43">
        <v>3</v>
      </c>
      <c r="AEB29" s="43">
        <v>0</v>
      </c>
      <c r="AEC29" s="43">
        <v>0</v>
      </c>
      <c r="AED29" s="43">
        <v>0</v>
      </c>
      <c r="AEE29" s="43">
        <v>40005</v>
      </c>
      <c r="AEF29" s="43">
        <v>0</v>
      </c>
      <c r="AEG29" s="43">
        <v>0</v>
      </c>
      <c r="AEH29" s="43">
        <v>0</v>
      </c>
      <c r="AEI29" s="43">
        <v>40004</v>
      </c>
      <c r="AEJ29" s="43">
        <v>39877</v>
      </c>
      <c r="AEK29" s="43">
        <v>39852</v>
      </c>
      <c r="AEL29" s="43">
        <v>39875</v>
      </c>
      <c r="AEM29" s="43">
        <v>39891</v>
      </c>
      <c r="AEN29" s="43">
        <v>39836</v>
      </c>
      <c r="AEO29" s="43">
        <v>39853</v>
      </c>
      <c r="AEP29" s="43">
        <v>0</v>
      </c>
      <c r="AEQ29" s="43">
        <v>7.7</v>
      </c>
      <c r="AER29" s="43">
        <v>0</v>
      </c>
      <c r="AES29" s="43">
        <v>0</v>
      </c>
      <c r="AET29" s="43">
        <v>0</v>
      </c>
      <c r="AEU29" s="43">
        <v>7.7</v>
      </c>
      <c r="AEV29" s="43">
        <v>7.7</v>
      </c>
      <c r="AEW29" s="43">
        <v>7.7</v>
      </c>
      <c r="AEX29" s="43">
        <v>7.7</v>
      </c>
      <c r="AEY29" s="43">
        <v>7.7</v>
      </c>
      <c r="AEZ29" s="43">
        <v>7.7</v>
      </c>
      <c r="AFA29" s="43">
        <v>7.7</v>
      </c>
      <c r="AFB29" s="43">
        <v>0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2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32</v>
      </c>
      <c r="AGL29" s="43">
        <v>0</v>
      </c>
      <c r="AGM29" s="43">
        <v>0</v>
      </c>
      <c r="AGN29" s="43">
        <v>0</v>
      </c>
      <c r="AGO29" s="43">
        <v>0</v>
      </c>
      <c r="AGP29" s="43">
        <v>0</v>
      </c>
      <c r="AGQ29" s="43">
        <v>0</v>
      </c>
      <c r="AGR29" s="43">
        <v>0</v>
      </c>
      <c r="AGS29" s="43">
        <v>0</v>
      </c>
      <c r="AGT29" s="43">
        <v>0</v>
      </c>
      <c r="AGU29" s="43">
        <v>0</v>
      </c>
      <c r="AGV29" s="43">
        <v>0</v>
      </c>
      <c r="AGW29" s="43">
        <v>0</v>
      </c>
      <c r="AGX29" s="43">
        <v>0</v>
      </c>
      <c r="AGY29" s="43">
        <v>0</v>
      </c>
      <c r="AGZ29" s="43">
        <v>0</v>
      </c>
      <c r="AHA29" s="43">
        <v>0</v>
      </c>
      <c r="AHB29" s="43">
        <v>0</v>
      </c>
      <c r="AHC29" s="43">
        <v>0</v>
      </c>
      <c r="AHD29" s="43">
        <v>0</v>
      </c>
      <c r="AHE29" s="43">
        <v>0</v>
      </c>
      <c r="AHF29" s="43">
        <v>0</v>
      </c>
      <c r="AHG29" s="43">
        <v>0</v>
      </c>
      <c r="AHH29" s="43">
        <v>0</v>
      </c>
      <c r="AHI29" s="43">
        <v>0</v>
      </c>
      <c r="AHJ29" s="43">
        <v>0</v>
      </c>
      <c r="AHK29" s="43">
        <v>0</v>
      </c>
      <c r="AHL29" s="43">
        <v>0</v>
      </c>
      <c r="AHM29" s="43">
        <v>0</v>
      </c>
      <c r="AHN29" s="43">
        <v>0</v>
      </c>
      <c r="AHO29" s="43">
        <v>0</v>
      </c>
      <c r="AHP29" s="43">
        <v>0</v>
      </c>
      <c r="AHQ29" s="43">
        <v>0</v>
      </c>
      <c r="AHR29" s="43">
        <v>0</v>
      </c>
      <c r="AHS29" s="43">
        <v>0</v>
      </c>
      <c r="AHT29" s="43">
        <v>0</v>
      </c>
      <c r="AHU29" s="43">
        <v>0</v>
      </c>
      <c r="AHV29" s="43">
        <v>0</v>
      </c>
      <c r="AHW29" s="43">
        <v>0</v>
      </c>
      <c r="AHX29" s="43">
        <v>0</v>
      </c>
      <c r="AHY29" s="43">
        <v>0</v>
      </c>
      <c r="AHZ29" s="43">
        <v>0</v>
      </c>
      <c r="AIA29" s="43">
        <v>0</v>
      </c>
      <c r="AIB29" s="43">
        <v>0</v>
      </c>
      <c r="AIC29" s="43">
        <v>0</v>
      </c>
      <c r="AID29" s="43">
        <v>0</v>
      </c>
      <c r="AIE29" s="43">
        <v>0</v>
      </c>
      <c r="AIF29" s="43">
        <v>0</v>
      </c>
      <c r="AIG29" s="43">
        <v>0</v>
      </c>
      <c r="AIH29" s="43">
        <v>0</v>
      </c>
      <c r="AII29" s="43">
        <v>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0</v>
      </c>
      <c r="AKN29" s="43">
        <v>0</v>
      </c>
      <c r="AKO29" s="43">
        <v>0</v>
      </c>
      <c r="AKP29" s="43">
        <v>0</v>
      </c>
      <c r="AKQ29" s="43">
        <v>0</v>
      </c>
      <c r="AKR29" s="43">
        <v>0</v>
      </c>
      <c r="AKS29" s="43">
        <v>0</v>
      </c>
      <c r="AKT29" s="43">
        <v>0</v>
      </c>
      <c r="AKU29" s="43">
        <v>0</v>
      </c>
      <c r="AKV29" s="43">
        <v>0</v>
      </c>
      <c r="AKW29" s="43">
        <v>0</v>
      </c>
      <c r="AKX29" s="43">
        <v>0</v>
      </c>
      <c r="AKY29" s="43">
        <v>0</v>
      </c>
      <c r="AKZ29" s="43">
        <v>0</v>
      </c>
      <c r="ALA29" s="43">
        <v>0</v>
      </c>
      <c r="ALB29" s="43">
        <v>0</v>
      </c>
      <c r="ALC29" s="43">
        <v>0</v>
      </c>
      <c r="ALD29" s="43">
        <v>0</v>
      </c>
      <c r="ALE29" s="43">
        <v>0</v>
      </c>
      <c r="ALF29" s="43">
        <v>0</v>
      </c>
      <c r="ALG29" s="43">
        <v>0</v>
      </c>
      <c r="ALH29" s="43">
        <v>0</v>
      </c>
      <c r="ALI29" s="43">
        <v>0</v>
      </c>
      <c r="ALJ29" s="43">
        <v>0</v>
      </c>
      <c r="ALK29" s="43">
        <v>0.68200000000000005</v>
      </c>
      <c r="ALL29" s="43">
        <v>0.31</v>
      </c>
      <c r="ALM29" s="43">
        <v>0</v>
      </c>
      <c r="ALN29" s="43">
        <v>18</v>
      </c>
      <c r="ALO29" s="43">
        <v>0</v>
      </c>
      <c r="ALP29" s="43">
        <v>0</v>
      </c>
      <c r="ALQ29" s="43">
        <v>7.84</v>
      </c>
      <c r="ALR29" s="43">
        <v>7.68</v>
      </c>
      <c r="ALS29" s="43">
        <v>7.67</v>
      </c>
      <c r="ALT29" s="43">
        <v>7.71</v>
      </c>
      <c r="ALU29" s="43">
        <v>7.82</v>
      </c>
      <c r="ALV29" s="43">
        <v>7.82</v>
      </c>
      <c r="ALW29" s="43">
        <v>7.69</v>
      </c>
      <c r="ALX29" s="43">
        <v>7.77</v>
      </c>
      <c r="ALY29" s="43">
        <v>7.62</v>
      </c>
      <c r="ALZ29" s="43">
        <v>7.65</v>
      </c>
      <c r="AMA29" s="43">
        <v>7.51</v>
      </c>
      <c r="AMB29" s="43">
        <v>7.57</v>
      </c>
      <c r="AMC29" s="43">
        <v>7.59</v>
      </c>
      <c r="AMD29" s="43">
        <v>7.76</v>
      </c>
      <c r="AME29" s="43">
        <v>7.54</v>
      </c>
      <c r="AMF29" s="43">
        <v>7.67</v>
      </c>
      <c r="AMO29" s="43">
        <v>-0.45</v>
      </c>
      <c r="AMP29" s="43">
        <v>-0.24</v>
      </c>
      <c r="AMQ29" s="43">
        <v>-0.26</v>
      </c>
      <c r="AMR29" s="43">
        <v>-0.24</v>
      </c>
      <c r="AMS29" s="43">
        <v>-0.16</v>
      </c>
      <c r="AMT29" s="43">
        <v>-0.24</v>
      </c>
      <c r="AMU29" s="43">
        <v>-0.27</v>
      </c>
      <c r="AMV29" s="43">
        <v>-0.1</v>
      </c>
      <c r="AMW29" s="43">
        <v>-0.28000000000000003</v>
      </c>
      <c r="AMX29" s="43">
        <v>-0.21</v>
      </c>
      <c r="AMY29" s="43">
        <v>-0.36</v>
      </c>
      <c r="AMZ29" s="43">
        <v>-0.23</v>
      </c>
      <c r="ANA29" s="43">
        <v>-0.36</v>
      </c>
      <c r="ANB29" s="43">
        <v>-0.32</v>
      </c>
      <c r="ANC29" s="43">
        <v>-0.28000000000000003</v>
      </c>
      <c r="AND29" s="43">
        <v>-0.28999999999999998</v>
      </c>
      <c r="ANM29" s="43">
        <v>7.66</v>
      </c>
      <c r="ANN29" s="43">
        <v>7.66</v>
      </c>
      <c r="ANO29" s="43">
        <v>7.59</v>
      </c>
      <c r="ANP29" s="43">
        <v>7.75</v>
      </c>
      <c r="ANQ29" s="43">
        <v>7.76</v>
      </c>
      <c r="ANR29" s="43">
        <v>7.66</v>
      </c>
      <c r="ANS29" s="43">
        <v>7.77</v>
      </c>
      <c r="ANT29" s="43">
        <v>7.71</v>
      </c>
      <c r="ANU29" s="43">
        <v>7.71</v>
      </c>
      <c r="ANV29" s="43">
        <v>7.64</v>
      </c>
      <c r="ANW29" s="43">
        <v>7.65</v>
      </c>
      <c r="ANX29" s="43">
        <v>7.55</v>
      </c>
      <c r="ANY29" s="43">
        <v>7.65</v>
      </c>
      <c r="ANZ29" s="43">
        <v>7.59</v>
      </c>
      <c r="AOA29" s="43">
        <v>7.52</v>
      </c>
      <c r="AOB29" s="43">
        <v>7.79</v>
      </c>
      <c r="AOK29" s="43">
        <v>-0.47</v>
      </c>
      <c r="AOL29" s="43">
        <v>-0.28999999999999998</v>
      </c>
      <c r="AOM29" s="43">
        <v>-0.22</v>
      </c>
      <c r="AON29" s="43">
        <v>-0.14000000000000001</v>
      </c>
      <c r="AOO29" s="43">
        <v>-0.23</v>
      </c>
      <c r="AOP29" s="43">
        <v>-0.24</v>
      </c>
      <c r="AOQ29" s="43">
        <v>-0.26</v>
      </c>
      <c r="AOR29" s="43">
        <v>-0.34</v>
      </c>
      <c r="AOS29" s="43">
        <v>-0.33</v>
      </c>
      <c r="AOT29" s="43">
        <v>-0.16</v>
      </c>
      <c r="AOU29" s="43">
        <v>-0.22</v>
      </c>
      <c r="AOV29" s="43">
        <v>-0.15</v>
      </c>
      <c r="AOW29" s="43">
        <v>-0.32</v>
      </c>
      <c r="AOX29" s="43">
        <v>-0.27</v>
      </c>
      <c r="AOY29" s="43">
        <v>-0.36</v>
      </c>
      <c r="AOZ29" s="43">
        <v>-0.13</v>
      </c>
      <c r="API29" s="43">
        <v>17777.099999999999</v>
      </c>
      <c r="APJ29" s="43">
        <v>0</v>
      </c>
      <c r="APK29" s="43">
        <v>2715.1</v>
      </c>
      <c r="APL29" s="43">
        <v>0</v>
      </c>
      <c r="APM29" s="43">
        <v>0</v>
      </c>
      <c r="APN29" s="43">
        <v>0.02</v>
      </c>
      <c r="APO29" s="43">
        <v>0</v>
      </c>
      <c r="APP29" s="43">
        <v>0</v>
      </c>
      <c r="APQ29" s="43">
        <v>1.04</v>
      </c>
      <c r="APR29" s="43">
        <v>0</v>
      </c>
      <c r="APS29" s="43">
        <v>0</v>
      </c>
      <c r="APT29" s="43" t="s">
        <v>7675</v>
      </c>
      <c r="APU29" s="43" t="s">
        <v>7746</v>
      </c>
      <c r="APV29" s="43" t="s">
        <v>7675</v>
      </c>
      <c r="APW29" s="43" t="s">
        <v>7767</v>
      </c>
      <c r="APX29" s="43" t="s">
        <v>7768</v>
      </c>
      <c r="APY29" s="43" t="s">
        <v>7823</v>
      </c>
      <c r="APZ29" s="43" t="s">
        <v>7675</v>
      </c>
      <c r="AQA29" s="43" t="s">
        <v>7770</v>
      </c>
      <c r="AQB29" s="43" t="s">
        <v>7771</v>
      </c>
      <c r="AQC29" s="43" t="s">
        <v>7748</v>
      </c>
      <c r="AQD29" s="43" t="s">
        <v>7675</v>
      </c>
      <c r="AQE29" s="43" t="s">
        <v>7770</v>
      </c>
      <c r="AQF29" s="43" t="s">
        <v>7675</v>
      </c>
      <c r="AQG29" s="43" t="s">
        <v>7675</v>
      </c>
      <c r="AQH29" s="43" t="s">
        <v>7775</v>
      </c>
      <c r="AQI29" s="43" t="s">
        <v>7824</v>
      </c>
      <c r="AQJ29" s="43" t="s">
        <v>7675</v>
      </c>
      <c r="AQK29" s="43" t="s">
        <v>7697</v>
      </c>
      <c r="AQL29" s="43" t="s">
        <v>7675</v>
      </c>
      <c r="AQM29" s="43" t="s">
        <v>7697</v>
      </c>
      <c r="AQN29" s="43" t="s">
        <v>7770</v>
      </c>
      <c r="AQO29" s="43" t="s">
        <v>7699</v>
      </c>
      <c r="AQP29" s="43" t="s">
        <v>7672</v>
      </c>
      <c r="AQQ29" s="43" t="s">
        <v>7768</v>
      </c>
      <c r="AQR29" s="43" t="s">
        <v>7701</v>
      </c>
      <c r="AQS29" s="43" t="s">
        <v>7770</v>
      </c>
      <c r="AQT29" s="43" t="s">
        <v>7775</v>
      </c>
      <c r="AQU29" s="43" t="s">
        <v>7699</v>
      </c>
      <c r="AQV29" s="43" t="s">
        <v>7768</v>
      </c>
      <c r="AQW29" s="43" t="s">
        <v>7675</v>
      </c>
      <c r="AQX29" s="43" t="s">
        <v>19</v>
      </c>
      <c r="AQY29" s="43">
        <v>0</v>
      </c>
      <c r="AQZ29" s="43">
        <v>0</v>
      </c>
      <c r="ARA29" s="43">
        <v>0</v>
      </c>
      <c r="ARB29" s="43">
        <v>0</v>
      </c>
      <c r="ARC29" s="43">
        <v>0</v>
      </c>
      <c r="ARD29" s="43">
        <v>0</v>
      </c>
      <c r="ARE29" s="43">
        <v>0</v>
      </c>
      <c r="ARF29" s="43">
        <v>0</v>
      </c>
      <c r="ARG29" s="43">
        <v>0</v>
      </c>
      <c r="ARH29" s="43">
        <v>0</v>
      </c>
      <c r="ARI29" s="43">
        <v>0</v>
      </c>
      <c r="ARJ29" s="43">
        <v>0</v>
      </c>
      <c r="ARK29" s="43">
        <v>0</v>
      </c>
      <c r="ARL29" s="43">
        <v>0</v>
      </c>
      <c r="ARM29" s="43">
        <v>0</v>
      </c>
      <c r="ARN29" s="43">
        <v>0</v>
      </c>
      <c r="ARO29" s="43">
        <v>0</v>
      </c>
      <c r="ARP29" s="43">
        <v>0</v>
      </c>
      <c r="ARQ29" s="43">
        <v>0</v>
      </c>
      <c r="ARR29" s="43">
        <v>0</v>
      </c>
      <c r="ARS29" s="43">
        <v>0</v>
      </c>
      <c r="ART29" s="43">
        <v>0</v>
      </c>
      <c r="ARU29" s="43">
        <v>0</v>
      </c>
      <c r="ARV29" s="43">
        <v>0</v>
      </c>
      <c r="ARW29" s="43">
        <v>0</v>
      </c>
      <c r="ARX29" s="43">
        <v>0</v>
      </c>
      <c r="ARY29" s="43">
        <v>0</v>
      </c>
      <c r="ARZ29" s="43">
        <v>2000</v>
      </c>
      <c r="AVE29" s="43" t="s">
        <v>7741</v>
      </c>
      <c r="AVF29" s="43">
        <v>40</v>
      </c>
      <c r="AVK29" s="43">
        <v>24.98</v>
      </c>
      <c r="AVL29" s="43">
        <v>2</v>
      </c>
      <c r="AVM29" s="43">
        <v>2</v>
      </c>
      <c r="AVO29" s="43">
        <v>0</v>
      </c>
      <c r="AVP29" s="43">
        <v>0</v>
      </c>
      <c r="AVQ29" s="43">
        <v>50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0</v>
      </c>
      <c r="AXN29" s="43">
        <v>1</v>
      </c>
      <c r="AXO29" s="43">
        <v>1000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1</v>
      </c>
      <c r="AYB29" s="43">
        <v>1</v>
      </c>
      <c r="AYC29" s="43">
        <v>1</v>
      </c>
      <c r="AYD29" s="43">
        <v>1.4</v>
      </c>
      <c r="AYE29" s="43">
        <v>1.5</v>
      </c>
      <c r="AYF29" s="43">
        <v>20</v>
      </c>
      <c r="AYG29" s="43">
        <v>60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</v>
      </c>
      <c r="AYM29" s="43">
        <v>30</v>
      </c>
      <c r="AYN29" s="43">
        <v>0</v>
      </c>
      <c r="AYO29" s="43">
        <v>1.4</v>
      </c>
      <c r="AYP29" s="43">
        <v>20</v>
      </c>
      <c r="AYQ29" s="43">
        <v>1.5</v>
      </c>
      <c r="AYR29" s="43">
        <v>70</v>
      </c>
      <c r="AYS29" s="43">
        <v>1</v>
      </c>
      <c r="AYT29" s="43">
        <v>0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40</v>
      </c>
      <c r="BAQ29" s="43">
        <v>1700</v>
      </c>
      <c r="BAR29" s="43">
        <v>800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-300</v>
      </c>
      <c r="BBK29" s="43">
        <v>-100</v>
      </c>
      <c r="BBL29" s="43">
        <v>-700</v>
      </c>
      <c r="BBM29" s="43">
        <v>6</v>
      </c>
      <c r="BBN29" s="43">
        <v>0</v>
      </c>
      <c r="BBO29" s="43">
        <v>50</v>
      </c>
      <c r="BBP29" s="43">
        <v>1500</v>
      </c>
      <c r="BBQ29" s="43">
        <v>3</v>
      </c>
      <c r="BBR29" s="43">
        <v>3.7</v>
      </c>
      <c r="BBS29" s="43">
        <v>3.9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3.7</v>
      </c>
      <c r="BCH29" s="43">
        <v>0</v>
      </c>
      <c r="BCI29" s="43">
        <v>0</v>
      </c>
      <c r="BCJ29" s="43">
        <v>0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30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20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25</v>
      </c>
      <c r="DAF29" s="43">
        <v>19</v>
      </c>
      <c r="DAG29" s="43">
        <v>19</v>
      </c>
      <c r="DAH29" s="43">
        <v>19</v>
      </c>
      <c r="DAI29" s="43">
        <v>19</v>
      </c>
      <c r="DAJ29" s="43">
        <v>18</v>
      </c>
      <c r="DAK29" s="43">
        <v>18</v>
      </c>
      <c r="DAL29" s="43">
        <v>18</v>
      </c>
      <c r="DAM29" s="43">
        <v>18</v>
      </c>
      <c r="DAN29" s="43">
        <v>10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32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C29" s="43">
        <v>0.95</v>
      </c>
      <c r="DFD29" s="43">
        <v>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A29" s="43">
        <v>85</v>
      </c>
      <c r="DGB29" s="43">
        <v>110</v>
      </c>
      <c r="DGC29" s="43">
        <v>90</v>
      </c>
      <c r="DGD29" s="43">
        <v>95</v>
      </c>
      <c r="DGE29" s="43">
        <v>100</v>
      </c>
      <c r="DGF29" s="43">
        <v>105</v>
      </c>
      <c r="DGG29" s="43">
        <v>0.85</v>
      </c>
      <c r="DGH29" s="43">
        <v>0.9</v>
      </c>
      <c r="DGI29" s="43">
        <v>0.95</v>
      </c>
      <c r="DGJ29" s="43">
        <v>1</v>
      </c>
      <c r="DGK29" s="43">
        <v>-0.97</v>
      </c>
      <c r="DGL29" s="43">
        <v>-0.95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1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4</v>
      </c>
      <c r="DIB29" s="43">
        <v>4</v>
      </c>
      <c r="DIC29" s="43">
        <v>0.01</v>
      </c>
      <c r="DID29" s="43">
        <v>0.01</v>
      </c>
      <c r="DIE29" s="43">
        <v>0.2</v>
      </c>
      <c r="DIF29" s="43">
        <v>0.2</v>
      </c>
      <c r="DIG29" s="43">
        <v>1</v>
      </c>
      <c r="DIH29" s="43">
        <v>1.1100000000000001</v>
      </c>
      <c r="DII29" s="43">
        <v>1</v>
      </c>
      <c r="DIJ29" s="43">
        <v>1.1100000000000001</v>
      </c>
      <c r="DIK29" s="43">
        <v>1</v>
      </c>
      <c r="DIL29" s="43">
        <v>30</v>
      </c>
      <c r="DIM29" s="43">
        <v>0</v>
      </c>
      <c r="DIN29" s="43">
        <v>0</v>
      </c>
      <c r="DIO29" s="43">
        <v>0</v>
      </c>
      <c r="DIP29" s="43">
        <v>100</v>
      </c>
      <c r="DIQ29" s="43">
        <v>100</v>
      </c>
      <c r="DIR29" s="43">
        <v>10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0.1</v>
      </c>
      <c r="DJX29" s="43">
        <v>51.5</v>
      </c>
      <c r="DJY29" s="43">
        <v>47.5</v>
      </c>
      <c r="DJZ29" s="43">
        <v>0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0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1</v>
      </c>
      <c r="DKS29" s="43">
        <v>115</v>
      </c>
      <c r="DKT29" s="43">
        <v>85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-0.25</v>
      </c>
      <c r="DLA29" s="43">
        <v>50</v>
      </c>
      <c r="DLB29" s="43">
        <v>110</v>
      </c>
      <c r="DLC29" s="43">
        <v>80</v>
      </c>
      <c r="DLD29" s="43">
        <v>1</v>
      </c>
      <c r="DLE29" s="43">
        <v>0</v>
      </c>
      <c r="DLF29" s="43">
        <v>183</v>
      </c>
      <c r="DLG29" s="43">
        <v>200</v>
      </c>
      <c r="DLH29" s="43">
        <v>1</v>
      </c>
      <c r="DLI29" s="43">
        <v>110</v>
      </c>
      <c r="DLJ29" s="43">
        <v>10</v>
      </c>
      <c r="DLK29" s="43">
        <v>2</v>
      </c>
      <c r="DLL29" s="43">
        <v>0.8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10500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85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0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V29" s="43">
        <v>0</v>
      </c>
      <c r="DPE29" s="43">
        <v>0</v>
      </c>
      <c r="DPF29" s="43">
        <v>0</v>
      </c>
      <c r="DPG29" s="43">
        <v>0</v>
      </c>
      <c r="DPH29" s="43">
        <v>1</v>
      </c>
      <c r="DPI29" s="43">
        <v>1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1</v>
      </c>
      <c r="DPY29" s="43">
        <v>0</v>
      </c>
      <c r="DPZ29" s="43">
        <v>1</v>
      </c>
      <c r="DQA29" s="43">
        <v>1</v>
      </c>
      <c r="DQC29" s="43">
        <v>1</v>
      </c>
      <c r="DQD29" s="43">
        <v>1</v>
      </c>
      <c r="DQE29" s="43">
        <v>1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1</v>
      </c>
      <c r="DQZ29" s="43">
        <v>0</v>
      </c>
      <c r="DRA29" s="43">
        <v>0</v>
      </c>
      <c r="DRB29" s="43">
        <v>1</v>
      </c>
      <c r="DRC29" s="43">
        <v>0</v>
      </c>
      <c r="DRE29" s="43">
        <v>0</v>
      </c>
      <c r="DRF29" s="43">
        <v>0</v>
      </c>
      <c r="DRG29" s="43">
        <v>0</v>
      </c>
      <c r="DRH29" s="43">
        <v>0</v>
      </c>
      <c r="DRJ29" s="43">
        <v>0</v>
      </c>
      <c r="DRN29" s="43">
        <v>11.5</v>
      </c>
      <c r="DRP29" s="43">
        <v>616</v>
      </c>
      <c r="DRU29" s="43">
        <v>11</v>
      </c>
      <c r="DRV29" s="43">
        <v>0</v>
      </c>
      <c r="DRW29" s="43">
        <v>233</v>
      </c>
      <c r="DRY29" s="43">
        <v>1</v>
      </c>
      <c r="DRZ29" s="43">
        <v>1</v>
      </c>
      <c r="DSA29" s="43">
        <v>1</v>
      </c>
      <c r="DSK29" s="43">
        <v>3</v>
      </c>
      <c r="DSL29" s="43">
        <v>0.3</v>
      </c>
      <c r="DSM29" s="43">
        <v>0.1</v>
      </c>
      <c r="DSN29" s="43">
        <v>0.1</v>
      </c>
      <c r="DSO29" s="43">
        <v>100</v>
      </c>
      <c r="DSP29" s="43">
        <v>45</v>
      </c>
      <c r="DSQ29" s="43">
        <v>0</v>
      </c>
      <c r="DSR29" s="43">
        <v>1</v>
      </c>
      <c r="DSS29" s="43">
        <v>6</v>
      </c>
      <c r="DST29" s="43">
        <v>100</v>
      </c>
      <c r="DSU29" s="43">
        <v>0</v>
      </c>
      <c r="DSV29" s="43">
        <v>1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54</v>
      </c>
      <c r="DTD29" s="43">
        <v>50</v>
      </c>
      <c r="DTE29" s="43">
        <v>0</v>
      </c>
      <c r="DTF29" s="43">
        <v>100</v>
      </c>
      <c r="DTG29" s="43">
        <v>0</v>
      </c>
      <c r="DTH29" s="43">
        <v>1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1</v>
      </c>
      <c r="DTT29" s="43">
        <v>6</v>
      </c>
      <c r="DTU29" s="43">
        <v>0</v>
      </c>
      <c r="DTV29" s="43">
        <v>0</v>
      </c>
      <c r="DTW29" s="43">
        <v>0</v>
      </c>
      <c r="DTX29" s="43">
        <v>1</v>
      </c>
      <c r="DTY29" s="43">
        <v>6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41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200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4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0</v>
      </c>
      <c r="DVS29" s="43">
        <v>0</v>
      </c>
      <c r="DVT29" s="43">
        <v>1</v>
      </c>
      <c r="DVU29" s="43">
        <v>65</v>
      </c>
      <c r="DVV29" s="43">
        <v>1</v>
      </c>
      <c r="DVW29" s="43">
        <v>0</v>
      </c>
      <c r="DVX29" s="43">
        <v>0</v>
      </c>
      <c r="DVY29" s="43">
        <v>0</v>
      </c>
      <c r="DVZ29" s="43">
        <v>-4.5</v>
      </c>
      <c r="DWA29" s="43">
        <v>10</v>
      </c>
      <c r="DWB29" s="43">
        <v>0</v>
      </c>
      <c r="DWC29" s="43">
        <v>60</v>
      </c>
      <c r="DWD29" s="43">
        <v>55</v>
      </c>
      <c r="DWE29" s="43">
        <v>0</v>
      </c>
      <c r="DWF29" s="43">
        <v>2</v>
      </c>
      <c r="DWG29" s="43">
        <v>1.65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</v>
      </c>
      <c r="DXU29" s="43">
        <v>0</v>
      </c>
      <c r="DXV29" s="43">
        <v>0</v>
      </c>
      <c r="DXW29" s="43">
        <v>0</v>
      </c>
      <c r="DXX29" s="43">
        <v>15</v>
      </c>
      <c r="DXY29" s="43">
        <v>30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0.3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360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0.3</v>
      </c>
      <c r="DYX29" s="43">
        <v>0.1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2</v>
      </c>
      <c r="DZL29" s="43">
        <v>0.2</v>
      </c>
      <c r="DZM29" s="43">
        <v>300</v>
      </c>
      <c r="DZN29" s="43">
        <v>300</v>
      </c>
      <c r="DZO29" s="43">
        <v>300</v>
      </c>
      <c r="DZP29" s="43">
        <v>300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6.5</v>
      </c>
      <c r="EAS29" s="43">
        <v>100</v>
      </c>
      <c r="EAT29" s="43">
        <v>0</v>
      </c>
      <c r="EAU29" s="43">
        <v>8</v>
      </c>
      <c r="EAV29" s="43">
        <v>0</v>
      </c>
      <c r="EAW29" s="43">
        <v>0.5</v>
      </c>
      <c r="EAX29" s="43">
        <v>0</v>
      </c>
      <c r="EAY29" s="43">
        <v>4</v>
      </c>
      <c r="EAZ29" s="43">
        <v>50</v>
      </c>
      <c r="EBA29" s="43">
        <v>0</v>
      </c>
      <c r="EBB29" s="43">
        <v>25</v>
      </c>
      <c r="EBC29" s="43">
        <v>10</v>
      </c>
      <c r="EBD29" s="43">
        <v>250</v>
      </c>
      <c r="EBE29" s="43">
        <v>6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1</v>
      </c>
      <c r="ECN29" s="43">
        <v>0</v>
      </c>
      <c r="ECO29" s="43">
        <v>0</v>
      </c>
      <c r="ECP29" s="43">
        <v>0</v>
      </c>
      <c r="ECQ29" s="43">
        <v>0</v>
      </c>
      <c r="ECR29" s="43">
        <v>0</v>
      </c>
      <c r="ECS29" s="43">
        <v>0</v>
      </c>
      <c r="ECT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N29" s="43">
        <v>0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0</v>
      </c>
      <c r="EIO29" s="43">
        <v>0</v>
      </c>
      <c r="EIP29" s="43">
        <v>1200</v>
      </c>
      <c r="EIQ29" s="43">
        <v>1000</v>
      </c>
      <c r="EIU29" s="43">
        <v>1000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50</v>
      </c>
      <c r="EJH29" s="43">
        <v>1000</v>
      </c>
      <c r="EJI29" s="43">
        <v>680</v>
      </c>
      <c r="EJJ29" s="43">
        <v>640</v>
      </c>
      <c r="EJK29" s="43">
        <v>5</v>
      </c>
      <c r="EJL29" s="43">
        <v>650</v>
      </c>
      <c r="EJM29" s="43">
        <v>5</v>
      </c>
      <c r="EJN29" s="43">
        <v>1000</v>
      </c>
      <c r="EJO29" s="43">
        <v>640</v>
      </c>
      <c r="EJP29" s="43">
        <v>5</v>
      </c>
      <c r="EJQ29" s="43">
        <v>680</v>
      </c>
      <c r="EJR29" s="43">
        <v>5</v>
      </c>
      <c r="EJS29" s="43">
        <v>1000</v>
      </c>
      <c r="EJT29" s="43">
        <v>5</v>
      </c>
      <c r="EJU29" s="43">
        <v>15</v>
      </c>
      <c r="EJV29" s="43">
        <v>300</v>
      </c>
      <c r="EJW29" s="43">
        <v>20</v>
      </c>
      <c r="EJX29" s="43">
        <v>50</v>
      </c>
      <c r="EJY29" s="43">
        <v>650</v>
      </c>
      <c r="EJZ29" s="43">
        <v>5</v>
      </c>
      <c r="EKA29" s="43">
        <v>1000</v>
      </c>
      <c r="EKB29" s="43">
        <v>5</v>
      </c>
      <c r="EKC29" s="43">
        <v>1000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-0.1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0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20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SX29" s="43">
        <v>4</v>
      </c>
      <c r="ESY29" s="43">
        <v>20</v>
      </c>
      <c r="ETA29" s="43">
        <v>0.98</v>
      </c>
      <c r="ETB29" s="43">
        <v>1</v>
      </c>
      <c r="ETC29" s="43">
        <v>-0.98</v>
      </c>
      <c r="ETD29" s="43">
        <v>-0.95</v>
      </c>
      <c r="ETE29" s="43">
        <v>0.8</v>
      </c>
      <c r="ETF29" s="43">
        <v>-0.95</v>
      </c>
      <c r="ETG29" s="43">
        <v>1</v>
      </c>
      <c r="ETH29" s="43">
        <v>4</v>
      </c>
      <c r="ETI29" s="43">
        <v>0.95</v>
      </c>
      <c r="ETJ29" s="43">
        <v>-0.95</v>
      </c>
      <c r="ETK29" s="43">
        <v>20</v>
      </c>
      <c r="ETL29" s="43">
        <v>80</v>
      </c>
      <c r="ETM29" s="43">
        <v>3325</v>
      </c>
      <c r="ETN29" s="43">
        <v>88</v>
      </c>
      <c r="ETO29" s="43">
        <v>90</v>
      </c>
      <c r="ETP29" s="43">
        <v>2.41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44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1.21</v>
      </c>
      <c r="EXB29" s="43">
        <v>0</v>
      </c>
      <c r="EXC29" s="43">
        <v>0</v>
      </c>
      <c r="EXD29" s="43">
        <v>0</v>
      </c>
      <c r="EXE29" s="43">
        <v>180</v>
      </c>
      <c r="EXF29" s="43">
        <v>0.1</v>
      </c>
      <c r="EXG29" s="43">
        <v>1.1100000000000001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G29" s="43">
        <v>1</v>
      </c>
      <c r="EYH29" s="43">
        <v>4</v>
      </c>
      <c r="EYI29" s="43">
        <v>0</v>
      </c>
      <c r="EYJ29" s="43">
        <v>0</v>
      </c>
      <c r="EYK29" s="43">
        <v>1</v>
      </c>
      <c r="EYL29" s="43">
        <v>2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4</v>
      </c>
      <c r="EYS29" s="43">
        <v>20</v>
      </c>
      <c r="EYT29" s="43">
        <v>0.8</v>
      </c>
      <c r="EYU29" s="43">
        <v>-0.95</v>
      </c>
      <c r="EYV29" s="43">
        <v>0.99</v>
      </c>
      <c r="EYW29" s="43">
        <v>0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400</v>
      </c>
      <c r="EZG29" s="43">
        <v>0</v>
      </c>
      <c r="EZH29" s="43">
        <v>0</v>
      </c>
      <c r="EZI29" s="43">
        <v>0</v>
      </c>
      <c r="EZJ29" s="43">
        <v>0</v>
      </c>
      <c r="EZK29" s="43">
        <v>1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-100</v>
      </c>
      <c r="EZT29" s="43">
        <v>100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0</v>
      </c>
      <c r="FAD29" s="43">
        <v>1</v>
      </c>
      <c r="FAE29" s="43">
        <v>-0.9</v>
      </c>
      <c r="FAF29" s="43">
        <v>-100</v>
      </c>
      <c r="FAG29" s="43">
        <v>100</v>
      </c>
      <c r="FAT29" s="43">
        <v>10</v>
      </c>
      <c r="FAU29" s="43">
        <v>2.5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92</v>
      </c>
      <c r="FBD29" s="43">
        <v>5</v>
      </c>
      <c r="FBE29" s="43">
        <v>94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40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12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0.5</v>
      </c>
      <c r="FCX29" s="43">
        <v>0.1</v>
      </c>
      <c r="FCY29" s="43">
        <v>0.5</v>
      </c>
      <c r="FCZ29" s="43">
        <v>500</v>
      </c>
      <c r="FDA29" s="43">
        <v>1500</v>
      </c>
      <c r="FDB29" s="43">
        <v>4.5999999999999996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0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85</v>
      </c>
      <c r="FEV29" s="43">
        <v>120</v>
      </c>
      <c r="FEW29" s="43">
        <v>2</v>
      </c>
      <c r="FEX29" s="43">
        <v>2</v>
      </c>
      <c r="FEY29" s="43">
        <v>0</v>
      </c>
      <c r="FEZ29" s="43">
        <v>62</v>
      </c>
      <c r="FFA29" s="43">
        <v>2</v>
      </c>
      <c r="FFB29" s="43">
        <v>1</v>
      </c>
      <c r="FFD29" s="43">
        <v>88</v>
      </c>
      <c r="FFE29" s="43">
        <v>120</v>
      </c>
      <c r="FFF29" s="43">
        <v>2</v>
      </c>
      <c r="FFG29" s="43">
        <v>0.1</v>
      </c>
      <c r="FFH29" s="43">
        <v>0</v>
      </c>
      <c r="FFI29" s="43">
        <v>0</v>
      </c>
      <c r="FFJ29" s="43">
        <v>0</v>
      </c>
      <c r="FFK29" s="43">
        <v>200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82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1</v>
      </c>
      <c r="FGP29" s="43">
        <v>100</v>
      </c>
      <c r="FGQ29" s="43">
        <v>-100</v>
      </c>
      <c r="FGR29" s="43">
        <v>3</v>
      </c>
      <c r="FGS29" s="43">
        <v>-50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1</v>
      </c>
      <c r="FGY29" s="43">
        <v>100</v>
      </c>
      <c r="FGZ29" s="43">
        <v>-100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0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0</v>
      </c>
      <c r="FKI29" s="43">
        <v>0</v>
      </c>
      <c r="FKJ29" s="43">
        <v>0</v>
      </c>
      <c r="FKK29" s="43">
        <v>0</v>
      </c>
      <c r="FKL29" s="43">
        <v>0</v>
      </c>
      <c r="FKM29" s="43">
        <v>0</v>
      </c>
      <c r="FKN29" s="43">
        <v>0</v>
      </c>
      <c r="FKO29" s="43">
        <v>10</v>
      </c>
      <c r="FKP29" s="43">
        <v>0</v>
      </c>
      <c r="FKQ29" s="43">
        <v>1</v>
      </c>
      <c r="FKR29" s="43">
        <v>1</v>
      </c>
      <c r="FKS29" s="43">
        <v>90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15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462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4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550</v>
      </c>
      <c r="FQM29" s="43">
        <v>25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3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14</v>
      </c>
      <c r="FRE29" s="43">
        <v>14</v>
      </c>
      <c r="FRF29" s="43">
        <v>14</v>
      </c>
      <c r="FRG29" s="43">
        <v>14</v>
      </c>
      <c r="FRH29" s="43">
        <v>4.5</v>
      </c>
      <c r="FRJ29" s="43">
        <v>45</v>
      </c>
      <c r="FRK29" s="43">
        <v>660</v>
      </c>
      <c r="FRL29" s="43">
        <v>660</v>
      </c>
      <c r="FRM29" s="43">
        <v>-144</v>
      </c>
      <c r="FRN29" s="43">
        <v>0</v>
      </c>
      <c r="FRO29" s="43">
        <v>60</v>
      </c>
      <c r="FRP29" s="43">
        <v>50</v>
      </c>
      <c r="FSO29" s="43">
        <v>0</v>
      </c>
      <c r="FSP29" s="43">
        <v>4</v>
      </c>
      <c r="FSQ29" s="43">
        <v>500</v>
      </c>
      <c r="FSR29" s="43">
        <v>30</v>
      </c>
      <c r="FST29" s="43">
        <v>8000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250</v>
      </c>
      <c r="FTT29" s="43">
        <v>0</v>
      </c>
      <c r="FTU29" s="43">
        <v>-20</v>
      </c>
      <c r="FTV29" s="43">
        <v>-20</v>
      </c>
      <c r="FTW29" s="43">
        <v>2678</v>
      </c>
      <c r="FTX29" s="43">
        <v>1339</v>
      </c>
      <c r="FTY29" s="43">
        <v>10</v>
      </c>
      <c r="FTZ29" s="43">
        <v>2175</v>
      </c>
      <c r="FUA29" s="43">
        <v>1280</v>
      </c>
      <c r="FUB29" s="43">
        <v>60</v>
      </c>
      <c r="FUC29" s="43">
        <v>0</v>
      </c>
      <c r="FUD29" s="43">
        <v>0</v>
      </c>
      <c r="FUK29" s="43">
        <v>0</v>
      </c>
      <c r="FUL29" s="43">
        <v>0.19531000000000001</v>
      </c>
      <c r="FUN29" s="43">
        <v>3.8999999999999998E-3</v>
      </c>
      <c r="FUO29" s="43">
        <v>2.5</v>
      </c>
      <c r="FUP29" s="43">
        <v>1.1000000000000001</v>
      </c>
      <c r="FUV29" s="43">
        <v>2674</v>
      </c>
      <c r="FUW29" s="43">
        <v>1338</v>
      </c>
      <c r="FUX29" s="43">
        <v>4405</v>
      </c>
      <c r="FUY29" s="43">
        <v>2252</v>
      </c>
      <c r="FUZ29" s="43">
        <v>1499</v>
      </c>
      <c r="FVA29" s="43">
        <v>1500</v>
      </c>
      <c r="FVC29" s="43">
        <v>54.2</v>
      </c>
      <c r="FVD29" s="43">
        <v>54.2</v>
      </c>
      <c r="FVF29" s="43">
        <v>400</v>
      </c>
      <c r="FVN29" s="43">
        <v>0</v>
      </c>
      <c r="FVO29" s="43">
        <v>0.19531000000000001</v>
      </c>
      <c r="FVQ29" s="43">
        <v>3.8999999999999998E-3</v>
      </c>
      <c r="FVR29" s="43">
        <v>2.5</v>
      </c>
      <c r="FVS29" s="43">
        <v>1.1000000000000001</v>
      </c>
      <c r="FVY29" s="43">
        <v>2190</v>
      </c>
      <c r="FVZ29" s="43">
        <v>1100</v>
      </c>
      <c r="FWA29" s="43">
        <v>2950</v>
      </c>
      <c r="FWB29" s="43">
        <v>1550</v>
      </c>
      <c r="FWC29" s="43">
        <v>1500</v>
      </c>
      <c r="FWD29" s="43">
        <v>1500</v>
      </c>
      <c r="FWF29" s="43">
        <v>47</v>
      </c>
      <c r="FWG29" s="43">
        <v>44</v>
      </c>
      <c r="FWI29" s="43">
        <v>400</v>
      </c>
      <c r="FWQ29" s="43">
        <v>0</v>
      </c>
      <c r="FWR29" s="43">
        <v>0.19531000000000001</v>
      </c>
      <c r="FWT29" s="43">
        <v>3.8999999999999998E-3</v>
      </c>
      <c r="FWU29" s="43">
        <v>2.5</v>
      </c>
      <c r="FWV29" s="43">
        <v>1.1000000000000001</v>
      </c>
      <c r="FXB29" s="43">
        <v>2190</v>
      </c>
      <c r="FXC29" s="43">
        <v>1100</v>
      </c>
      <c r="FXD29" s="43">
        <v>2950</v>
      </c>
      <c r="FXE29" s="43">
        <v>1550</v>
      </c>
      <c r="FXF29" s="43">
        <v>1500</v>
      </c>
      <c r="FXG29" s="43">
        <v>1500</v>
      </c>
      <c r="FXI29" s="43">
        <v>47</v>
      </c>
      <c r="FXJ29" s="43">
        <v>44</v>
      </c>
      <c r="FXL29" s="43">
        <v>400</v>
      </c>
      <c r="FXT29" s="43">
        <v>0</v>
      </c>
      <c r="FXU29" s="43">
        <v>0.19531000000000001</v>
      </c>
      <c r="FXW29" s="43">
        <v>3.8999999999999998E-3</v>
      </c>
      <c r="FXX29" s="43">
        <v>2.5</v>
      </c>
      <c r="FXY29" s="43">
        <v>1.1000000000000001</v>
      </c>
      <c r="FYE29" s="43">
        <v>2190</v>
      </c>
      <c r="FYF29" s="43">
        <v>1100</v>
      </c>
      <c r="FYG29" s="43">
        <v>2950</v>
      </c>
      <c r="FYH29" s="43">
        <v>1550</v>
      </c>
      <c r="FYI29" s="43">
        <v>1500</v>
      </c>
      <c r="FYJ29" s="43">
        <v>1500</v>
      </c>
      <c r="FYL29" s="43">
        <v>47</v>
      </c>
      <c r="FYM29" s="43">
        <v>44</v>
      </c>
      <c r="FYO29" s="43">
        <v>400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6</v>
      </c>
      <c r="FYY29" s="43">
        <v>0</v>
      </c>
      <c r="FYZ29" s="43">
        <v>1</v>
      </c>
      <c r="FZA29" s="43">
        <v>6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0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6</v>
      </c>
      <c r="GAB29" s="43">
        <v>0</v>
      </c>
      <c r="GAC29" s="43">
        <v>0.5</v>
      </c>
      <c r="GAD29" s="43">
        <v>0</v>
      </c>
      <c r="GAE29" s="43">
        <v>0</v>
      </c>
      <c r="GAF29" s="43">
        <v>120000</v>
      </c>
      <c r="GAG29" s="43">
        <v>0</v>
      </c>
      <c r="GAH29" s="43">
        <v>120000</v>
      </c>
      <c r="GAI29" s="43">
        <v>0</v>
      </c>
      <c r="GAK29" s="43">
        <v>4</v>
      </c>
      <c r="GAL29" s="43">
        <v>0</v>
      </c>
      <c r="GAM29" s="43">
        <v>0</v>
      </c>
      <c r="GAN29" s="43">
        <v>0</v>
      </c>
      <c r="GAR29" s="43">
        <v>75</v>
      </c>
      <c r="GAT29" s="43">
        <v>40</v>
      </c>
      <c r="GBI29" s="43">
        <v>54</v>
      </c>
      <c r="GBJ29" s="43">
        <v>55</v>
      </c>
      <c r="GBK29" s="43">
        <v>55</v>
      </c>
      <c r="GBL29" s="43">
        <v>50</v>
      </c>
      <c r="GBW29" s="43">
        <v>0</v>
      </c>
      <c r="GBX29" s="43">
        <v>0</v>
      </c>
      <c r="GBY29" s="43">
        <v>1</v>
      </c>
      <c r="GBZ29" s="43">
        <v>3</v>
      </c>
      <c r="GCA29" s="43">
        <v>51</v>
      </c>
      <c r="GCB29" s="43">
        <v>53</v>
      </c>
      <c r="GCC29" s="43">
        <v>2</v>
      </c>
      <c r="GCD29" s="43">
        <v>2</v>
      </c>
      <c r="GCE29" s="43">
        <v>62</v>
      </c>
      <c r="GCG29" s="43">
        <v>45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0.25</v>
      </c>
      <c r="GDH29" s="43">
        <v>100</v>
      </c>
      <c r="GDI29" s="43">
        <v>0.2</v>
      </c>
      <c r="GDK29" s="43">
        <v>298</v>
      </c>
      <c r="GDL29" s="43">
        <v>105</v>
      </c>
      <c r="GDM29" s="43">
        <v>110</v>
      </c>
      <c r="GDN29" s="43">
        <v>105</v>
      </c>
      <c r="GDW29" s="43">
        <v>-750</v>
      </c>
      <c r="GDX29" s="43">
        <v>3000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4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50</v>
      </c>
      <c r="GIA29" s="43">
        <v>0</v>
      </c>
      <c r="GIB29" s="43">
        <v>1</v>
      </c>
      <c r="GIC29" s="43">
        <v>2</v>
      </c>
      <c r="GID29" s="43">
        <v>1</v>
      </c>
      <c r="GIE29" s="43">
        <v>99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84</v>
      </c>
      <c r="GIN29" s="43">
        <v>74</v>
      </c>
      <c r="GIO29" s="43">
        <v>76</v>
      </c>
      <c r="GIP29" s="43">
        <v>0</v>
      </c>
      <c r="GIQ29" s="43">
        <v>100</v>
      </c>
      <c r="GIR29" s="43">
        <v>0</v>
      </c>
      <c r="GIS29" s="43">
        <v>1</v>
      </c>
      <c r="GIT29" s="43">
        <v>0.2</v>
      </c>
      <c r="GIU29" s="43">
        <v>100</v>
      </c>
      <c r="GIV29" s="43">
        <v>100</v>
      </c>
      <c r="GIW29" s="43">
        <v>100</v>
      </c>
      <c r="GIX29" s="43">
        <v>60</v>
      </c>
      <c r="GIY29" s="43">
        <v>0</v>
      </c>
      <c r="GIZ29" s="43">
        <v>1</v>
      </c>
      <c r="GJA29" s="43">
        <v>2</v>
      </c>
      <c r="GJB29" s="43">
        <v>1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84</v>
      </c>
      <c r="GJL29" s="43">
        <v>75</v>
      </c>
      <c r="GJM29" s="43">
        <v>80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20</v>
      </c>
      <c r="GKJ29" s="43">
        <v>100</v>
      </c>
      <c r="GKK29" s="43">
        <v>0</v>
      </c>
      <c r="GKL29" s="43">
        <v>0.5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1.05</v>
      </c>
      <c r="GLB29" s="43">
        <v>0.8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6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55</v>
      </c>
      <c r="GMR29" s="43">
        <v>50</v>
      </c>
      <c r="GMS29" s="43">
        <v>55</v>
      </c>
      <c r="GMT29" s="43">
        <v>0</v>
      </c>
      <c r="GMU29" s="43">
        <v>100</v>
      </c>
      <c r="GMV29" s="43">
        <v>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40</v>
      </c>
      <c r="GPN29" s="43">
        <v>0</v>
      </c>
      <c r="GPO29" s="43">
        <v>0</v>
      </c>
      <c r="GPP29" s="43">
        <v>10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78</v>
      </c>
      <c r="GPZ29" s="43">
        <v>10</v>
      </c>
      <c r="GQA29" s="43">
        <v>100</v>
      </c>
      <c r="GQB29" s="43">
        <v>10</v>
      </c>
      <c r="GQC29" s="43">
        <v>3</v>
      </c>
      <c r="GQD29" s="43">
        <v>0.3</v>
      </c>
      <c r="GQE29" s="43">
        <v>100</v>
      </c>
      <c r="GQF29" s="43">
        <v>60</v>
      </c>
      <c r="GQG29" s="43">
        <v>0</v>
      </c>
      <c r="GQH29" s="43">
        <v>1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83</v>
      </c>
      <c r="GQS29" s="43">
        <v>80</v>
      </c>
      <c r="GQT29" s="43">
        <v>100</v>
      </c>
      <c r="GQU29" s="43">
        <v>100</v>
      </c>
      <c r="GQV29" s="43">
        <v>81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0</v>
      </c>
      <c r="HBS29" s="43">
        <v>0</v>
      </c>
      <c r="HBT29" s="43">
        <v>10</v>
      </c>
      <c r="HBU29" s="43">
        <v>150</v>
      </c>
      <c r="HBV29" s="43">
        <v>150</v>
      </c>
      <c r="HBW29" s="43">
        <v>100</v>
      </c>
      <c r="HBX29" s="43">
        <v>205</v>
      </c>
      <c r="HBY29" s="43">
        <v>0</v>
      </c>
      <c r="HBZ29" s="43">
        <v>48</v>
      </c>
      <c r="HCA29" s="43">
        <v>50</v>
      </c>
      <c r="HCB29" s="43">
        <v>0</v>
      </c>
      <c r="HCC29" s="43">
        <v>3000</v>
      </c>
      <c r="HCD29" s="43">
        <v>6000</v>
      </c>
      <c r="HCE29" s="43">
        <v>3000</v>
      </c>
      <c r="HCF29" s="43">
        <v>6000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1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100</v>
      </c>
      <c r="HCZ29" s="43">
        <v>50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1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1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1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9.4780000000000003E-2</v>
      </c>
      <c r="HLH29" s="43">
        <v>0.44740000000000002</v>
      </c>
      <c r="HLI29" s="43">
        <v>0.79869999999999997</v>
      </c>
      <c r="HLJ29" s="43">
        <v>100</v>
      </c>
      <c r="HLK29" s="43">
        <v>0</v>
      </c>
      <c r="HLL29" s="43">
        <v>2.843E-2</v>
      </c>
      <c r="HLM29" s="43">
        <v>0.74046999999999996</v>
      </c>
      <c r="HLN29" s="43">
        <v>0.47389999999999999</v>
      </c>
      <c r="HLO29" s="43">
        <v>85</v>
      </c>
      <c r="HLP29" s="43">
        <v>0</v>
      </c>
      <c r="HLQ29" s="43">
        <v>0</v>
      </c>
      <c r="HLR29" s="43">
        <v>20</v>
      </c>
      <c r="HLS29" s="43">
        <v>1340</v>
      </c>
      <c r="HLT29" s="43">
        <v>2678</v>
      </c>
      <c r="HLU29" s="43">
        <v>60</v>
      </c>
      <c r="HLV29" s="43">
        <v>75</v>
      </c>
      <c r="HLW29" s="43">
        <v>90</v>
      </c>
      <c r="HLX29" s="43">
        <v>100</v>
      </c>
      <c r="HLZ29" s="43">
        <v>4</v>
      </c>
      <c r="HMA29" s="43">
        <v>20</v>
      </c>
      <c r="HMB29" s="43">
        <v>1339</v>
      </c>
      <c r="HMC29" s="43">
        <v>2678</v>
      </c>
      <c r="HMD29" s="43">
        <v>2</v>
      </c>
      <c r="HME29" s="43">
        <v>2</v>
      </c>
      <c r="HMF29" s="43">
        <v>40</v>
      </c>
      <c r="HMG29" s="43">
        <v>45</v>
      </c>
      <c r="HMI29" s="43">
        <v>-3</v>
      </c>
      <c r="HMJ29" s="43">
        <v>-6</v>
      </c>
      <c r="HMK29" s="43">
        <v>-6</v>
      </c>
      <c r="HML29" s="43">
        <v>-6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-130</v>
      </c>
      <c r="HNA29" s="43">
        <v>8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2678</v>
      </c>
      <c r="HNJ29" s="43">
        <v>2678</v>
      </c>
      <c r="HNK29" s="43">
        <v>2678</v>
      </c>
      <c r="HNL29" s="43">
        <v>2678</v>
      </c>
      <c r="HNM29" s="43">
        <v>50</v>
      </c>
      <c r="HNN29" s="43">
        <v>0.63</v>
      </c>
      <c r="HNO29" s="43">
        <v>0.63</v>
      </c>
      <c r="HNP29" s="43">
        <v>0.63</v>
      </c>
      <c r="HNQ29" s="43">
        <v>0.63</v>
      </c>
      <c r="HNR29" s="43">
        <v>0.63</v>
      </c>
      <c r="HNS29" s="43">
        <v>0.63</v>
      </c>
      <c r="HNT29" s="43">
        <v>0.63</v>
      </c>
      <c r="HNU29" s="43">
        <v>0.63</v>
      </c>
      <c r="HNW29" s="43">
        <v>10</v>
      </c>
      <c r="HNX29" s="43">
        <v>2</v>
      </c>
      <c r="HNY29" s="43">
        <v>96</v>
      </c>
      <c r="HNZ29" s="43">
        <v>1</v>
      </c>
      <c r="HOA29" s="43">
        <v>1</v>
      </c>
      <c r="HOB29" s="43">
        <v>100.6</v>
      </c>
      <c r="HOC29" s="43">
        <v>103.1</v>
      </c>
      <c r="HOD29" s="43">
        <v>98</v>
      </c>
      <c r="HOE29" s="43">
        <v>91</v>
      </c>
      <c r="HOF29" s="43">
        <v>103.1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2</v>
      </c>
      <c r="HOT29" s="43">
        <v>81</v>
      </c>
      <c r="HOU29" s="43">
        <v>1</v>
      </c>
      <c r="HOV29" s="43">
        <v>22.7</v>
      </c>
      <c r="HOW29" s="43">
        <v>3.85</v>
      </c>
      <c r="HOX29" s="43">
        <v>2</v>
      </c>
      <c r="HOY29" s="43">
        <v>2</v>
      </c>
      <c r="HOZ29" s="43">
        <v>84</v>
      </c>
      <c r="HPC29" s="43">
        <v>10</v>
      </c>
      <c r="HPD29" s="43">
        <v>4</v>
      </c>
      <c r="HPE29" s="43">
        <v>4</v>
      </c>
      <c r="HPF29" s="43">
        <v>4</v>
      </c>
      <c r="HPG29" s="43">
        <v>4</v>
      </c>
      <c r="HPH29" s="43">
        <v>58</v>
      </c>
      <c r="HPI29" s="43">
        <v>58</v>
      </c>
      <c r="HPJ29" s="43">
        <v>58</v>
      </c>
      <c r="HPK29" s="43">
        <v>58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48.8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1450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400</v>
      </c>
      <c r="IEV29" s="43">
        <v>0</v>
      </c>
      <c r="IEW29" s="43">
        <v>3450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900</v>
      </c>
      <c r="IHF29" s="43">
        <v>0.15</v>
      </c>
      <c r="IHG29" s="43">
        <v>0.64</v>
      </c>
      <c r="IHH29" s="43">
        <v>7.7</v>
      </c>
      <c r="IHI29" s="43">
        <v>80</v>
      </c>
      <c r="IHJ29" s="43">
        <v>0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1.55</v>
      </c>
      <c r="IIQ29" s="43">
        <v>1.7</v>
      </c>
      <c r="IIR29" s="43">
        <v>30</v>
      </c>
      <c r="IIS29" s="43">
        <v>70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0.74</v>
      </c>
      <c r="ILB29" s="43">
        <v>0</v>
      </c>
      <c r="ILC29" s="43">
        <v>0</v>
      </c>
      <c r="ILD29" s="43">
        <v>0</v>
      </c>
      <c r="ILE29" s="43">
        <v>0</v>
      </c>
      <c r="ILF29" s="43">
        <v>1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1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0</v>
      </c>
      <c r="ITQ29" s="43">
        <v>2678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2678</v>
      </c>
      <c r="ITX29" s="43">
        <v>0</v>
      </c>
      <c r="IUA29" s="43">
        <v>0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169</v>
      </c>
      <c r="IUJ29" s="43">
        <v>5.8</v>
      </c>
      <c r="IUK29" s="43">
        <v>-7.93</v>
      </c>
      <c r="IUL29" s="43">
        <v>4.2380000000000013</v>
      </c>
      <c r="IUM29" s="43">
        <v>0.13550000000000001</v>
      </c>
      <c r="IUN29" s="43">
        <v>0.52454545454545454</v>
      </c>
      <c r="IUO29" s="43">
        <v>0</v>
      </c>
      <c r="IUP29" s="43">
        <v>0.63</v>
      </c>
      <c r="IUQ29" s="43">
        <v>1339</v>
      </c>
      <c r="IUR29" s="43">
        <v>0</v>
      </c>
      <c r="IUS29" s="43">
        <v>0</v>
      </c>
      <c r="IUT29" s="43">
        <v>0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65</v>
      </c>
      <c r="IVA29" s="43">
        <v>0</v>
      </c>
      <c r="IVB29" s="43">
        <v>0</v>
      </c>
      <c r="IVC29" s="43">
        <v>68</v>
      </c>
      <c r="IVD29" s="43">
        <v>0</v>
      </c>
      <c r="IVE29" s="43">
        <v>0</v>
      </c>
      <c r="IVF29" s="43">
        <v>23</v>
      </c>
      <c r="IVG29" s="43">
        <v>0</v>
      </c>
      <c r="IVH29" s="43">
        <v>0</v>
      </c>
      <c r="IVI29" s="43">
        <v>240</v>
      </c>
      <c r="IVJ29" s="43">
        <v>0</v>
      </c>
      <c r="IVK29" s="43">
        <v>140</v>
      </c>
      <c r="IVL29" s="43">
        <v>0</v>
      </c>
      <c r="IVM29" s="43">
        <v>0</v>
      </c>
      <c r="IVN29" s="43">
        <v>83</v>
      </c>
      <c r="IVO29" s="43">
        <v>300</v>
      </c>
      <c r="IVP29" s="43">
        <v>61.1</v>
      </c>
      <c r="IYL29" s="43" t="s">
        <v>7677</v>
      </c>
      <c r="IYM29" s="43">
        <v>30</v>
      </c>
      <c r="IYN29" s="43">
        <v>47</v>
      </c>
      <c r="IYO29" s="43">
        <v>48</v>
      </c>
      <c r="IYP29" s="43">
        <v>46</v>
      </c>
      <c r="IYQ29" s="43">
        <v>46</v>
      </c>
      <c r="IYR29" s="43">
        <v>47</v>
      </c>
      <c r="IYS29" s="43">
        <v>48</v>
      </c>
      <c r="IYT29" s="43">
        <v>47</v>
      </c>
      <c r="IYU29" s="43">
        <v>49</v>
      </c>
      <c r="IYV29" s="43">
        <v>53</v>
      </c>
      <c r="IYW29" s="43">
        <v>52</v>
      </c>
      <c r="IYX29" s="43">
        <v>50</v>
      </c>
      <c r="IYY29" s="43">
        <v>49</v>
      </c>
      <c r="IYZ29" s="43">
        <v>47</v>
      </c>
      <c r="IZA29" s="43">
        <v>48</v>
      </c>
      <c r="IZB29" s="43">
        <v>49</v>
      </c>
      <c r="IZC29" s="43">
        <v>49</v>
      </c>
      <c r="IZD29" s="43">
        <v>48</v>
      </c>
      <c r="IZE29" s="43">
        <v>53</v>
      </c>
      <c r="IZF29" s="43">
        <v>49</v>
      </c>
      <c r="IZG29" s="43">
        <v>49</v>
      </c>
      <c r="JAF29" s="43">
        <v>1865</v>
      </c>
      <c r="JAG29" s="43">
        <v>2257</v>
      </c>
      <c r="JAH29" s="43">
        <v>1409</v>
      </c>
      <c r="JAI29" s="43">
        <v>2126</v>
      </c>
      <c r="JAJ29" s="43">
        <v>2170</v>
      </c>
      <c r="JAK29" s="43">
        <v>2219</v>
      </c>
      <c r="JAL29" s="43">
        <v>2193</v>
      </c>
      <c r="JAM29" s="43">
        <v>1840</v>
      </c>
      <c r="JAN29" s="43">
        <v>1674</v>
      </c>
      <c r="JAO29" s="43">
        <v>2193</v>
      </c>
      <c r="JAP29" s="43">
        <v>2300</v>
      </c>
      <c r="JAQ29" s="43">
        <v>2319</v>
      </c>
      <c r="JAR29" s="43">
        <v>2004</v>
      </c>
      <c r="JAS29" s="43">
        <v>1923</v>
      </c>
      <c r="JAT29" s="43">
        <v>1841</v>
      </c>
      <c r="JAU29" s="43">
        <v>2132</v>
      </c>
      <c r="JBE29" s="43">
        <v>0</v>
      </c>
      <c r="JBF29" s="43">
        <v>1</v>
      </c>
      <c r="JBR29" s="43">
        <v>0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0</v>
      </c>
      <c r="JBZ29" s="43">
        <v>0</v>
      </c>
      <c r="JCA29" s="43">
        <v>0</v>
      </c>
      <c r="JCB29" s="43">
        <v>0</v>
      </c>
      <c r="JCC29" s="43">
        <v>0</v>
      </c>
      <c r="JCD29" s="43">
        <v>0</v>
      </c>
      <c r="JCE29" s="43">
        <v>0</v>
      </c>
      <c r="JCF29" s="43">
        <v>0</v>
      </c>
      <c r="JCG29" s="43">
        <v>981</v>
      </c>
      <c r="JCH29" s="43">
        <v>0</v>
      </c>
      <c r="JCI29" s="43">
        <v>0</v>
      </c>
      <c r="JCJ29" s="43">
        <v>0</v>
      </c>
      <c r="JCK29" s="43">
        <v>25.5</v>
      </c>
      <c r="JCL29" s="43">
        <v>0</v>
      </c>
      <c r="JCM29" s="43">
        <v>0</v>
      </c>
      <c r="JCN29" s="43">
        <v>0</v>
      </c>
      <c r="JCO29" s="43">
        <v>1.25</v>
      </c>
      <c r="JCS29" s="43">
        <v>0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Z29" s="43">
        <v>0</v>
      </c>
      <c r="JFA29" s="43">
        <v>7.84</v>
      </c>
      <c r="JFB29" s="43">
        <v>0</v>
      </c>
      <c r="JFC29" s="43">
        <v>7.68</v>
      </c>
      <c r="JFD29" s="43">
        <v>0</v>
      </c>
      <c r="JFE29" s="43">
        <v>7.67</v>
      </c>
      <c r="JFF29" s="43">
        <v>0</v>
      </c>
      <c r="JFG29" s="43">
        <v>7.71</v>
      </c>
      <c r="JFH29" s="43">
        <v>0</v>
      </c>
      <c r="JFI29" s="43">
        <v>7.82</v>
      </c>
      <c r="JFJ29" s="43">
        <v>0</v>
      </c>
      <c r="JFK29" s="43">
        <v>7.82</v>
      </c>
      <c r="JFL29" s="43">
        <v>0</v>
      </c>
      <c r="JFM29" s="43">
        <v>7.69</v>
      </c>
      <c r="JFN29" s="43">
        <v>0</v>
      </c>
      <c r="JFO29" s="43">
        <v>7.77</v>
      </c>
      <c r="JFP29" s="43">
        <v>0</v>
      </c>
      <c r="JFQ29" s="43">
        <v>7.62</v>
      </c>
      <c r="JFR29" s="43">
        <v>0</v>
      </c>
      <c r="JFS29" s="43">
        <v>7.65</v>
      </c>
      <c r="JFT29" s="43">
        <v>0</v>
      </c>
      <c r="JFU29" s="43">
        <v>7.51</v>
      </c>
      <c r="JFV29" s="43">
        <v>0</v>
      </c>
      <c r="JFW29" s="43">
        <v>7.57</v>
      </c>
      <c r="JFX29" s="43">
        <v>0</v>
      </c>
      <c r="JFY29" s="43">
        <v>7.59</v>
      </c>
      <c r="JFZ29" s="43">
        <v>0</v>
      </c>
      <c r="JGA29" s="43">
        <v>7.76</v>
      </c>
      <c r="JGB29" s="43">
        <v>0</v>
      </c>
      <c r="JGC29" s="43">
        <v>7.54</v>
      </c>
      <c r="JGD29" s="43">
        <v>0</v>
      </c>
      <c r="JGE29" s="43">
        <v>7.67</v>
      </c>
      <c r="JGV29" s="43">
        <v>0</v>
      </c>
      <c r="JGW29" s="43">
        <v>-0.45</v>
      </c>
      <c r="JGX29" s="43">
        <v>0</v>
      </c>
      <c r="JGY29" s="43">
        <v>-0.24</v>
      </c>
      <c r="JGZ29" s="43">
        <v>0</v>
      </c>
      <c r="JHA29" s="43">
        <v>-0.26</v>
      </c>
      <c r="JHB29" s="43">
        <v>0</v>
      </c>
      <c r="JHC29" s="43">
        <v>-0.24</v>
      </c>
      <c r="JHD29" s="43">
        <v>0</v>
      </c>
      <c r="JHE29" s="43">
        <v>-0.16</v>
      </c>
      <c r="JHF29" s="43">
        <v>0</v>
      </c>
      <c r="JHG29" s="43">
        <v>-0.24</v>
      </c>
      <c r="JHH29" s="43">
        <v>0</v>
      </c>
      <c r="JHI29" s="43">
        <v>-0.27</v>
      </c>
      <c r="JHJ29" s="43">
        <v>0</v>
      </c>
      <c r="JHK29" s="43">
        <v>-0.1</v>
      </c>
      <c r="JHL29" s="43">
        <v>0</v>
      </c>
      <c r="JHM29" s="43">
        <v>-0.28000000000000003</v>
      </c>
      <c r="JHN29" s="43">
        <v>0</v>
      </c>
      <c r="JHO29" s="43">
        <v>-0.21</v>
      </c>
      <c r="JHP29" s="43">
        <v>0</v>
      </c>
      <c r="JHQ29" s="43">
        <v>-0.36</v>
      </c>
      <c r="JHR29" s="43">
        <v>0</v>
      </c>
      <c r="JHS29" s="43">
        <v>-0.23</v>
      </c>
      <c r="JHT29" s="43">
        <v>0</v>
      </c>
      <c r="JHU29" s="43">
        <v>-0.36</v>
      </c>
      <c r="JHV29" s="43">
        <v>0</v>
      </c>
      <c r="JHW29" s="43">
        <v>-0.32</v>
      </c>
      <c r="JHX29" s="43">
        <v>0</v>
      </c>
      <c r="JHY29" s="43">
        <v>-0.28000000000000003</v>
      </c>
      <c r="JHZ29" s="43">
        <v>0</v>
      </c>
      <c r="JIA29" s="43">
        <v>-0.28999999999999998</v>
      </c>
      <c r="JIR29" s="43">
        <v>0</v>
      </c>
      <c r="JIS29" s="43">
        <v>7.66</v>
      </c>
      <c r="JIT29" s="43">
        <v>0</v>
      </c>
      <c r="JIU29" s="43">
        <v>7.66</v>
      </c>
      <c r="JIV29" s="43">
        <v>0</v>
      </c>
      <c r="JIW29" s="43">
        <v>7.59</v>
      </c>
      <c r="JIX29" s="43">
        <v>0</v>
      </c>
      <c r="JIY29" s="43">
        <v>7.75</v>
      </c>
      <c r="JIZ29" s="43">
        <v>0</v>
      </c>
      <c r="JJA29" s="43">
        <v>7.76</v>
      </c>
      <c r="JJB29" s="43">
        <v>0</v>
      </c>
      <c r="JJC29" s="43">
        <v>7.66</v>
      </c>
      <c r="JJD29" s="43">
        <v>0</v>
      </c>
      <c r="JJE29" s="43">
        <v>7.77</v>
      </c>
      <c r="JJF29" s="43">
        <v>0</v>
      </c>
      <c r="JJG29" s="43">
        <v>7.71</v>
      </c>
      <c r="JJH29" s="43">
        <v>0</v>
      </c>
      <c r="JJI29" s="43">
        <v>7.71</v>
      </c>
      <c r="JJJ29" s="43">
        <v>0</v>
      </c>
      <c r="JJK29" s="43">
        <v>7.64</v>
      </c>
      <c r="JJL29" s="43">
        <v>0</v>
      </c>
      <c r="JJM29" s="43">
        <v>7.65</v>
      </c>
      <c r="JJN29" s="43">
        <v>0</v>
      </c>
      <c r="JJO29" s="43">
        <v>7.55</v>
      </c>
      <c r="JJP29" s="43">
        <v>0</v>
      </c>
      <c r="JJQ29" s="43">
        <v>7.65</v>
      </c>
      <c r="JJR29" s="43">
        <v>0</v>
      </c>
      <c r="JJS29" s="43">
        <v>7.59</v>
      </c>
      <c r="JJT29" s="43">
        <v>0</v>
      </c>
      <c r="JJU29" s="43">
        <v>7.52</v>
      </c>
      <c r="JJV29" s="43">
        <v>0</v>
      </c>
      <c r="JJW29" s="43">
        <v>7.79</v>
      </c>
      <c r="JKN29" s="43">
        <v>0</v>
      </c>
      <c r="JKO29" s="43">
        <v>-0.47</v>
      </c>
      <c r="JKP29" s="43">
        <v>0</v>
      </c>
      <c r="JKQ29" s="43">
        <v>-0.28999999999999998</v>
      </c>
      <c r="JKR29" s="43">
        <v>0</v>
      </c>
      <c r="JKS29" s="43">
        <v>-0.22</v>
      </c>
      <c r="JKT29" s="43">
        <v>0</v>
      </c>
      <c r="JKU29" s="43">
        <v>-0.14000000000000001</v>
      </c>
      <c r="JKV29" s="43">
        <v>0</v>
      </c>
      <c r="JKW29" s="43">
        <v>-0.23</v>
      </c>
      <c r="JKX29" s="43">
        <v>0</v>
      </c>
      <c r="JKY29" s="43">
        <v>-0.24</v>
      </c>
      <c r="JKZ29" s="43">
        <v>0</v>
      </c>
      <c r="JLA29" s="43">
        <v>-0.26</v>
      </c>
      <c r="JLB29" s="43">
        <v>0</v>
      </c>
      <c r="JLC29" s="43">
        <v>-0.34</v>
      </c>
      <c r="JLD29" s="43">
        <v>0</v>
      </c>
      <c r="JLE29" s="43">
        <v>-0.33</v>
      </c>
      <c r="JLF29" s="43">
        <v>0</v>
      </c>
      <c r="JLG29" s="43">
        <v>-0.16</v>
      </c>
      <c r="JLH29" s="43">
        <v>0</v>
      </c>
      <c r="JLI29" s="43">
        <v>-0.22</v>
      </c>
      <c r="JLJ29" s="43">
        <v>0</v>
      </c>
      <c r="JLK29" s="43">
        <v>-0.15</v>
      </c>
      <c r="JLL29" s="43">
        <v>0</v>
      </c>
      <c r="JLM29" s="43">
        <v>-0.32</v>
      </c>
      <c r="JLN29" s="43">
        <v>0</v>
      </c>
      <c r="JLO29" s="43">
        <v>-0.27</v>
      </c>
      <c r="JLP29" s="43">
        <v>0</v>
      </c>
      <c r="JLQ29" s="43">
        <v>-0.36</v>
      </c>
      <c r="JLR29" s="43">
        <v>0</v>
      </c>
      <c r="JLS29" s="43">
        <v>-0.13</v>
      </c>
      <c r="JMK29" s="43">
        <v>0</v>
      </c>
      <c r="JML29" s="43">
        <v>1</v>
      </c>
      <c r="JMM29" s="43">
        <v>0</v>
      </c>
      <c r="JMN29" s="43">
        <v>0</v>
      </c>
      <c r="JMO29" s="43">
        <v>5</v>
      </c>
      <c r="JMP29" s="43">
        <v>0</v>
      </c>
      <c r="JMQ29" s="43">
        <v>0</v>
      </c>
      <c r="JMR29" s="43">
        <v>0</v>
      </c>
      <c r="JMS29" s="43">
        <v>0</v>
      </c>
      <c r="JMT29" s="43">
        <v>0</v>
      </c>
      <c r="JMU29" s="43">
        <v>0</v>
      </c>
      <c r="JMV29" s="43">
        <v>0</v>
      </c>
      <c r="JMW29" s="43">
        <v>0</v>
      </c>
      <c r="JMX29" s="43">
        <v>0</v>
      </c>
      <c r="JMY29" s="43">
        <v>0</v>
      </c>
      <c r="JMZ29" s="43">
        <v>0</v>
      </c>
      <c r="JNA29" s="43">
        <v>0</v>
      </c>
      <c r="JNB29" s="43">
        <v>0</v>
      </c>
      <c r="JNC29" s="43">
        <v>0.99</v>
      </c>
      <c r="JNE29" s="112">
        <v>0</v>
      </c>
      <c r="JNF29" s="112">
        <v>0</v>
      </c>
      <c r="JNG29" s="112">
        <v>0</v>
      </c>
      <c r="JNH29" s="112">
        <v>0</v>
      </c>
      <c r="JNJ29" s="112">
        <v>0</v>
      </c>
      <c r="JNK29" s="112">
        <v>0</v>
      </c>
      <c r="JNL29" s="112">
        <v>0</v>
      </c>
      <c r="JNM29" s="112">
        <v>0</v>
      </c>
      <c r="JNN29" s="112">
        <v>0</v>
      </c>
      <c r="JNO29" s="112">
        <v>0</v>
      </c>
      <c r="JNP29" s="112">
        <v>0</v>
      </c>
      <c r="JNQ29" s="112">
        <v>0</v>
      </c>
      <c r="JNS29" s="112">
        <v>1500</v>
      </c>
      <c r="JNT29" s="112">
        <v>0</v>
      </c>
      <c r="JNV29" s="112">
        <v>33.299999999999997</v>
      </c>
      <c r="JNY29" s="112">
        <v>0</v>
      </c>
      <c r="JNZ29" s="112">
        <v>0</v>
      </c>
      <c r="JOA29" s="112" t="s">
        <v>82</v>
      </c>
    </row>
    <row r="30" spans="1:6089 6180:7151" ht="15" customHeight="1">
      <c r="A30" s="205">
        <v>25</v>
      </c>
      <c r="F30" s="43" t="s">
        <v>8268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1</v>
      </c>
      <c r="S30" s="43">
        <v>0</v>
      </c>
      <c r="T30" s="43">
        <v>0</v>
      </c>
      <c r="U30" s="43">
        <v>0</v>
      </c>
      <c r="V30" s="43">
        <v>0</v>
      </c>
      <c r="W30" s="43">
        <v>0.98</v>
      </c>
      <c r="X30" s="43">
        <v>21.1</v>
      </c>
      <c r="Y30" s="43">
        <v>0</v>
      </c>
      <c r="AC30" s="43">
        <v>0</v>
      </c>
      <c r="AD30" s="43">
        <v>0</v>
      </c>
      <c r="AM30" s="43" t="s">
        <v>7766</v>
      </c>
      <c r="AN30" s="43">
        <v>8410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C30" s="43">
        <v>1</v>
      </c>
      <c r="CD30" s="43">
        <v>0</v>
      </c>
      <c r="CE30" s="43">
        <v>1</v>
      </c>
      <c r="CF30" s="43">
        <v>0</v>
      </c>
      <c r="CI30" s="43">
        <v>0</v>
      </c>
      <c r="CJ30" s="43">
        <v>0</v>
      </c>
      <c r="CL30" s="43">
        <v>0</v>
      </c>
      <c r="CM30" s="43">
        <v>-994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0.01</v>
      </c>
      <c r="EV30" s="43">
        <v>0.01</v>
      </c>
      <c r="FA30" s="43">
        <v>0</v>
      </c>
      <c r="FB30" s="43">
        <v>0</v>
      </c>
      <c r="FC30" s="43">
        <v>0</v>
      </c>
      <c r="FD30" s="43">
        <v>4661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78</v>
      </c>
      <c r="FL30" s="43">
        <v>1220</v>
      </c>
      <c r="FM30" s="43">
        <v>3220</v>
      </c>
      <c r="FN30" s="43">
        <v>9220</v>
      </c>
      <c r="FO30" s="43">
        <v>499220</v>
      </c>
      <c r="FP30" s="43">
        <v>599220</v>
      </c>
      <c r="FQ30" s="43">
        <v>699220</v>
      </c>
      <c r="FR30" s="43">
        <v>799220</v>
      </c>
      <c r="FS30" s="43">
        <v>780</v>
      </c>
      <c r="FT30" s="43">
        <v>780</v>
      </c>
      <c r="FU30" s="43">
        <v>780</v>
      </c>
      <c r="FW30" s="43">
        <v>40</v>
      </c>
      <c r="FY30" s="43">
        <v>27.5</v>
      </c>
      <c r="FZ30" s="43">
        <v>0</v>
      </c>
      <c r="GA30" s="43">
        <v>0</v>
      </c>
      <c r="GB30" s="43">
        <v>15.6</v>
      </c>
      <c r="GC30" s="43">
        <v>100</v>
      </c>
      <c r="GD30" s="43">
        <v>0</v>
      </c>
      <c r="GE30" s="43">
        <v>15.6</v>
      </c>
      <c r="GF30" s="43">
        <v>0</v>
      </c>
      <c r="GG30" s="43">
        <v>21.1</v>
      </c>
      <c r="GH30" s="43">
        <v>21.1</v>
      </c>
      <c r="GI30" s="43">
        <v>0</v>
      </c>
      <c r="GJ30" s="43">
        <v>1</v>
      </c>
      <c r="GK30" s="43">
        <v>1</v>
      </c>
      <c r="GL30" s="43">
        <v>50</v>
      </c>
      <c r="GM30" s="43">
        <v>99</v>
      </c>
      <c r="GN30" s="43">
        <v>3276.6</v>
      </c>
      <c r="GO30" s="43">
        <v>100</v>
      </c>
      <c r="GP30" s="43">
        <v>30</v>
      </c>
      <c r="GQ30" s="43">
        <v>27.5</v>
      </c>
      <c r="GR30" s="43">
        <v>0</v>
      </c>
      <c r="GS30" s="43">
        <v>75</v>
      </c>
      <c r="GT30" s="43">
        <v>57.1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OS30" s="43">
        <v>40.067108667129922</v>
      </c>
      <c r="OT30" s="43">
        <v>39.966496256555331</v>
      </c>
      <c r="SP30" s="43">
        <v>1606784138142</v>
      </c>
      <c r="SQ30" s="43">
        <v>0</v>
      </c>
      <c r="SR30" s="43">
        <v>49</v>
      </c>
      <c r="SS30" s="43">
        <v>1</v>
      </c>
      <c r="SU30" s="43">
        <v>0</v>
      </c>
      <c r="SV30" s="43">
        <v>0</v>
      </c>
      <c r="SX30" s="43">
        <v>32.39</v>
      </c>
      <c r="SY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O30" s="43">
        <v>0</v>
      </c>
      <c r="TP30" s="43">
        <v>3276</v>
      </c>
      <c r="TQ30" s="43">
        <v>3276</v>
      </c>
      <c r="TR30" s="43">
        <v>48</v>
      </c>
      <c r="TS30" s="43">
        <v>49</v>
      </c>
      <c r="TT30" s="43">
        <v>49</v>
      </c>
      <c r="TU30" s="43">
        <v>49</v>
      </c>
      <c r="TV30" s="43">
        <v>50</v>
      </c>
      <c r="TW30" s="43">
        <v>51</v>
      </c>
      <c r="TX30" s="43">
        <v>50</v>
      </c>
      <c r="TY30" s="43">
        <v>51</v>
      </c>
      <c r="TZ30" s="43">
        <v>51</v>
      </c>
      <c r="UA30" s="43">
        <v>51</v>
      </c>
      <c r="UB30" s="43">
        <v>48</v>
      </c>
      <c r="UC30" s="43">
        <v>50</v>
      </c>
      <c r="UD30" s="43">
        <v>50</v>
      </c>
      <c r="UE30" s="43">
        <v>50</v>
      </c>
      <c r="UF30" s="43">
        <v>51</v>
      </c>
      <c r="UG30" s="43">
        <v>51</v>
      </c>
      <c r="UH30" s="43">
        <v>51</v>
      </c>
      <c r="UI30" s="43">
        <v>50</v>
      </c>
      <c r="UJ30" s="43">
        <v>51</v>
      </c>
      <c r="UK30" s="43">
        <v>48</v>
      </c>
      <c r="UL30" s="43">
        <v>0</v>
      </c>
      <c r="UM30" s="43">
        <v>0</v>
      </c>
      <c r="UN30" s="43">
        <v>0</v>
      </c>
      <c r="UO30" s="43">
        <v>0</v>
      </c>
      <c r="UP30" s="43">
        <v>50</v>
      </c>
      <c r="UQ30" s="43">
        <v>557</v>
      </c>
      <c r="UR30" s="43">
        <v>51</v>
      </c>
      <c r="US30" s="43">
        <v>560</v>
      </c>
      <c r="UT30" s="43">
        <v>47</v>
      </c>
      <c r="UU30" s="43">
        <v>554</v>
      </c>
      <c r="UV30" s="43">
        <v>0</v>
      </c>
      <c r="UW30" s="43">
        <v>19</v>
      </c>
      <c r="UX30" s="43">
        <v>0</v>
      </c>
      <c r="UY30" s="43">
        <v>0</v>
      </c>
      <c r="UZ30" s="43">
        <v>0</v>
      </c>
      <c r="VA30" s="43">
        <v>6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XF30" s="43">
        <v>1</v>
      </c>
      <c r="XN30" s="43">
        <v>13.9</v>
      </c>
      <c r="XO30" s="43">
        <v>15.2</v>
      </c>
      <c r="XR30" s="43">
        <v>14.4</v>
      </c>
      <c r="XS30" s="43">
        <v>15.3</v>
      </c>
      <c r="XT30" s="43">
        <v>16.100000000000001</v>
      </c>
      <c r="XU30" s="43">
        <v>0</v>
      </c>
      <c r="XZ30" s="43">
        <v>1</v>
      </c>
      <c r="YA30" s="43">
        <v>1606650938553</v>
      </c>
      <c r="YT30" s="43">
        <v>10027</v>
      </c>
      <c r="YU30" s="43">
        <v>3342</v>
      </c>
      <c r="YV30" s="43">
        <v>3</v>
      </c>
      <c r="YW30" s="43">
        <v>0</v>
      </c>
      <c r="YX30" s="43">
        <v>0</v>
      </c>
      <c r="YY30" s="43">
        <v>1.96</v>
      </c>
      <c r="YZ30" s="43">
        <v>0.5</v>
      </c>
      <c r="ZA30" s="43">
        <v>0.11</v>
      </c>
      <c r="ZB30" s="43">
        <v>-0.09</v>
      </c>
      <c r="ZD30" s="43">
        <v>0</v>
      </c>
      <c r="ZE30" s="43">
        <v>57.1</v>
      </c>
      <c r="ZF30" s="43">
        <v>14.3</v>
      </c>
      <c r="ZG30" s="43">
        <v>0</v>
      </c>
      <c r="ZH30" s="43">
        <v>3276.6</v>
      </c>
      <c r="ZI30" s="43">
        <v>15.6</v>
      </c>
      <c r="ZJ30" s="43">
        <v>15.6</v>
      </c>
      <c r="ZK30" s="43">
        <v>30</v>
      </c>
      <c r="ZL30" s="43">
        <v>0</v>
      </c>
      <c r="ZM30" s="43">
        <v>0</v>
      </c>
      <c r="ZN30" s="43">
        <v>18</v>
      </c>
      <c r="ZO30" s="43">
        <v>18</v>
      </c>
      <c r="ZP30" s="43">
        <v>18</v>
      </c>
      <c r="ZQ30" s="43">
        <v>18</v>
      </c>
      <c r="ZR30" s="43">
        <v>18</v>
      </c>
      <c r="ZS30" s="43">
        <v>18</v>
      </c>
      <c r="ZT30" s="43">
        <v>18</v>
      </c>
      <c r="ZU30" s="43">
        <v>18</v>
      </c>
      <c r="ZV30" s="43">
        <v>18</v>
      </c>
      <c r="ZW30" s="43">
        <v>18</v>
      </c>
      <c r="ZX30" s="43">
        <v>18</v>
      </c>
      <c r="ZY30" s="43">
        <v>18</v>
      </c>
      <c r="ZZ30" s="43">
        <v>18</v>
      </c>
      <c r="AAA30" s="43">
        <v>18</v>
      </c>
      <c r="AAB30" s="43">
        <v>18</v>
      </c>
      <c r="AAC30" s="43">
        <v>18</v>
      </c>
      <c r="AAD30" s="43">
        <v>18</v>
      </c>
      <c r="AAE30" s="43">
        <v>18</v>
      </c>
      <c r="AAF30" s="43">
        <v>18</v>
      </c>
      <c r="AAG30" s="43">
        <v>18</v>
      </c>
      <c r="AAH30" s="43">
        <v>18</v>
      </c>
      <c r="AAI30" s="43">
        <v>0</v>
      </c>
      <c r="AAJ30" s="43">
        <v>0</v>
      </c>
      <c r="AAK30" s="43">
        <v>0</v>
      </c>
      <c r="AAL30" s="43">
        <v>0</v>
      </c>
      <c r="AAM30" s="43">
        <v>58.1</v>
      </c>
      <c r="AAN30" s="43">
        <v>56.8</v>
      </c>
      <c r="AAO30" s="43">
        <v>0</v>
      </c>
      <c r="AAP30" s="43">
        <v>0</v>
      </c>
      <c r="AAQ30" s="43">
        <v>56.5</v>
      </c>
      <c r="AAR30" s="43">
        <v>56.3</v>
      </c>
      <c r="AAS30" s="43">
        <v>57.5</v>
      </c>
      <c r="AAT30" s="43">
        <v>57.2</v>
      </c>
      <c r="AAU30" s="43">
        <v>56.1</v>
      </c>
      <c r="AAV30" s="43">
        <v>61.1</v>
      </c>
      <c r="AAW30" s="43">
        <v>53.7</v>
      </c>
      <c r="AAX30" s="43">
        <v>57.6</v>
      </c>
      <c r="AAY30" s="43">
        <v>1.24</v>
      </c>
      <c r="AAZ30" s="43">
        <v>1.24</v>
      </c>
      <c r="ABA30" s="43">
        <v>0</v>
      </c>
      <c r="ABB30" s="43">
        <v>0</v>
      </c>
      <c r="ABC30" s="43">
        <v>1.24</v>
      </c>
      <c r="ABD30" s="43">
        <v>1.24</v>
      </c>
      <c r="ABE30" s="43">
        <v>1.24</v>
      </c>
      <c r="ABF30" s="43">
        <v>1.24</v>
      </c>
      <c r="ABG30" s="43">
        <v>1.24</v>
      </c>
      <c r="ABH30" s="43">
        <v>1.24</v>
      </c>
      <c r="ABI30" s="43">
        <v>1.24</v>
      </c>
      <c r="ABJ30" s="43">
        <v>1.24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789.7</v>
      </c>
      <c r="ACJ30" s="43">
        <v>789.7</v>
      </c>
      <c r="ACK30" s="43">
        <v>0</v>
      </c>
      <c r="ACL30" s="43">
        <v>0</v>
      </c>
      <c r="ACM30" s="43">
        <v>789.7</v>
      </c>
      <c r="ACN30" s="43">
        <v>789.7</v>
      </c>
      <c r="ACO30" s="43">
        <v>789.7</v>
      </c>
      <c r="ACP30" s="43">
        <v>789.7</v>
      </c>
      <c r="ACQ30" s="43">
        <v>789.7</v>
      </c>
      <c r="ACR30" s="43">
        <v>789.7</v>
      </c>
      <c r="ACS30" s="43">
        <v>789.7</v>
      </c>
      <c r="ACT30" s="43">
        <v>789.7</v>
      </c>
      <c r="ACU30" s="43">
        <v>2018</v>
      </c>
      <c r="ACV30" s="43">
        <v>2018</v>
      </c>
      <c r="ACY30" s="43">
        <v>0</v>
      </c>
      <c r="ADB30" s="43">
        <v>0</v>
      </c>
      <c r="ADG30" s="43">
        <v>2018</v>
      </c>
      <c r="ADJ30" s="43">
        <v>2018</v>
      </c>
      <c r="ADM30" s="43">
        <v>2018</v>
      </c>
      <c r="ADP30" s="43">
        <v>2018</v>
      </c>
      <c r="ADS30" s="43">
        <v>2018</v>
      </c>
      <c r="ADV30" s="43">
        <v>2018</v>
      </c>
      <c r="ADY30" s="43">
        <v>2018</v>
      </c>
      <c r="AEB30" s="43">
        <v>2018</v>
      </c>
      <c r="AEE30" s="43">
        <v>40156</v>
      </c>
      <c r="AEF30" s="43">
        <v>40157</v>
      </c>
      <c r="AEG30" s="43">
        <v>0</v>
      </c>
      <c r="AEH30" s="43">
        <v>0</v>
      </c>
      <c r="AEI30" s="43">
        <v>40161</v>
      </c>
      <c r="AEJ30" s="43">
        <v>40158</v>
      </c>
      <c r="AEK30" s="43">
        <v>40155</v>
      </c>
      <c r="AEL30" s="43">
        <v>40154</v>
      </c>
      <c r="AEM30" s="43">
        <v>40160</v>
      </c>
      <c r="AEN30" s="43">
        <v>40041</v>
      </c>
      <c r="AEO30" s="43">
        <v>40045</v>
      </c>
      <c r="AEP30" s="43">
        <v>40166</v>
      </c>
      <c r="AEQ30" s="43">
        <v>7.7</v>
      </c>
      <c r="AER30" s="43">
        <v>7.7</v>
      </c>
      <c r="AES30" s="43">
        <v>0</v>
      </c>
      <c r="AET30" s="43">
        <v>0</v>
      </c>
      <c r="AEU30" s="43">
        <v>7.7</v>
      </c>
      <c r="AEV30" s="43">
        <v>7.7</v>
      </c>
      <c r="AEW30" s="43">
        <v>7.7</v>
      </c>
      <c r="AEX30" s="43">
        <v>7.7</v>
      </c>
      <c r="AEY30" s="43">
        <v>7.7</v>
      </c>
      <c r="AEZ30" s="43">
        <v>7.7</v>
      </c>
      <c r="AFA30" s="43">
        <v>7.7</v>
      </c>
      <c r="AFB30" s="43">
        <v>7.7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38</v>
      </c>
      <c r="AGL30" s="43">
        <v>0</v>
      </c>
      <c r="AGM30" s="43">
        <v>0</v>
      </c>
      <c r="AGN30" s="43">
        <v>0</v>
      </c>
      <c r="AGO30" s="43">
        <v>0</v>
      </c>
      <c r="AGP30" s="43">
        <v>0</v>
      </c>
      <c r="AGQ30" s="43">
        <v>0</v>
      </c>
      <c r="AGR30" s="43">
        <v>0</v>
      </c>
      <c r="AGS30" s="43">
        <v>0</v>
      </c>
      <c r="AGT30" s="43">
        <v>0</v>
      </c>
      <c r="AGU30" s="43">
        <v>0</v>
      </c>
      <c r="AGV30" s="43">
        <v>0</v>
      </c>
      <c r="AGW30" s="43">
        <v>0</v>
      </c>
      <c r="AGX30" s="43">
        <v>0</v>
      </c>
      <c r="AGY30" s="43">
        <v>0</v>
      </c>
      <c r="AGZ30" s="43">
        <v>0</v>
      </c>
      <c r="AHA30" s="43">
        <v>0</v>
      </c>
      <c r="AHB30" s="43">
        <v>0</v>
      </c>
      <c r="AHC30" s="43">
        <v>0</v>
      </c>
      <c r="AHD30" s="43">
        <v>0</v>
      </c>
      <c r="AHE30" s="43">
        <v>0</v>
      </c>
      <c r="AHF30" s="43">
        <v>0</v>
      </c>
      <c r="AHG30" s="43">
        <v>0</v>
      </c>
      <c r="AHH30" s="43">
        <v>0</v>
      </c>
      <c r="AHI30" s="43">
        <v>0</v>
      </c>
      <c r="AHJ30" s="43">
        <v>0</v>
      </c>
      <c r="AHK30" s="43">
        <v>0</v>
      </c>
      <c r="AHL30" s="43">
        <v>0</v>
      </c>
      <c r="AHM30" s="43">
        <v>0</v>
      </c>
      <c r="AHN30" s="43">
        <v>0</v>
      </c>
      <c r="AHO30" s="43">
        <v>0</v>
      </c>
      <c r="AHP30" s="43">
        <v>0</v>
      </c>
      <c r="AHQ30" s="43">
        <v>0</v>
      </c>
      <c r="AHR30" s="43">
        <v>0</v>
      </c>
      <c r="AHS30" s="43">
        <v>0</v>
      </c>
      <c r="AHT30" s="43">
        <v>0</v>
      </c>
      <c r="AHU30" s="43">
        <v>0</v>
      </c>
      <c r="AHV30" s="43">
        <v>0</v>
      </c>
      <c r="AHW30" s="43">
        <v>0</v>
      </c>
      <c r="AHX30" s="43">
        <v>0</v>
      </c>
      <c r="AHY30" s="43">
        <v>0</v>
      </c>
      <c r="AHZ30" s="43">
        <v>0</v>
      </c>
      <c r="AIA30" s="43">
        <v>0</v>
      </c>
      <c r="AIB30" s="43">
        <v>0</v>
      </c>
      <c r="AIC30" s="43">
        <v>0</v>
      </c>
      <c r="AID30" s="43">
        <v>0</v>
      </c>
      <c r="AIE30" s="43">
        <v>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0</v>
      </c>
      <c r="AKN30" s="43">
        <v>0</v>
      </c>
      <c r="AKO30" s="43">
        <v>0</v>
      </c>
      <c r="AKP30" s="43">
        <v>0</v>
      </c>
      <c r="AKQ30" s="43">
        <v>0</v>
      </c>
      <c r="AKR30" s="43">
        <v>0</v>
      </c>
      <c r="AKS30" s="43">
        <v>0</v>
      </c>
      <c r="AKT30" s="43">
        <v>0</v>
      </c>
      <c r="AKU30" s="43">
        <v>0</v>
      </c>
      <c r="AKV30" s="43">
        <v>0</v>
      </c>
      <c r="AKW30" s="43">
        <v>0</v>
      </c>
      <c r="AKX30" s="43">
        <v>0</v>
      </c>
      <c r="AKY30" s="43">
        <v>0</v>
      </c>
      <c r="AKZ30" s="43">
        <v>0</v>
      </c>
      <c r="ALA30" s="43">
        <v>0</v>
      </c>
      <c r="ALB30" s="43">
        <v>0</v>
      </c>
      <c r="ALC30" s="43">
        <v>0</v>
      </c>
      <c r="ALD30" s="43">
        <v>0</v>
      </c>
      <c r="ALE30" s="43">
        <v>0</v>
      </c>
      <c r="ALF30" s="43">
        <v>0</v>
      </c>
      <c r="ALG30" s="43">
        <v>0</v>
      </c>
      <c r="ALH30" s="43">
        <v>0</v>
      </c>
      <c r="ALI30" s="43">
        <v>0</v>
      </c>
      <c r="ALJ30" s="43">
        <v>0</v>
      </c>
      <c r="ALK30" s="43">
        <v>0.72399999999999998</v>
      </c>
      <c r="ALL30" s="43">
        <v>0.25</v>
      </c>
      <c r="ALM30" s="43">
        <v>0</v>
      </c>
      <c r="ALO30" s="43">
        <v>0</v>
      </c>
      <c r="ALP30" s="43">
        <v>0</v>
      </c>
      <c r="ALQ30" s="43">
        <v>7.37</v>
      </c>
      <c r="ALR30" s="43">
        <v>7.59</v>
      </c>
      <c r="ALS30" s="43">
        <v>7.39</v>
      </c>
      <c r="ALT30" s="43">
        <v>7.51</v>
      </c>
      <c r="ALU30" s="43">
        <v>7.7</v>
      </c>
      <c r="ALV30" s="43">
        <v>7.62</v>
      </c>
      <c r="ALW30" s="43">
        <v>7.51</v>
      </c>
      <c r="ALX30" s="43">
        <v>7.68</v>
      </c>
      <c r="ALY30" s="43">
        <v>7.51</v>
      </c>
      <c r="ALZ30" s="43">
        <v>7.63</v>
      </c>
      <c r="AMA30" s="43">
        <v>7.44</v>
      </c>
      <c r="AMB30" s="43">
        <v>7.62</v>
      </c>
      <c r="AMC30" s="43">
        <v>7.57</v>
      </c>
      <c r="AMD30" s="43">
        <v>7.54</v>
      </c>
      <c r="AME30" s="43">
        <v>7.47</v>
      </c>
      <c r="AMF30" s="43">
        <v>7.59</v>
      </c>
      <c r="AMG30" s="43">
        <v>7.56</v>
      </c>
      <c r="AMH30" s="43">
        <v>7.49</v>
      </c>
      <c r="AMI30" s="43">
        <v>7.63</v>
      </c>
      <c r="AMJ30" s="43">
        <v>7.58</v>
      </c>
      <c r="AMO30" s="43">
        <v>-0.35</v>
      </c>
      <c r="AMP30" s="43">
        <v>-0.14000000000000001</v>
      </c>
      <c r="AMQ30" s="43">
        <v>-0.38</v>
      </c>
      <c r="AMR30" s="43">
        <v>-0.44</v>
      </c>
      <c r="AMS30" s="43">
        <v>-0.49</v>
      </c>
      <c r="AMT30" s="43">
        <v>-0.32</v>
      </c>
      <c r="AMU30" s="43">
        <v>-0.49</v>
      </c>
      <c r="AMV30" s="43">
        <v>-0.14000000000000001</v>
      </c>
      <c r="AMW30" s="43">
        <v>-0.47</v>
      </c>
      <c r="AMX30" s="43">
        <v>-0.41</v>
      </c>
      <c r="AMY30" s="43">
        <v>-0.62</v>
      </c>
      <c r="AMZ30" s="43">
        <v>-0.33</v>
      </c>
      <c r="ANA30" s="43">
        <v>0.04</v>
      </c>
      <c r="ANB30" s="43">
        <v>-0.37</v>
      </c>
      <c r="ANC30" s="43">
        <v>-0.18</v>
      </c>
      <c r="AND30" s="43">
        <v>-0.33</v>
      </c>
      <c r="ANE30" s="43">
        <v>-0.2</v>
      </c>
      <c r="ANF30" s="43">
        <v>-0.3</v>
      </c>
      <c r="ANG30" s="43">
        <v>-0.28000000000000003</v>
      </c>
      <c r="ANH30" s="43">
        <v>-0.16</v>
      </c>
      <c r="ANM30" s="43">
        <v>7.52</v>
      </c>
      <c r="ANN30" s="43">
        <v>7.58</v>
      </c>
      <c r="ANO30" s="43">
        <v>7.54</v>
      </c>
      <c r="ANP30" s="43">
        <v>7.56</v>
      </c>
      <c r="ANQ30" s="43">
        <v>7.63</v>
      </c>
      <c r="ANR30" s="43">
        <v>7.61</v>
      </c>
      <c r="ANS30" s="43">
        <v>7.58</v>
      </c>
      <c r="ANT30" s="43">
        <v>7.55</v>
      </c>
      <c r="ANU30" s="43">
        <v>7.56</v>
      </c>
      <c r="ANV30" s="43">
        <v>7.52</v>
      </c>
      <c r="ANW30" s="43">
        <v>7.57</v>
      </c>
      <c r="ANX30" s="43">
        <v>7.63</v>
      </c>
      <c r="ANY30" s="43">
        <v>7.55</v>
      </c>
      <c r="ANZ30" s="43">
        <v>7.61</v>
      </c>
      <c r="AOA30" s="43">
        <v>7.55</v>
      </c>
      <c r="AOB30" s="43">
        <v>7.59</v>
      </c>
      <c r="AOC30" s="43">
        <v>7.52</v>
      </c>
      <c r="AOD30" s="43">
        <v>7.65</v>
      </c>
      <c r="AOE30" s="43">
        <v>7.51</v>
      </c>
      <c r="AOF30" s="43">
        <v>7.7</v>
      </c>
      <c r="AOK30" s="43">
        <v>-0.23</v>
      </c>
      <c r="AOL30" s="43">
        <v>-0.28999999999999998</v>
      </c>
      <c r="AOM30" s="43">
        <v>-0.3</v>
      </c>
      <c r="AON30" s="43">
        <v>-0.22</v>
      </c>
      <c r="AOO30" s="43">
        <v>-0.14000000000000001</v>
      </c>
      <c r="AOP30" s="43">
        <v>-0.37</v>
      </c>
      <c r="AOQ30" s="43">
        <v>-0.44</v>
      </c>
      <c r="AOR30" s="43">
        <v>-0.36</v>
      </c>
      <c r="AOS30" s="43">
        <v>-0.03</v>
      </c>
      <c r="AOT30" s="43">
        <v>-0.25</v>
      </c>
      <c r="AOU30" s="43">
        <v>-0.48</v>
      </c>
      <c r="AOV30" s="43">
        <v>-0.32</v>
      </c>
      <c r="AOW30" s="43">
        <v>-0.28000000000000003</v>
      </c>
      <c r="AOX30" s="43">
        <v>-0.26</v>
      </c>
      <c r="AOY30" s="43">
        <v>-0.3</v>
      </c>
      <c r="AOZ30" s="43">
        <v>-0.3</v>
      </c>
      <c r="APA30" s="43">
        <v>-0.48</v>
      </c>
      <c r="APB30" s="43">
        <v>-0.3</v>
      </c>
      <c r="APC30" s="43">
        <v>-0.34</v>
      </c>
      <c r="APD30" s="43">
        <v>-0.4</v>
      </c>
      <c r="API30" s="43">
        <v>2623.1</v>
      </c>
      <c r="APK30" s="43">
        <v>316.89999999999998</v>
      </c>
      <c r="APM30" s="43">
        <v>0</v>
      </c>
      <c r="APN30" s="43">
        <v>0.02</v>
      </c>
      <c r="APO30" s="43">
        <v>0</v>
      </c>
      <c r="APP30" s="43">
        <v>0</v>
      </c>
      <c r="APQ30" s="43">
        <v>1.04</v>
      </c>
      <c r="APR30" s="43">
        <v>0</v>
      </c>
      <c r="APS30" s="43">
        <v>0</v>
      </c>
      <c r="APT30" s="43" t="s">
        <v>7675</v>
      </c>
      <c r="APU30" s="43" t="s">
        <v>7746</v>
      </c>
      <c r="APV30" s="43" t="s">
        <v>7675</v>
      </c>
      <c r="APW30" s="43" t="s">
        <v>7767</v>
      </c>
      <c r="APX30" s="43" t="s">
        <v>7768</v>
      </c>
      <c r="APY30" s="43" t="s">
        <v>7821</v>
      </c>
      <c r="APZ30" s="43" t="s">
        <v>7675</v>
      </c>
      <c r="AQA30" s="43" t="s">
        <v>7770</v>
      </c>
      <c r="AQB30" s="43" t="s">
        <v>7771</v>
      </c>
      <c r="AQC30" s="43" t="s">
        <v>7748</v>
      </c>
      <c r="AQD30" s="43" t="s">
        <v>7675</v>
      </c>
      <c r="AQE30" s="43" t="s">
        <v>7770</v>
      </c>
      <c r="AQF30" s="43" t="s">
        <v>7675</v>
      </c>
      <c r="AQG30" s="43" t="s">
        <v>7675</v>
      </c>
      <c r="AQH30" s="43" t="s">
        <v>7770</v>
      </c>
      <c r="AQI30" s="43" t="s">
        <v>7772</v>
      </c>
      <c r="AQJ30" s="43" t="s">
        <v>7675</v>
      </c>
      <c r="AQK30" s="43" t="s">
        <v>7697</v>
      </c>
      <c r="AQL30" s="43" t="s">
        <v>7675</v>
      </c>
      <c r="AQM30" s="43" t="s">
        <v>7697</v>
      </c>
      <c r="AQN30" s="43" t="s">
        <v>7770</v>
      </c>
      <c r="AQO30" s="43" t="s">
        <v>7699</v>
      </c>
      <c r="AQP30" s="43" t="s">
        <v>7672</v>
      </c>
      <c r="AQQ30" s="43" t="s">
        <v>7768</v>
      </c>
      <c r="AQR30" s="43" t="s">
        <v>7701</v>
      </c>
      <c r="AQS30" s="43" t="s">
        <v>7770</v>
      </c>
      <c r="AQT30" s="43" t="s">
        <v>7748</v>
      </c>
      <c r="AQU30" s="43" t="s">
        <v>7699</v>
      </c>
      <c r="AQV30" s="43" t="s">
        <v>7768</v>
      </c>
      <c r="AQW30" s="43" t="s">
        <v>7675</v>
      </c>
      <c r="AQX30" s="43" t="s">
        <v>7822</v>
      </c>
      <c r="AQY30" s="43">
        <v>0</v>
      </c>
      <c r="AQZ30" s="43">
        <v>0</v>
      </c>
      <c r="ARA30" s="43">
        <v>0</v>
      </c>
      <c r="ARB30" s="43">
        <v>0</v>
      </c>
      <c r="ARC30" s="43">
        <v>0</v>
      </c>
      <c r="ARD30" s="43">
        <v>0</v>
      </c>
      <c r="ARE30" s="43">
        <v>0</v>
      </c>
      <c r="ARF30" s="43">
        <v>0</v>
      </c>
      <c r="ARG30" s="43">
        <v>0</v>
      </c>
      <c r="ARH30" s="43">
        <v>0</v>
      </c>
      <c r="ARI30" s="43">
        <v>0</v>
      </c>
      <c r="ARJ30" s="43">
        <v>0</v>
      </c>
      <c r="ARK30" s="43">
        <v>0</v>
      </c>
      <c r="ARL30" s="43">
        <v>0</v>
      </c>
      <c r="ARM30" s="43">
        <v>0</v>
      </c>
      <c r="ARN30" s="43">
        <v>0</v>
      </c>
      <c r="ARO30" s="43">
        <v>0</v>
      </c>
      <c r="ARP30" s="43">
        <v>0</v>
      </c>
      <c r="ARQ30" s="43">
        <v>0</v>
      </c>
      <c r="ARR30" s="43">
        <v>0</v>
      </c>
      <c r="ARS30" s="43">
        <v>0</v>
      </c>
      <c r="ART30" s="43">
        <v>0</v>
      </c>
      <c r="ARU30" s="43">
        <v>0</v>
      </c>
      <c r="ARV30" s="43">
        <v>0</v>
      </c>
      <c r="ARW30" s="43">
        <v>0</v>
      </c>
      <c r="ARX30" s="43">
        <v>0</v>
      </c>
      <c r="ARY30" s="43">
        <v>0</v>
      </c>
      <c r="ARZ30" s="43">
        <v>960</v>
      </c>
      <c r="AVE30" s="43" t="s">
        <v>7741</v>
      </c>
      <c r="AVF30" s="43">
        <v>40</v>
      </c>
      <c r="AVK30" s="43">
        <v>19.5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1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1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30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200</v>
      </c>
      <c r="BBI30" s="43">
        <v>-300</v>
      </c>
      <c r="BBK30" s="43">
        <v>-100</v>
      </c>
      <c r="BBL30" s="43">
        <v>-700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3</v>
      </c>
      <c r="BBR30" s="43">
        <v>3.7</v>
      </c>
      <c r="BBS30" s="43">
        <v>3.9</v>
      </c>
      <c r="BBT30" s="43">
        <v>0.1</v>
      </c>
      <c r="BBU30" s="43">
        <v>2.7</v>
      </c>
      <c r="BBV30" s="43">
        <v>0.1</v>
      </c>
      <c r="BBW30" s="43">
        <v>0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2.8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1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5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5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5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5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18</v>
      </c>
      <c r="DAG30" s="43">
        <v>18</v>
      </c>
      <c r="DAH30" s="43">
        <v>19</v>
      </c>
      <c r="DAI30" s="43">
        <v>19</v>
      </c>
      <c r="DAJ30" s="43">
        <v>18</v>
      </c>
      <c r="DAK30" s="43">
        <v>18</v>
      </c>
      <c r="DAL30" s="43">
        <v>18</v>
      </c>
      <c r="DAM30" s="43">
        <v>18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C30" s="43">
        <v>0.95</v>
      </c>
      <c r="DFD30" s="43">
        <v>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A30" s="43">
        <v>85</v>
      </c>
      <c r="DGB30" s="43">
        <v>110</v>
      </c>
      <c r="DGC30" s="43">
        <v>90</v>
      </c>
      <c r="DGD30" s="43">
        <v>95</v>
      </c>
      <c r="DGE30" s="43">
        <v>100</v>
      </c>
      <c r="DGF30" s="43">
        <v>105</v>
      </c>
      <c r="DGG30" s="43">
        <v>0.85</v>
      </c>
      <c r="DGH30" s="43">
        <v>0.9</v>
      </c>
      <c r="DGI30" s="43">
        <v>0.95</v>
      </c>
      <c r="DGJ30" s="43">
        <v>1</v>
      </c>
      <c r="DGK30" s="43">
        <v>-0.97</v>
      </c>
      <c r="DGL30" s="43">
        <v>-0.95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10500</v>
      </c>
      <c r="DHM30" s="43">
        <v>1</v>
      </c>
      <c r="DHN30" s="43">
        <v>0</v>
      </c>
      <c r="DHO30" s="43">
        <v>0</v>
      </c>
      <c r="DHP30" s="43">
        <v>0</v>
      </c>
      <c r="DHQ30" s="43">
        <v>1</v>
      </c>
      <c r="DHR30" s="43">
        <v>1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1.1100000000000001</v>
      </c>
      <c r="DII30" s="43">
        <v>1</v>
      </c>
      <c r="DIJ30" s="43">
        <v>1.1100000000000001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0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8</v>
      </c>
      <c r="DKW30" s="43">
        <v>330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229</v>
      </c>
      <c r="DLG30" s="43">
        <v>200</v>
      </c>
      <c r="DLH30" s="43">
        <v>1</v>
      </c>
      <c r="DLI30" s="43">
        <v>200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20000</v>
      </c>
      <c r="DLS30" s="43">
        <v>20</v>
      </c>
      <c r="DLT30" s="43">
        <v>10</v>
      </c>
      <c r="DLU30" s="43">
        <v>5</v>
      </c>
      <c r="DLV30" s="43">
        <v>10500</v>
      </c>
      <c r="DLW30" s="43">
        <v>0</v>
      </c>
      <c r="DLX30" s="43">
        <v>0</v>
      </c>
      <c r="DLY30" s="43">
        <v>0</v>
      </c>
      <c r="DLZ30" s="43">
        <v>0</v>
      </c>
      <c r="DMA30" s="43">
        <v>20000</v>
      </c>
      <c r="DMB30" s="43">
        <v>120</v>
      </c>
      <c r="DMC30" s="43">
        <v>88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PE30" s="43">
        <v>0</v>
      </c>
      <c r="DPF30" s="43">
        <v>0</v>
      </c>
      <c r="DPG30" s="43">
        <v>0</v>
      </c>
      <c r="DPH30" s="43">
        <v>1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PZ30" s="43">
        <v>1</v>
      </c>
      <c r="DQA30" s="43">
        <v>1</v>
      </c>
      <c r="DQC30" s="43">
        <v>1</v>
      </c>
      <c r="DQD30" s="43">
        <v>1</v>
      </c>
      <c r="DQE30" s="43">
        <v>0</v>
      </c>
      <c r="DQG30" s="43">
        <v>0</v>
      </c>
      <c r="DQH30" s="43">
        <v>0</v>
      </c>
      <c r="DQQ30" s="43">
        <v>0</v>
      </c>
      <c r="DQR30" s="43">
        <v>1</v>
      </c>
      <c r="DQT30" s="43">
        <v>0</v>
      </c>
      <c r="DQU30" s="43">
        <v>0</v>
      </c>
      <c r="DQX30" s="43">
        <v>1</v>
      </c>
      <c r="DQZ30" s="43">
        <v>0</v>
      </c>
      <c r="DRA30" s="43">
        <v>0</v>
      </c>
      <c r="DRB30" s="43">
        <v>1</v>
      </c>
      <c r="DRC30" s="43">
        <v>0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</v>
      </c>
      <c r="DRP30" s="43">
        <v>620</v>
      </c>
      <c r="DRU30" s="43">
        <v>11</v>
      </c>
      <c r="DRV30" s="43">
        <v>0</v>
      </c>
      <c r="DRW30" s="43">
        <v>300</v>
      </c>
      <c r="DRY30" s="43">
        <v>1</v>
      </c>
      <c r="DRZ30" s="43">
        <v>1</v>
      </c>
      <c r="DSA30" s="43">
        <v>1</v>
      </c>
      <c r="DSK30" s="43">
        <v>0</v>
      </c>
      <c r="DSL30" s="43">
        <v>0.5</v>
      </c>
      <c r="DSM30" s="43">
        <v>0.1</v>
      </c>
      <c r="DSN30" s="43">
        <v>0.1</v>
      </c>
      <c r="DSO30" s="43">
        <v>100</v>
      </c>
      <c r="DSP30" s="43">
        <v>41</v>
      </c>
      <c r="DSQ30" s="43">
        <v>0</v>
      </c>
      <c r="DSR30" s="43">
        <v>0</v>
      </c>
      <c r="DSS30" s="43">
        <v>1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0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33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231</v>
      </c>
      <c r="DVA30" s="43">
        <v>168</v>
      </c>
      <c r="DVB30" s="43">
        <v>2</v>
      </c>
      <c r="DVC30" s="43">
        <v>502</v>
      </c>
      <c r="DVD30" s="43">
        <v>11</v>
      </c>
      <c r="DVE30" s="43">
        <v>255</v>
      </c>
      <c r="DVF30" s="43">
        <v>0</v>
      </c>
      <c r="DVG30" s="43">
        <v>255</v>
      </c>
      <c r="DVH30" s="43">
        <v>0</v>
      </c>
      <c r="DVI30" s="43">
        <v>1</v>
      </c>
      <c r="DVJ30" s="43">
        <v>3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0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0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0.1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1</v>
      </c>
      <c r="EAG30" s="43">
        <v>3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6.5</v>
      </c>
      <c r="EAS30" s="43">
        <v>100</v>
      </c>
      <c r="EAT30" s="43">
        <v>0</v>
      </c>
      <c r="EAU30" s="43">
        <v>20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6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1</v>
      </c>
      <c r="ECN30" s="43">
        <v>0</v>
      </c>
      <c r="ECO30" s="43">
        <v>0</v>
      </c>
      <c r="ECP30" s="43">
        <v>0</v>
      </c>
      <c r="ECQ30" s="43">
        <v>0</v>
      </c>
      <c r="ECR30" s="43">
        <v>0</v>
      </c>
      <c r="ECS30" s="43">
        <v>0</v>
      </c>
      <c r="ECT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0</v>
      </c>
      <c r="EIO30" s="43">
        <v>0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K30" s="43">
        <v>5</v>
      </c>
      <c r="EJL30" s="43">
        <v>650</v>
      </c>
      <c r="EJM30" s="43">
        <v>5</v>
      </c>
      <c r="EJN30" s="43">
        <v>1000</v>
      </c>
      <c r="EJO30" s="43">
        <v>640</v>
      </c>
      <c r="EJP30" s="43">
        <v>5</v>
      </c>
      <c r="EJQ30" s="43">
        <v>680</v>
      </c>
      <c r="EJR30" s="43">
        <v>5</v>
      </c>
      <c r="EJS30" s="43">
        <v>1000</v>
      </c>
      <c r="EJT30" s="43">
        <v>5</v>
      </c>
      <c r="EJU30" s="43">
        <v>15</v>
      </c>
      <c r="EJV30" s="43">
        <v>300</v>
      </c>
      <c r="EJW30" s="43">
        <v>20</v>
      </c>
      <c r="EJX30" s="43">
        <v>50</v>
      </c>
      <c r="EJY30" s="43">
        <v>650</v>
      </c>
      <c r="EJZ30" s="43">
        <v>5</v>
      </c>
      <c r="EKA30" s="43">
        <v>1000</v>
      </c>
      <c r="EKB30" s="43">
        <v>5</v>
      </c>
      <c r="EKC30" s="43">
        <v>1000</v>
      </c>
      <c r="EKD30" s="43">
        <v>225</v>
      </c>
      <c r="EKE30" s="43">
        <v>0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0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0</v>
      </c>
      <c r="ENQ30" s="43">
        <v>0</v>
      </c>
      <c r="ENR30" s="43">
        <v>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10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SX30" s="43">
        <v>4</v>
      </c>
      <c r="ESY30" s="43">
        <v>20</v>
      </c>
      <c r="ETA30" s="43">
        <v>0.98</v>
      </c>
      <c r="ETB30" s="43">
        <v>1</v>
      </c>
      <c r="ETC30" s="43">
        <v>-0.98</v>
      </c>
      <c r="ETD30" s="43">
        <v>-0.95</v>
      </c>
      <c r="ETE30" s="43">
        <v>0.8</v>
      </c>
      <c r="ETF30" s="43">
        <v>-0.95</v>
      </c>
      <c r="ETG30" s="43">
        <v>1</v>
      </c>
      <c r="ETH30" s="43">
        <v>4</v>
      </c>
      <c r="ETI30" s="43">
        <v>0.95</v>
      </c>
      <c r="ETJ30" s="43">
        <v>-0.95</v>
      </c>
      <c r="ETK30" s="43">
        <v>20</v>
      </c>
      <c r="ETL30" s="43">
        <v>80</v>
      </c>
      <c r="ETM30" s="43">
        <v>4078</v>
      </c>
      <c r="ETN30" s="43">
        <v>88</v>
      </c>
      <c r="ETO30" s="43">
        <v>90</v>
      </c>
      <c r="ETP30" s="43">
        <v>1.85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45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0.95199999999999996</v>
      </c>
      <c r="EXB30" s="43">
        <v>0</v>
      </c>
      <c r="EXC30" s="43">
        <v>0</v>
      </c>
      <c r="EXD30" s="43">
        <v>0</v>
      </c>
      <c r="EXE30" s="43">
        <v>180</v>
      </c>
      <c r="EXF30" s="43">
        <v>0.1</v>
      </c>
      <c r="EXG30" s="43">
        <v>1.1100000000000001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G30" s="43">
        <v>1</v>
      </c>
      <c r="EYH30" s="43">
        <v>0</v>
      </c>
      <c r="EYI30" s="43">
        <v>0</v>
      </c>
      <c r="EYJ30" s="43">
        <v>0</v>
      </c>
      <c r="EYK30" s="43">
        <v>1</v>
      </c>
      <c r="EYL30" s="43">
        <v>2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1</v>
      </c>
      <c r="EYW30" s="43">
        <v>0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400</v>
      </c>
      <c r="EZG30" s="43">
        <v>0</v>
      </c>
      <c r="EZH30" s="43">
        <v>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120</v>
      </c>
      <c r="FEV30" s="43">
        <v>120</v>
      </c>
      <c r="FEW30" s="43">
        <v>2</v>
      </c>
      <c r="FEX30" s="43">
        <v>2</v>
      </c>
      <c r="FEY30" s="43">
        <v>0</v>
      </c>
      <c r="FEZ30" s="43">
        <v>62</v>
      </c>
      <c r="FFA30" s="43">
        <v>2</v>
      </c>
      <c r="FFB30" s="43">
        <v>1</v>
      </c>
      <c r="FFD30" s="43">
        <v>74</v>
      </c>
      <c r="FFE30" s="43">
        <v>120</v>
      </c>
      <c r="FFF30" s="43">
        <v>2</v>
      </c>
      <c r="FFG30" s="43">
        <v>0.5</v>
      </c>
      <c r="FFH30" s="43">
        <v>0</v>
      </c>
      <c r="FFI30" s="43">
        <v>0</v>
      </c>
      <c r="FFJ30" s="43">
        <v>0</v>
      </c>
      <c r="FFK30" s="43">
        <v>200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0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95</v>
      </c>
      <c r="FPT30" s="43">
        <v>100</v>
      </c>
      <c r="FPU30" s="43">
        <v>10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5</v>
      </c>
      <c r="FQW30" s="43">
        <v>5</v>
      </c>
      <c r="FQX30" s="43">
        <v>2</v>
      </c>
      <c r="FQY30" s="43">
        <v>2</v>
      </c>
      <c r="FQZ30" s="43">
        <v>-5</v>
      </c>
      <c r="FRA30" s="43">
        <v>-5</v>
      </c>
      <c r="FRB30" s="43">
        <v>-5</v>
      </c>
      <c r="FRC30" s="43">
        <v>-5</v>
      </c>
      <c r="FRD30" s="43">
        <v>14</v>
      </c>
      <c r="FRE30" s="43">
        <v>14</v>
      </c>
      <c r="FRF30" s="43">
        <v>14</v>
      </c>
      <c r="FRG30" s="43">
        <v>14</v>
      </c>
      <c r="FRH30" s="43">
        <v>4.5</v>
      </c>
      <c r="FRJ30" s="43">
        <v>45</v>
      </c>
      <c r="FRK30" s="43">
        <v>660</v>
      </c>
      <c r="FRL30" s="43">
        <v>660</v>
      </c>
      <c r="FRM30" s="43">
        <v>-144</v>
      </c>
      <c r="FRN30" s="43">
        <v>0</v>
      </c>
      <c r="FRO30" s="43">
        <v>60</v>
      </c>
      <c r="FRP30" s="43">
        <v>50</v>
      </c>
      <c r="FSO30" s="43">
        <v>0</v>
      </c>
      <c r="FSP30" s="43">
        <v>4</v>
      </c>
      <c r="FSQ30" s="43">
        <v>500</v>
      </c>
      <c r="FSR30" s="43">
        <v>30</v>
      </c>
      <c r="FST30" s="43">
        <v>8000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3353</v>
      </c>
      <c r="FUW30" s="43">
        <v>1658</v>
      </c>
      <c r="FUX30" s="43">
        <v>4674</v>
      </c>
      <c r="FUY30" s="43">
        <v>2100</v>
      </c>
      <c r="FUZ30" s="43">
        <v>1500</v>
      </c>
      <c r="FVA30" s="43">
        <v>1499</v>
      </c>
      <c r="FVC30" s="43">
        <v>50.9</v>
      </c>
      <c r="FVD30" s="43">
        <v>48.1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55</v>
      </c>
      <c r="GBJ30" s="43">
        <v>50</v>
      </c>
      <c r="GBK30" s="43">
        <v>50</v>
      </c>
      <c r="GBL30" s="43">
        <v>50</v>
      </c>
      <c r="GBW30" s="43">
        <v>0</v>
      </c>
      <c r="GBX30" s="43">
        <v>0</v>
      </c>
      <c r="GBY30" s="43">
        <v>1</v>
      </c>
      <c r="GBZ30" s="43">
        <v>3</v>
      </c>
      <c r="GCA30" s="43">
        <v>47</v>
      </c>
      <c r="GCB30" s="43">
        <v>49</v>
      </c>
      <c r="GCC30" s="43">
        <v>2</v>
      </c>
      <c r="GCD30" s="43">
        <v>2</v>
      </c>
      <c r="GCE30" s="43">
        <v>62</v>
      </c>
      <c r="GCG30" s="43">
        <v>40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195</v>
      </c>
      <c r="GDM30" s="43">
        <v>200</v>
      </c>
      <c r="GDN30" s="43">
        <v>100</v>
      </c>
      <c r="GDW30" s="43">
        <v>-925</v>
      </c>
      <c r="GDX30" s="43">
        <v>3700</v>
      </c>
      <c r="GDZ30" s="43">
        <v>0.2</v>
      </c>
      <c r="GEA30" s="43">
        <v>80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205</v>
      </c>
      <c r="GIA30" s="43">
        <v>0</v>
      </c>
      <c r="GIB30" s="43">
        <v>0</v>
      </c>
      <c r="GIC30" s="43">
        <v>1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70</v>
      </c>
      <c r="GIN30" s="43">
        <v>70</v>
      </c>
      <c r="GIO30" s="43">
        <v>70</v>
      </c>
      <c r="GIP30" s="43">
        <v>100</v>
      </c>
      <c r="GIQ30" s="43">
        <v>100</v>
      </c>
      <c r="GIR30" s="43">
        <v>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205</v>
      </c>
      <c r="GIY30" s="43">
        <v>0</v>
      </c>
      <c r="GIZ30" s="43">
        <v>1</v>
      </c>
      <c r="GJA30" s="43">
        <v>1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70</v>
      </c>
      <c r="GJL30" s="43">
        <v>70</v>
      </c>
      <c r="GJM30" s="43">
        <v>70</v>
      </c>
      <c r="GJN30" s="43">
        <v>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4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205</v>
      </c>
      <c r="GLM30" s="43">
        <v>0</v>
      </c>
      <c r="GLN30" s="43">
        <v>1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90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100</v>
      </c>
      <c r="HCZ30" s="43">
        <v>50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1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9.4780000000000003E-2</v>
      </c>
      <c r="HLH30" s="43">
        <v>0.15</v>
      </c>
      <c r="HLI30" s="43">
        <v>0.4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1678</v>
      </c>
      <c r="HLT30" s="43">
        <v>3356</v>
      </c>
      <c r="HLU30" s="43">
        <v>60</v>
      </c>
      <c r="HLV30" s="43">
        <v>75</v>
      </c>
      <c r="HLW30" s="43">
        <v>90</v>
      </c>
      <c r="HLX30" s="43">
        <v>100</v>
      </c>
      <c r="HLZ30" s="43">
        <v>4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35</v>
      </c>
      <c r="HMG30" s="43">
        <v>45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0.56000000000000005</v>
      </c>
      <c r="HNO30" s="43">
        <v>0.56000000000000005</v>
      </c>
      <c r="HNP30" s="43">
        <v>0.56000000000000005</v>
      </c>
      <c r="HNQ30" s="43">
        <v>0.56000000000000005</v>
      </c>
      <c r="HNR30" s="43">
        <v>0.56000000000000005</v>
      </c>
      <c r="HNS30" s="43">
        <v>0.56000000000000005</v>
      </c>
      <c r="HNT30" s="43">
        <v>0.56000000000000005</v>
      </c>
      <c r="HNU30" s="43">
        <v>0.56000000000000005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101</v>
      </c>
      <c r="HOC30" s="43">
        <v>105.8</v>
      </c>
      <c r="HOD30" s="43">
        <v>98</v>
      </c>
      <c r="HOE30" s="43">
        <v>91</v>
      </c>
      <c r="HOF30" s="43">
        <v>105.8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58</v>
      </c>
      <c r="HPI30" s="43">
        <v>58</v>
      </c>
      <c r="HPJ30" s="43">
        <v>58</v>
      </c>
      <c r="HPK30" s="43">
        <v>58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120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120</v>
      </c>
      <c r="HRQ30" s="43">
        <v>120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48.5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0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400</v>
      </c>
      <c r="IEV30" s="43">
        <v>0</v>
      </c>
      <c r="IEW30" s="43">
        <v>3450</v>
      </c>
      <c r="IEX30" s="43">
        <v>0</v>
      </c>
      <c r="IEY30" s="43">
        <v>5</v>
      </c>
      <c r="IEZ30" s="43">
        <v>5</v>
      </c>
      <c r="IFA30" s="43">
        <v>50</v>
      </c>
      <c r="IFB30" s="43">
        <v>10</v>
      </c>
      <c r="IFC30" s="43">
        <v>100</v>
      </c>
      <c r="IFD30" s="43">
        <v>0</v>
      </c>
      <c r="IFE30" s="43">
        <v>0</v>
      </c>
      <c r="IFF30" s="43">
        <v>1500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80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9.5399999999999991</v>
      </c>
      <c r="IIL30" s="43">
        <v>9.9710000000000001</v>
      </c>
      <c r="IIM30" s="43">
        <v>720</v>
      </c>
      <c r="IIP30" s="43">
        <v>1.55</v>
      </c>
      <c r="IIQ30" s="43">
        <v>1.75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1</v>
      </c>
      <c r="ILC30" s="43">
        <v>1</v>
      </c>
      <c r="ILD30" s="43">
        <v>1</v>
      </c>
      <c r="ILE30" s="43">
        <v>1</v>
      </c>
      <c r="ILF30" s="43">
        <v>0</v>
      </c>
      <c r="ILG30" s="43">
        <v>1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1</v>
      </c>
      <c r="ILN30" s="43">
        <v>1</v>
      </c>
      <c r="ILO30" s="43">
        <v>1</v>
      </c>
      <c r="IMR30" s="43">
        <v>1</v>
      </c>
      <c r="IMS30" s="43">
        <v>1</v>
      </c>
      <c r="IMT30" s="43">
        <v>1</v>
      </c>
      <c r="IMU30" s="43">
        <v>2</v>
      </c>
      <c r="IMV30" s="43">
        <v>0</v>
      </c>
      <c r="IMW30" s="43">
        <v>0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1678</v>
      </c>
      <c r="ITX30" s="43">
        <v>0</v>
      </c>
      <c r="IUI30" s="43">
        <v>2097.1</v>
      </c>
      <c r="IUJ30" s="43">
        <v>6.7</v>
      </c>
      <c r="IUK30" s="43">
        <v>-29.830000000000002</v>
      </c>
      <c r="IUL30" s="43">
        <v>4.2480000000000002</v>
      </c>
      <c r="IUN30" s="43">
        <v>1.0101818181818181</v>
      </c>
      <c r="IUO30" s="43">
        <v>0</v>
      </c>
      <c r="IUP30" s="43">
        <v>0.56000000000000005</v>
      </c>
      <c r="IUQ30" s="43">
        <v>3356</v>
      </c>
      <c r="IUU30" s="43">
        <v>1</v>
      </c>
      <c r="IUV30" s="43">
        <v>0</v>
      </c>
      <c r="IUW30" s="43">
        <v>1</v>
      </c>
      <c r="IUY30" s="43">
        <v>0</v>
      </c>
      <c r="IUZ30" s="43">
        <v>171</v>
      </c>
      <c r="IVA30" s="43">
        <v>0</v>
      </c>
      <c r="IVB30" s="43">
        <v>0</v>
      </c>
      <c r="IVC30" s="43">
        <v>237</v>
      </c>
      <c r="IVD30" s="43">
        <v>0</v>
      </c>
      <c r="IVE30" s="43">
        <v>0</v>
      </c>
      <c r="IVF30" s="43">
        <v>25</v>
      </c>
      <c r="IVG30" s="43">
        <v>0</v>
      </c>
      <c r="IVH30" s="43">
        <v>0</v>
      </c>
      <c r="IVI30" s="43">
        <v>500</v>
      </c>
      <c r="IVJ30" s="43">
        <v>0</v>
      </c>
      <c r="IVK30" s="43">
        <v>244</v>
      </c>
      <c r="IVL30" s="43">
        <v>0</v>
      </c>
      <c r="IVM30" s="43">
        <v>0</v>
      </c>
      <c r="IVN30" s="43">
        <v>66</v>
      </c>
      <c r="IVO30" s="43">
        <v>300</v>
      </c>
      <c r="IVP30" s="43">
        <v>66.959999999999994</v>
      </c>
      <c r="IYL30" s="43" t="s">
        <v>7677</v>
      </c>
      <c r="IYM30" s="43">
        <v>30</v>
      </c>
      <c r="IYN30" s="43">
        <v>47</v>
      </c>
      <c r="IYO30" s="43">
        <v>47</v>
      </c>
      <c r="IYP30" s="43">
        <v>47</v>
      </c>
      <c r="IYQ30" s="43">
        <v>46</v>
      </c>
      <c r="IYR30" s="43">
        <v>46</v>
      </c>
      <c r="IYS30" s="43">
        <v>47</v>
      </c>
      <c r="IYT30" s="43">
        <v>47</v>
      </c>
      <c r="IYU30" s="43">
        <v>46</v>
      </c>
      <c r="IYV30" s="43">
        <v>46</v>
      </c>
      <c r="IYW30" s="43">
        <v>47</v>
      </c>
      <c r="IYX30" s="43">
        <v>46</v>
      </c>
      <c r="IYY30" s="43">
        <v>48</v>
      </c>
      <c r="IYZ30" s="43">
        <v>51</v>
      </c>
      <c r="IZA30" s="43">
        <v>49</v>
      </c>
      <c r="IZB30" s="43">
        <v>50</v>
      </c>
      <c r="IZC30" s="43">
        <v>47</v>
      </c>
      <c r="IZD30" s="43">
        <v>47</v>
      </c>
      <c r="IZE30" s="43">
        <v>48</v>
      </c>
      <c r="IZF30" s="43">
        <v>47</v>
      </c>
      <c r="IZG30" s="43">
        <v>47</v>
      </c>
      <c r="JAF30" s="43">
        <v>932</v>
      </c>
      <c r="JAG30" s="43">
        <v>1138</v>
      </c>
      <c r="JAH30" s="43">
        <v>2579</v>
      </c>
      <c r="JAI30" s="43">
        <v>1363</v>
      </c>
      <c r="JAJ30" s="43">
        <v>1304</v>
      </c>
      <c r="JAK30" s="43">
        <v>2722</v>
      </c>
      <c r="JAL30" s="43">
        <v>974</v>
      </c>
      <c r="JAM30" s="43">
        <v>1177</v>
      </c>
      <c r="JAN30" s="43">
        <v>2721</v>
      </c>
      <c r="JAO30" s="43">
        <v>1178</v>
      </c>
      <c r="JAP30" s="43">
        <v>976</v>
      </c>
      <c r="JAQ30" s="43">
        <v>2578</v>
      </c>
      <c r="JAR30" s="43">
        <v>1207</v>
      </c>
      <c r="JAS30" s="43">
        <v>1202</v>
      </c>
      <c r="JAT30" s="43">
        <v>2864</v>
      </c>
      <c r="JAU30" s="43">
        <v>1012</v>
      </c>
      <c r="JAV30" s="43">
        <v>1225</v>
      </c>
      <c r="JAW30" s="43">
        <v>1769</v>
      </c>
      <c r="JAX30" s="43">
        <v>1261</v>
      </c>
      <c r="JAY30" s="43">
        <v>852</v>
      </c>
      <c r="JBE30" s="43">
        <v>0</v>
      </c>
      <c r="JBY30" s="43">
        <v>2</v>
      </c>
      <c r="JBZ30" s="43">
        <v>0</v>
      </c>
      <c r="JCA30" s="43">
        <v>0</v>
      </c>
      <c r="JCB30" s="43">
        <v>0</v>
      </c>
      <c r="JCC30" s="43">
        <v>0</v>
      </c>
      <c r="JCD30" s="43">
        <v>0</v>
      </c>
      <c r="JCE30" s="43">
        <v>0</v>
      </c>
      <c r="JCF30" s="43">
        <v>0</v>
      </c>
      <c r="JCG30" s="43">
        <v>987</v>
      </c>
      <c r="JCH30" s="43">
        <v>0</v>
      </c>
      <c r="JCI30" s="43">
        <v>0</v>
      </c>
      <c r="JCJ30" s="43">
        <v>0</v>
      </c>
      <c r="JCK30" s="43">
        <v>25.4</v>
      </c>
      <c r="JCL30" s="43">
        <v>0</v>
      </c>
      <c r="JCM30" s="43">
        <v>0</v>
      </c>
      <c r="JCN30" s="43">
        <v>0</v>
      </c>
      <c r="JCO30" s="43">
        <v>1.45</v>
      </c>
      <c r="JCS30" s="43">
        <v>0</v>
      </c>
      <c r="JCT30" s="43">
        <v>0</v>
      </c>
      <c r="JCU30" s="43">
        <v>0</v>
      </c>
      <c r="JCV30" s="43">
        <v>0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Z30" s="43">
        <v>0</v>
      </c>
      <c r="JFA30" s="43">
        <v>7.37</v>
      </c>
      <c r="JFB30" s="43">
        <v>0</v>
      </c>
      <c r="JFC30" s="43">
        <v>7.59</v>
      </c>
      <c r="JFD30" s="43">
        <v>0</v>
      </c>
      <c r="JFE30" s="43">
        <v>7.39</v>
      </c>
      <c r="JFF30" s="43">
        <v>0</v>
      </c>
      <c r="JFG30" s="43">
        <v>7.51</v>
      </c>
      <c r="JFH30" s="43">
        <v>0</v>
      </c>
      <c r="JFI30" s="43">
        <v>7.7</v>
      </c>
      <c r="JFJ30" s="43">
        <v>0</v>
      </c>
      <c r="JFK30" s="43">
        <v>7.62</v>
      </c>
      <c r="JFL30" s="43">
        <v>0</v>
      </c>
      <c r="JFM30" s="43">
        <v>7.51</v>
      </c>
      <c r="JFN30" s="43">
        <v>0</v>
      </c>
      <c r="JFO30" s="43">
        <v>7.68</v>
      </c>
      <c r="JFP30" s="43">
        <v>0</v>
      </c>
      <c r="JFQ30" s="43">
        <v>7.51</v>
      </c>
      <c r="JFR30" s="43">
        <v>0</v>
      </c>
      <c r="JFS30" s="43">
        <v>7.63</v>
      </c>
      <c r="JFT30" s="43">
        <v>0</v>
      </c>
      <c r="JFU30" s="43">
        <v>7.44</v>
      </c>
      <c r="JFV30" s="43">
        <v>0</v>
      </c>
      <c r="JFW30" s="43">
        <v>7.62</v>
      </c>
      <c r="JFX30" s="43">
        <v>0</v>
      </c>
      <c r="JFY30" s="43">
        <v>7.57</v>
      </c>
      <c r="JFZ30" s="43">
        <v>0</v>
      </c>
      <c r="JGA30" s="43">
        <v>7.54</v>
      </c>
      <c r="JGB30" s="43">
        <v>0</v>
      </c>
      <c r="JGC30" s="43">
        <v>7.47</v>
      </c>
      <c r="JGD30" s="43">
        <v>0</v>
      </c>
      <c r="JGE30" s="43">
        <v>7.59</v>
      </c>
      <c r="JGF30" s="43">
        <v>0</v>
      </c>
      <c r="JGG30" s="43">
        <v>7.56</v>
      </c>
      <c r="JGH30" s="43">
        <v>0</v>
      </c>
      <c r="JGI30" s="43">
        <v>7.49</v>
      </c>
      <c r="JGJ30" s="43">
        <v>0</v>
      </c>
      <c r="JGK30" s="43">
        <v>7.63</v>
      </c>
      <c r="JGL30" s="43">
        <v>0</v>
      </c>
      <c r="JGM30" s="43">
        <v>7.58</v>
      </c>
      <c r="JGV30" s="43">
        <v>0</v>
      </c>
      <c r="JGW30" s="43">
        <v>-0.35</v>
      </c>
      <c r="JGX30" s="43">
        <v>0</v>
      </c>
      <c r="JGY30" s="43">
        <v>-0.14000000000000001</v>
      </c>
      <c r="JGZ30" s="43">
        <v>0</v>
      </c>
      <c r="JHA30" s="43">
        <v>-0.38</v>
      </c>
      <c r="JHB30" s="43">
        <v>0</v>
      </c>
      <c r="JHC30" s="43">
        <v>-0.44</v>
      </c>
      <c r="JHD30" s="43">
        <v>0</v>
      </c>
      <c r="JHE30" s="43">
        <v>-0.49</v>
      </c>
      <c r="JHF30" s="43">
        <v>0</v>
      </c>
      <c r="JHG30" s="43">
        <v>-0.32</v>
      </c>
      <c r="JHH30" s="43">
        <v>0</v>
      </c>
      <c r="JHI30" s="43">
        <v>-0.49</v>
      </c>
      <c r="JHJ30" s="43">
        <v>0</v>
      </c>
      <c r="JHK30" s="43">
        <v>-0.14000000000000001</v>
      </c>
      <c r="JHL30" s="43">
        <v>0</v>
      </c>
      <c r="JHM30" s="43">
        <v>-0.47</v>
      </c>
      <c r="JHN30" s="43">
        <v>0</v>
      </c>
      <c r="JHO30" s="43">
        <v>-0.41</v>
      </c>
      <c r="JHP30" s="43">
        <v>0</v>
      </c>
      <c r="JHQ30" s="43">
        <v>-0.62</v>
      </c>
      <c r="JHR30" s="43">
        <v>0</v>
      </c>
      <c r="JHS30" s="43">
        <v>-0.33</v>
      </c>
      <c r="JHT30" s="43">
        <v>0</v>
      </c>
      <c r="JHU30" s="43">
        <v>0.04</v>
      </c>
      <c r="JHV30" s="43">
        <v>0</v>
      </c>
      <c r="JHW30" s="43">
        <v>-0.37</v>
      </c>
      <c r="JHX30" s="43">
        <v>0</v>
      </c>
      <c r="JHY30" s="43">
        <v>-0.18</v>
      </c>
      <c r="JHZ30" s="43">
        <v>0</v>
      </c>
      <c r="JIA30" s="43">
        <v>-0.33</v>
      </c>
      <c r="JIB30" s="43">
        <v>0</v>
      </c>
      <c r="JIC30" s="43">
        <v>-0.2</v>
      </c>
      <c r="JID30" s="43">
        <v>0</v>
      </c>
      <c r="JIE30" s="43">
        <v>-0.3</v>
      </c>
      <c r="JIF30" s="43">
        <v>0</v>
      </c>
      <c r="JIG30" s="43">
        <v>-0.28000000000000003</v>
      </c>
      <c r="JIH30" s="43">
        <v>0</v>
      </c>
      <c r="JII30" s="43">
        <v>-0.16</v>
      </c>
      <c r="JIR30" s="43">
        <v>0</v>
      </c>
      <c r="JIS30" s="43">
        <v>7.52</v>
      </c>
      <c r="JIT30" s="43">
        <v>0</v>
      </c>
      <c r="JIU30" s="43">
        <v>7.58</v>
      </c>
      <c r="JIV30" s="43">
        <v>0</v>
      </c>
      <c r="JIW30" s="43">
        <v>7.54</v>
      </c>
      <c r="JIX30" s="43">
        <v>0</v>
      </c>
      <c r="JIY30" s="43">
        <v>7.56</v>
      </c>
      <c r="JIZ30" s="43">
        <v>0</v>
      </c>
      <c r="JJA30" s="43">
        <v>7.63</v>
      </c>
      <c r="JJB30" s="43">
        <v>0</v>
      </c>
      <c r="JJC30" s="43">
        <v>7.61</v>
      </c>
      <c r="JJD30" s="43">
        <v>0</v>
      </c>
      <c r="JJE30" s="43">
        <v>7.58</v>
      </c>
      <c r="JJF30" s="43">
        <v>0</v>
      </c>
      <c r="JJG30" s="43">
        <v>7.55</v>
      </c>
      <c r="JJH30" s="43">
        <v>0</v>
      </c>
      <c r="JJI30" s="43">
        <v>7.56</v>
      </c>
      <c r="JJJ30" s="43">
        <v>0</v>
      </c>
      <c r="JJK30" s="43">
        <v>7.52</v>
      </c>
      <c r="JJL30" s="43">
        <v>0</v>
      </c>
      <c r="JJM30" s="43">
        <v>7.57</v>
      </c>
      <c r="JJN30" s="43">
        <v>0</v>
      </c>
      <c r="JJO30" s="43">
        <v>7.63</v>
      </c>
      <c r="JJP30" s="43">
        <v>0</v>
      </c>
      <c r="JJQ30" s="43">
        <v>7.55</v>
      </c>
      <c r="JJR30" s="43">
        <v>0</v>
      </c>
      <c r="JJS30" s="43">
        <v>7.61</v>
      </c>
      <c r="JJT30" s="43">
        <v>0</v>
      </c>
      <c r="JJU30" s="43">
        <v>7.55</v>
      </c>
      <c r="JJV30" s="43">
        <v>0</v>
      </c>
      <c r="JJW30" s="43">
        <v>7.59</v>
      </c>
      <c r="JJX30" s="43">
        <v>0</v>
      </c>
      <c r="JJY30" s="43">
        <v>7.52</v>
      </c>
      <c r="JJZ30" s="43">
        <v>0</v>
      </c>
      <c r="JKA30" s="43">
        <v>7.65</v>
      </c>
      <c r="JKB30" s="43">
        <v>0</v>
      </c>
      <c r="JKC30" s="43">
        <v>7.51</v>
      </c>
      <c r="JKD30" s="43">
        <v>0</v>
      </c>
      <c r="JKE30" s="43">
        <v>7.7</v>
      </c>
      <c r="JKN30" s="43">
        <v>0</v>
      </c>
      <c r="JKO30" s="43">
        <v>-0.23</v>
      </c>
      <c r="JKP30" s="43">
        <v>0</v>
      </c>
      <c r="JKQ30" s="43">
        <v>-0.28999999999999998</v>
      </c>
      <c r="JKR30" s="43">
        <v>0</v>
      </c>
      <c r="JKS30" s="43">
        <v>-0.3</v>
      </c>
      <c r="JKT30" s="43">
        <v>0</v>
      </c>
      <c r="JKU30" s="43">
        <v>-0.22</v>
      </c>
      <c r="JKV30" s="43">
        <v>0</v>
      </c>
      <c r="JKW30" s="43">
        <v>-0.14000000000000001</v>
      </c>
      <c r="JKX30" s="43">
        <v>0</v>
      </c>
      <c r="JKY30" s="43">
        <v>-0.37</v>
      </c>
      <c r="JKZ30" s="43">
        <v>0</v>
      </c>
      <c r="JLA30" s="43">
        <v>-0.44</v>
      </c>
      <c r="JLB30" s="43">
        <v>0</v>
      </c>
      <c r="JLC30" s="43">
        <v>-0.36</v>
      </c>
      <c r="JLD30" s="43">
        <v>0</v>
      </c>
      <c r="JLE30" s="43">
        <v>-0.03</v>
      </c>
      <c r="JLF30" s="43">
        <v>0</v>
      </c>
      <c r="JLG30" s="43">
        <v>-0.25</v>
      </c>
      <c r="JLH30" s="43">
        <v>0</v>
      </c>
      <c r="JLI30" s="43">
        <v>-0.48</v>
      </c>
      <c r="JLJ30" s="43">
        <v>0</v>
      </c>
      <c r="JLK30" s="43">
        <v>-0.32</v>
      </c>
      <c r="JLL30" s="43">
        <v>0</v>
      </c>
      <c r="JLM30" s="43">
        <v>-0.28000000000000003</v>
      </c>
      <c r="JLN30" s="43">
        <v>0</v>
      </c>
      <c r="JLO30" s="43">
        <v>-0.26</v>
      </c>
      <c r="JLP30" s="43">
        <v>0</v>
      </c>
      <c r="JLQ30" s="43">
        <v>-0.3</v>
      </c>
      <c r="JLR30" s="43">
        <v>0</v>
      </c>
      <c r="JLS30" s="43">
        <v>-0.3</v>
      </c>
      <c r="JLT30" s="43">
        <v>0</v>
      </c>
      <c r="JLU30" s="43">
        <v>-0.48</v>
      </c>
      <c r="JLV30" s="43">
        <v>0</v>
      </c>
      <c r="JLW30" s="43">
        <v>-0.3</v>
      </c>
      <c r="JLX30" s="43">
        <v>0</v>
      </c>
      <c r="JLY30" s="43">
        <v>-0.34</v>
      </c>
      <c r="JLZ30" s="43">
        <v>0</v>
      </c>
      <c r="JMA30" s="43">
        <v>-0.4</v>
      </c>
      <c r="JMK30" s="43">
        <v>0</v>
      </c>
      <c r="JML30" s="43">
        <v>1</v>
      </c>
      <c r="JMM30" s="43">
        <v>0</v>
      </c>
      <c r="JMN30" s="43">
        <v>0</v>
      </c>
      <c r="JMO30" s="43">
        <v>4</v>
      </c>
      <c r="JMP30" s="43">
        <v>0</v>
      </c>
      <c r="JMQ30" s="43">
        <v>0</v>
      </c>
      <c r="JMR30" s="43">
        <v>0</v>
      </c>
      <c r="JMS30" s="43">
        <v>0</v>
      </c>
      <c r="JMT30" s="43">
        <v>0</v>
      </c>
      <c r="JMU30" s="43">
        <v>0</v>
      </c>
      <c r="JMV30" s="43">
        <v>0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0.98</v>
      </c>
      <c r="JNE30" s="112">
        <v>0</v>
      </c>
      <c r="JNF30" s="112">
        <v>0</v>
      </c>
      <c r="JNG30" s="112">
        <v>0</v>
      </c>
      <c r="JNH30" s="112">
        <v>0</v>
      </c>
      <c r="JNJ30" s="112">
        <v>0</v>
      </c>
      <c r="JNK30" s="112">
        <v>0</v>
      </c>
      <c r="JNL30" s="112">
        <v>0</v>
      </c>
      <c r="JNM30" s="112">
        <v>0</v>
      </c>
      <c r="JNN30" s="112">
        <v>0</v>
      </c>
      <c r="JNO30" s="112">
        <v>0</v>
      </c>
      <c r="JNP30" s="112">
        <v>0</v>
      </c>
      <c r="JNQ30" s="112">
        <v>0</v>
      </c>
      <c r="JNS30" s="112">
        <v>1500</v>
      </c>
      <c r="JNT30" s="112">
        <v>0</v>
      </c>
      <c r="JNV30" s="112">
        <v>27.5</v>
      </c>
      <c r="JNY30" s="112">
        <v>0</v>
      </c>
      <c r="JNZ30" s="112">
        <v>0</v>
      </c>
      <c r="JOA30" s="112" t="s">
        <v>14</v>
      </c>
    </row>
    <row r="31" spans="1:6089 6180:7151" ht="15" customHeight="1">
      <c r="A31" s="205">
        <v>26</v>
      </c>
      <c r="F31" s="43" t="s">
        <v>8251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5.19</v>
      </c>
      <c r="O31" s="43">
        <v>0</v>
      </c>
      <c r="P31" s="43">
        <v>0</v>
      </c>
      <c r="Q31" s="43">
        <v>0</v>
      </c>
      <c r="R31" s="43">
        <v>-1002</v>
      </c>
      <c r="S31" s="43">
        <v>0</v>
      </c>
      <c r="T31" s="43">
        <v>6.45</v>
      </c>
      <c r="U31" s="43">
        <v>0</v>
      </c>
      <c r="V31" s="43">
        <v>3.92</v>
      </c>
      <c r="W31" s="43">
        <v>4.2300000000000004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4.78</v>
      </c>
      <c r="AH31" s="43">
        <v>6.04</v>
      </c>
      <c r="AI31" s="43">
        <v>4.78</v>
      </c>
      <c r="AJ31" s="43">
        <v>0</v>
      </c>
      <c r="AK31" s="43">
        <v>0</v>
      </c>
      <c r="AL31" s="43">
        <v>0</v>
      </c>
      <c r="AM31" s="43" t="s">
        <v>8126</v>
      </c>
      <c r="AN31" s="43">
        <v>5419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0</v>
      </c>
      <c r="CH31" s="43">
        <v>16996</v>
      </c>
      <c r="CI31" s="43">
        <v>0</v>
      </c>
      <c r="CJ31" s="43">
        <v>0</v>
      </c>
      <c r="CK31" s="43">
        <v>0</v>
      </c>
      <c r="CL31" s="43">
        <v>0</v>
      </c>
      <c r="CM31" s="43">
        <v>-5260</v>
      </c>
      <c r="CN31" s="43">
        <v>0</v>
      </c>
      <c r="CO31" s="43">
        <v>-1381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0.18</v>
      </c>
      <c r="EV31" s="43">
        <v>0.01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734</v>
      </c>
      <c r="FL31" s="43">
        <v>2714</v>
      </c>
      <c r="FM31" s="43">
        <v>6914</v>
      </c>
      <c r="FN31" s="43">
        <v>98757</v>
      </c>
      <c r="FO31" s="43">
        <v>490714</v>
      </c>
      <c r="FP31" s="43">
        <v>590714</v>
      </c>
      <c r="FQ31" s="43">
        <v>690714</v>
      </c>
      <c r="FR31" s="43">
        <v>790714</v>
      </c>
      <c r="FS31" s="43">
        <v>9286</v>
      </c>
      <c r="FT31" s="43">
        <v>9286</v>
      </c>
      <c r="FU31" s="43">
        <v>9286</v>
      </c>
      <c r="FW31" s="43">
        <v>165</v>
      </c>
      <c r="FY31" s="43">
        <v>51.5</v>
      </c>
      <c r="FZ31" s="43">
        <v>29.5</v>
      </c>
      <c r="GA31" s="43">
        <v>70</v>
      </c>
      <c r="GB31" s="43">
        <v>68.3</v>
      </c>
      <c r="GC31" s="43">
        <v>100</v>
      </c>
      <c r="GD31" s="43">
        <v>68</v>
      </c>
      <c r="GE31" s="43">
        <v>68</v>
      </c>
      <c r="GF31" s="43">
        <v>67.7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85</v>
      </c>
      <c r="GN31" s="43">
        <v>0</v>
      </c>
      <c r="GO31" s="43">
        <v>100</v>
      </c>
      <c r="GP31" s="43">
        <v>50</v>
      </c>
      <c r="GQ31" s="43">
        <v>51.5</v>
      </c>
      <c r="GR31" s="43">
        <v>100</v>
      </c>
      <c r="GS31" s="43">
        <v>84</v>
      </c>
      <c r="GT31" s="43">
        <v>84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6.65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157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1608950342332</v>
      </c>
      <c r="SQ31" s="43">
        <v>0</v>
      </c>
      <c r="SR31" s="43">
        <v>44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14.88</v>
      </c>
      <c r="SY31" s="43">
        <v>0</v>
      </c>
      <c r="TA31" s="43">
        <v>9122</v>
      </c>
      <c r="TF31" s="43">
        <v>0</v>
      </c>
      <c r="TG31" s="43">
        <v>0</v>
      </c>
      <c r="TH31" s="43">
        <v>0</v>
      </c>
      <c r="TI31" s="43">
        <v>0</v>
      </c>
      <c r="TJ31" s="43">
        <v>39655</v>
      </c>
      <c r="TK31" s="43">
        <v>39590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554</v>
      </c>
      <c r="TS31" s="43">
        <v>561</v>
      </c>
      <c r="TT31" s="43">
        <v>555</v>
      </c>
      <c r="TU31" s="43">
        <v>554</v>
      </c>
      <c r="TV31" s="43">
        <v>555</v>
      </c>
      <c r="TW31" s="43">
        <v>558</v>
      </c>
      <c r="TX31" s="43">
        <v>559</v>
      </c>
      <c r="TY31" s="43">
        <v>559</v>
      </c>
      <c r="TZ31" s="43">
        <v>560</v>
      </c>
      <c r="UA31" s="43">
        <v>557</v>
      </c>
      <c r="UB31" s="43">
        <v>555</v>
      </c>
      <c r="UC31" s="43">
        <v>555</v>
      </c>
      <c r="UD31" s="43">
        <v>555</v>
      </c>
      <c r="UE31" s="43">
        <v>555</v>
      </c>
      <c r="UF31" s="43">
        <v>553</v>
      </c>
      <c r="UG31" s="43">
        <v>556</v>
      </c>
      <c r="UH31" s="43">
        <v>557</v>
      </c>
      <c r="UI31" s="43">
        <v>556</v>
      </c>
      <c r="UJ31" s="43">
        <v>558</v>
      </c>
      <c r="UK31" s="43">
        <v>559</v>
      </c>
      <c r="UL31" s="43">
        <v>555</v>
      </c>
      <c r="UM31" s="43">
        <v>557</v>
      </c>
      <c r="UN31" s="43">
        <v>557</v>
      </c>
      <c r="UO31" s="43">
        <v>554</v>
      </c>
      <c r="UP31" s="43">
        <v>556</v>
      </c>
      <c r="UQ31" s="43">
        <v>556</v>
      </c>
      <c r="UR31" s="43">
        <v>561</v>
      </c>
      <c r="US31" s="43">
        <v>561</v>
      </c>
      <c r="UT31" s="43">
        <v>553</v>
      </c>
      <c r="UU31" s="43">
        <v>553</v>
      </c>
      <c r="UV31" s="43">
        <v>0</v>
      </c>
      <c r="UW31" s="43">
        <v>0</v>
      </c>
      <c r="UX31" s="43">
        <v>360</v>
      </c>
      <c r="UY31" s="43">
        <v>363</v>
      </c>
      <c r="UZ31" s="43">
        <v>361</v>
      </c>
      <c r="VA31" s="43">
        <v>8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52.8</v>
      </c>
      <c r="XO31" s="43">
        <v>39.4</v>
      </c>
      <c r="XR31" s="43">
        <v>91.2</v>
      </c>
      <c r="XS31" s="43">
        <v>91</v>
      </c>
      <c r="XT31" s="43">
        <v>91.4</v>
      </c>
      <c r="XU31" s="43">
        <v>29.2</v>
      </c>
      <c r="XZ31" s="43">
        <v>1</v>
      </c>
      <c r="YA31" s="43">
        <v>1604965750368</v>
      </c>
      <c r="YC31" s="43">
        <v>4447</v>
      </c>
      <c r="YD31" s="43">
        <v>0.94699999999999995</v>
      </c>
      <c r="YE31" s="43">
        <v>50.02</v>
      </c>
      <c r="YF31" s="43">
        <v>0</v>
      </c>
      <c r="YG31" s="43">
        <v>10115</v>
      </c>
      <c r="YH31" s="43">
        <v>5843</v>
      </c>
      <c r="YI31" s="43">
        <v>10110</v>
      </c>
      <c r="YJ31" s="43">
        <v>5839</v>
      </c>
      <c r="YK31" s="43">
        <v>10125</v>
      </c>
      <c r="YL31" s="43">
        <v>5840</v>
      </c>
      <c r="YM31" s="43">
        <v>10128</v>
      </c>
      <c r="YN31" s="43">
        <v>5853</v>
      </c>
      <c r="YO31" s="43">
        <v>10104</v>
      </c>
      <c r="YP31" s="43">
        <v>5837</v>
      </c>
      <c r="YQ31" s="43">
        <v>10095</v>
      </c>
      <c r="YR31" s="43">
        <v>5821</v>
      </c>
      <c r="YS31" s="43">
        <v>0</v>
      </c>
      <c r="YT31" s="43">
        <v>0</v>
      </c>
      <c r="YU31" s="43">
        <v>0</v>
      </c>
      <c r="YV31" s="43">
        <v>0</v>
      </c>
      <c r="YW31" s="43">
        <v>0</v>
      </c>
      <c r="YX31" s="43">
        <v>0</v>
      </c>
      <c r="YY31" s="43">
        <v>2.2400000000000002</v>
      </c>
      <c r="YZ31" s="43">
        <v>-38.4</v>
      </c>
      <c r="ZA31" s="43">
        <v>4.04</v>
      </c>
      <c r="ZB31" s="43">
        <v>0.74</v>
      </c>
      <c r="ZD31" s="43">
        <v>0</v>
      </c>
      <c r="ZE31" s="43">
        <v>84</v>
      </c>
      <c r="ZF31" s="43">
        <v>72.400000000000006</v>
      </c>
      <c r="ZG31" s="43">
        <v>0</v>
      </c>
      <c r="ZH31" s="43">
        <v>68.3</v>
      </c>
      <c r="ZI31" s="43">
        <v>68</v>
      </c>
      <c r="ZJ31" s="43">
        <v>68.7</v>
      </c>
      <c r="ZK31" s="43">
        <v>2</v>
      </c>
      <c r="ZL31" s="43">
        <v>0</v>
      </c>
      <c r="ZM31" s="43">
        <v>0</v>
      </c>
      <c r="ZN31" s="43">
        <v>22.8</v>
      </c>
      <c r="ZO31" s="43">
        <v>22.8</v>
      </c>
      <c r="ZP31" s="43">
        <v>22.8</v>
      </c>
      <c r="ZQ31" s="43">
        <v>22.8</v>
      </c>
      <c r="ZR31" s="43">
        <v>22.8</v>
      </c>
      <c r="ZS31" s="43">
        <v>22.8</v>
      </c>
      <c r="ZT31" s="43">
        <v>22.8</v>
      </c>
      <c r="ZU31" s="43">
        <v>22.8</v>
      </c>
      <c r="ZV31" s="43">
        <v>22.8</v>
      </c>
      <c r="ZW31" s="43">
        <v>22.8</v>
      </c>
      <c r="ZX31" s="43">
        <v>22.8</v>
      </c>
      <c r="ZY31" s="43">
        <v>22.8</v>
      </c>
      <c r="ZZ31" s="43">
        <v>22.8</v>
      </c>
      <c r="AAA31" s="43">
        <v>22.8</v>
      </c>
      <c r="AAB31" s="43">
        <v>22.8</v>
      </c>
      <c r="AAC31" s="43">
        <v>22.8</v>
      </c>
      <c r="AAD31" s="43">
        <v>22.8</v>
      </c>
      <c r="AAE31" s="43">
        <v>22.8</v>
      </c>
      <c r="AAF31" s="43">
        <v>22.8</v>
      </c>
      <c r="AAG31" s="43">
        <v>22.8</v>
      </c>
      <c r="AAH31" s="43">
        <v>22.8</v>
      </c>
      <c r="AAI31" s="43">
        <v>22.8</v>
      </c>
      <c r="AAJ31" s="43">
        <v>22.8</v>
      </c>
      <c r="AAK31" s="43">
        <v>22.8</v>
      </c>
      <c r="AAL31" s="43">
        <v>22.8</v>
      </c>
      <c r="AAM31" s="43">
        <v>70.099999999999994</v>
      </c>
      <c r="AAN31" s="43">
        <v>70.5</v>
      </c>
      <c r="AAO31" s="43">
        <v>67.7</v>
      </c>
      <c r="AAP31" s="43">
        <v>78.400000000000006</v>
      </c>
      <c r="AAQ31" s="43">
        <v>71.2</v>
      </c>
      <c r="AAR31" s="43">
        <v>71</v>
      </c>
      <c r="AAS31" s="43">
        <v>78.900000000000006</v>
      </c>
      <c r="AAT31" s="43">
        <v>80.099999999999994</v>
      </c>
      <c r="AAU31" s="43">
        <v>72.2</v>
      </c>
      <c r="AAV31" s="43">
        <v>65.7</v>
      </c>
      <c r="AAW31" s="43">
        <v>65.2</v>
      </c>
      <c r="AAX31" s="43">
        <v>71.599999999999994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9310.5</v>
      </c>
      <c r="ACJ31" s="43">
        <v>9310.5</v>
      </c>
      <c r="ACK31" s="43">
        <v>9310.5</v>
      </c>
      <c r="ACL31" s="43">
        <v>9310.5</v>
      </c>
      <c r="ACM31" s="43">
        <v>9310.5</v>
      </c>
      <c r="ACN31" s="43">
        <v>9310.5</v>
      </c>
      <c r="ACO31" s="43">
        <v>9310.4</v>
      </c>
      <c r="ACP31" s="43">
        <v>9532.2000000000007</v>
      </c>
      <c r="ACQ31" s="43">
        <v>9149.4</v>
      </c>
      <c r="ACR31" s="43">
        <v>9310.5</v>
      </c>
      <c r="ACS31" s="43">
        <v>9310.5</v>
      </c>
      <c r="ACT31" s="43">
        <v>9310.5</v>
      </c>
      <c r="ACU31" s="43">
        <v>2018</v>
      </c>
      <c r="ACV31" s="43">
        <v>2018</v>
      </c>
      <c r="ACW31" s="43">
        <v>10</v>
      </c>
      <c r="ACX31" s="43">
        <v>8</v>
      </c>
      <c r="ACY31" s="43">
        <v>2018</v>
      </c>
      <c r="ACZ31" s="43">
        <v>10</v>
      </c>
      <c r="ADA31" s="43">
        <v>8</v>
      </c>
      <c r="ADB31" s="43">
        <v>2018</v>
      </c>
      <c r="ADC31" s="43">
        <v>10</v>
      </c>
      <c r="ADD31" s="43">
        <v>8</v>
      </c>
      <c r="ADE31" s="43">
        <v>10</v>
      </c>
      <c r="ADF31" s="43">
        <v>8</v>
      </c>
      <c r="ADG31" s="43">
        <v>2018</v>
      </c>
      <c r="ADH31" s="43">
        <v>10</v>
      </c>
      <c r="ADI31" s="43">
        <v>8</v>
      </c>
      <c r="ADJ31" s="43">
        <v>2018</v>
      </c>
      <c r="ADK31" s="43">
        <v>9</v>
      </c>
      <c r="ADL31" s="43">
        <v>8</v>
      </c>
      <c r="ADM31" s="43">
        <v>2018</v>
      </c>
      <c r="ADN31" s="43">
        <v>10</v>
      </c>
      <c r="ADO31" s="43">
        <v>8</v>
      </c>
      <c r="ADP31" s="43">
        <v>2018</v>
      </c>
      <c r="ADQ31" s="43">
        <v>8</v>
      </c>
      <c r="ADR31" s="43">
        <v>10</v>
      </c>
      <c r="ADS31" s="43">
        <v>2018</v>
      </c>
      <c r="ADT31" s="43">
        <v>7</v>
      </c>
      <c r="ADU31" s="43">
        <v>9</v>
      </c>
      <c r="ADV31" s="43">
        <v>2018</v>
      </c>
      <c r="ADW31" s="43">
        <v>7</v>
      </c>
      <c r="ADX31" s="43">
        <v>9</v>
      </c>
      <c r="ADY31" s="43">
        <v>2018</v>
      </c>
      <c r="ADZ31" s="43">
        <v>10</v>
      </c>
      <c r="AEA31" s="43">
        <v>8</v>
      </c>
      <c r="AEB31" s="43">
        <v>2018</v>
      </c>
      <c r="AEC31" s="43">
        <v>10</v>
      </c>
      <c r="AED31" s="43">
        <v>8</v>
      </c>
      <c r="AEE31" s="43">
        <v>42597</v>
      </c>
      <c r="AEF31" s="43">
        <v>42580</v>
      </c>
      <c r="AEG31" s="43">
        <v>42555</v>
      </c>
      <c r="AEH31" s="43">
        <v>42593</v>
      </c>
      <c r="AEI31" s="43">
        <v>42543</v>
      </c>
      <c r="AEJ31" s="43">
        <v>42539</v>
      </c>
      <c r="AEK31" s="43">
        <v>42544</v>
      </c>
      <c r="AEL31" s="43">
        <v>43201</v>
      </c>
      <c r="AEM31" s="43">
        <v>42839</v>
      </c>
      <c r="AEN31" s="43">
        <v>42845</v>
      </c>
      <c r="AEO31" s="43">
        <v>42554</v>
      </c>
      <c r="AEP31" s="43">
        <v>42594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36</v>
      </c>
      <c r="AGL31" s="43">
        <v>0</v>
      </c>
      <c r="AGM31" s="43">
        <v>0</v>
      </c>
      <c r="AGN31" s="43">
        <v>-14.3</v>
      </c>
      <c r="AGO31" s="43">
        <v>-14.3</v>
      </c>
      <c r="AGP31" s="43">
        <v>-14.3</v>
      </c>
      <c r="AGQ31" s="43">
        <v>-14.3</v>
      </c>
      <c r="AGR31" s="43">
        <v>-14.3</v>
      </c>
      <c r="AGS31" s="43">
        <v>-14.3</v>
      </c>
      <c r="AGT31" s="43">
        <v>-14.3</v>
      </c>
      <c r="AGU31" s="43">
        <v>-14.3</v>
      </c>
      <c r="AGV31" s="43">
        <v>-14.3</v>
      </c>
      <c r="AGW31" s="43">
        <v>-14.3</v>
      </c>
      <c r="AGX31" s="43">
        <v>-14.3</v>
      </c>
      <c r="AGY31" s="43">
        <v>-14.3</v>
      </c>
      <c r="AGZ31" s="43">
        <v>-14.3</v>
      </c>
      <c r="AHA31" s="43">
        <v>-14.3</v>
      </c>
      <c r="AHB31" s="43">
        <v>-14.3</v>
      </c>
      <c r="AHC31" s="43">
        <v>-14.3</v>
      </c>
      <c r="AHD31" s="43">
        <v>-14.3</v>
      </c>
      <c r="AHE31" s="43">
        <v>-14.3</v>
      </c>
      <c r="AHF31" s="43">
        <v>-14.3</v>
      </c>
      <c r="AHG31" s="43">
        <v>-14.3</v>
      </c>
      <c r="AHH31" s="43">
        <v>-14.3</v>
      </c>
      <c r="AHI31" s="43">
        <v>-14.3</v>
      </c>
      <c r="AHJ31" s="43">
        <v>-14.3</v>
      </c>
      <c r="AHK31" s="43">
        <v>-14.3</v>
      </c>
      <c r="AHL31" s="43">
        <v>158</v>
      </c>
      <c r="AHM31" s="43">
        <v>205</v>
      </c>
      <c r="AHN31" s="43">
        <v>189</v>
      </c>
      <c r="AHO31" s="43">
        <v>141</v>
      </c>
      <c r="AHP31" s="43">
        <v>126</v>
      </c>
      <c r="AHQ31" s="43">
        <v>158</v>
      </c>
      <c r="AHR31" s="43">
        <v>174</v>
      </c>
      <c r="AHS31" s="43">
        <v>174</v>
      </c>
      <c r="AHT31" s="43">
        <v>317</v>
      </c>
      <c r="AHU31" s="43">
        <v>141</v>
      </c>
      <c r="AHV31" s="43">
        <v>110</v>
      </c>
      <c r="AHW31" s="43">
        <v>158</v>
      </c>
      <c r="AHX31" s="43">
        <v>158</v>
      </c>
      <c r="AHY31" s="43">
        <v>126</v>
      </c>
      <c r="AHZ31" s="43">
        <v>220</v>
      </c>
      <c r="AIA31" s="43">
        <v>220</v>
      </c>
      <c r="AIB31" s="43">
        <v>141</v>
      </c>
      <c r="AIC31" s="43">
        <v>110</v>
      </c>
      <c r="AID31" s="43">
        <v>141</v>
      </c>
      <c r="AIE31" s="43">
        <v>79</v>
      </c>
      <c r="AIF31" s="43">
        <v>317</v>
      </c>
      <c r="AIG31" s="43">
        <v>110</v>
      </c>
      <c r="AIH31" s="43">
        <v>126</v>
      </c>
      <c r="AII31" s="43">
        <v>94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317</v>
      </c>
      <c r="AKN31" s="43">
        <v>378</v>
      </c>
      <c r="AKO31" s="43">
        <v>317</v>
      </c>
      <c r="AKP31" s="43">
        <v>402</v>
      </c>
      <c r="AKQ31" s="43">
        <v>378</v>
      </c>
      <c r="AKR31" s="43">
        <v>390</v>
      </c>
      <c r="AKS31" s="43">
        <v>268</v>
      </c>
      <c r="AKT31" s="43">
        <v>341</v>
      </c>
      <c r="AKU31" s="43">
        <v>305</v>
      </c>
      <c r="AKV31" s="43">
        <v>354</v>
      </c>
      <c r="AKW31" s="43">
        <v>293</v>
      </c>
      <c r="AKX31" s="43">
        <v>476</v>
      </c>
      <c r="AKY31" s="43">
        <v>329</v>
      </c>
      <c r="AKZ31" s="43">
        <v>402</v>
      </c>
      <c r="ALA31" s="43">
        <v>451</v>
      </c>
      <c r="ALB31" s="43">
        <v>329</v>
      </c>
      <c r="ALC31" s="43">
        <v>329</v>
      </c>
      <c r="ALD31" s="43">
        <v>402</v>
      </c>
      <c r="ALE31" s="43">
        <v>293</v>
      </c>
      <c r="ALF31" s="43">
        <v>500</v>
      </c>
      <c r="ALG31" s="43">
        <v>268</v>
      </c>
      <c r="ALH31" s="43">
        <v>378</v>
      </c>
      <c r="ALI31" s="43">
        <v>378</v>
      </c>
      <c r="ALJ31" s="43">
        <v>390</v>
      </c>
      <c r="ALK31" s="43">
        <v>-2.7E-2</v>
      </c>
      <c r="ALL31" s="43">
        <v>5.27</v>
      </c>
      <c r="ALM31" s="43">
        <v>0</v>
      </c>
      <c r="ALN31" s="43">
        <v>0</v>
      </c>
      <c r="ALO31" s="43">
        <v>0</v>
      </c>
      <c r="ALP31" s="43">
        <v>0</v>
      </c>
      <c r="ALQ31" s="43">
        <v>7.28</v>
      </c>
      <c r="ALR31" s="43">
        <v>7.39</v>
      </c>
      <c r="ALS31" s="43">
        <v>7.44</v>
      </c>
      <c r="ALT31" s="43">
        <v>7.42</v>
      </c>
      <c r="ALU31" s="43">
        <v>7.5</v>
      </c>
      <c r="ALV31" s="43">
        <v>7.39</v>
      </c>
      <c r="ALW31" s="43">
        <v>7.19</v>
      </c>
      <c r="ALX31" s="43">
        <v>7.16</v>
      </c>
      <c r="ALY31" s="43">
        <v>7.39</v>
      </c>
      <c r="ALZ31" s="43">
        <v>7.43</v>
      </c>
      <c r="AMA31" s="43">
        <v>7.6</v>
      </c>
      <c r="AMB31" s="43">
        <v>7.19</v>
      </c>
      <c r="AMC31" s="43">
        <v>7.13</v>
      </c>
      <c r="AMD31" s="43">
        <v>7.32</v>
      </c>
      <c r="AME31" s="43">
        <v>7.5</v>
      </c>
      <c r="AMF31" s="43">
        <v>7.49</v>
      </c>
      <c r="AMG31" s="43">
        <v>7.48</v>
      </c>
      <c r="AMH31" s="43">
        <v>7.55</v>
      </c>
      <c r="AMI31" s="43">
        <v>7.37</v>
      </c>
      <c r="AMJ31" s="43">
        <v>7.52</v>
      </c>
      <c r="AMK31" s="43">
        <v>7.38</v>
      </c>
      <c r="AML31" s="43">
        <v>7.27</v>
      </c>
      <c r="AMM31" s="43">
        <v>7.17</v>
      </c>
      <c r="AMN31" s="43">
        <v>7.33</v>
      </c>
      <c r="AMO31" s="43">
        <v>-0.7</v>
      </c>
      <c r="AMP31" s="43">
        <v>-0.54</v>
      </c>
      <c r="AMQ31" s="43">
        <v>-1.05</v>
      </c>
      <c r="AMR31" s="43">
        <v>-0.5</v>
      </c>
      <c r="AMS31" s="43">
        <v>-0.49</v>
      </c>
      <c r="AMT31" s="43">
        <v>-0.38</v>
      </c>
      <c r="AMU31" s="43">
        <v>-0.61</v>
      </c>
      <c r="AMV31" s="43">
        <v>-0.48</v>
      </c>
      <c r="AMW31" s="43">
        <v>-0.72</v>
      </c>
      <c r="AMX31" s="43">
        <v>-0.48</v>
      </c>
      <c r="AMY31" s="43">
        <v>-0.69</v>
      </c>
      <c r="AMZ31" s="43">
        <v>-0.56999999999999995</v>
      </c>
      <c r="ANA31" s="43">
        <v>-0.45</v>
      </c>
      <c r="ANB31" s="43">
        <v>-0.67</v>
      </c>
      <c r="ANC31" s="43">
        <v>-0.63</v>
      </c>
      <c r="AND31" s="43">
        <v>-0.23</v>
      </c>
      <c r="ANE31" s="43">
        <v>-0.48</v>
      </c>
      <c r="ANF31" s="43">
        <v>-0.8</v>
      </c>
      <c r="ANG31" s="43">
        <v>-0.56999999999999995</v>
      </c>
      <c r="ANH31" s="43">
        <v>-0.53</v>
      </c>
      <c r="ANI31" s="43">
        <v>-0.3</v>
      </c>
      <c r="ANJ31" s="43">
        <v>-0.64</v>
      </c>
      <c r="ANK31" s="43">
        <v>-0.33</v>
      </c>
      <c r="ANL31" s="43">
        <v>-0.65</v>
      </c>
      <c r="ANM31" s="43">
        <v>7.49</v>
      </c>
      <c r="ANN31" s="43">
        <v>7.51</v>
      </c>
      <c r="ANO31" s="43">
        <v>7.19</v>
      </c>
      <c r="ANP31" s="43">
        <v>7.46</v>
      </c>
      <c r="ANQ31" s="43">
        <v>7.29</v>
      </c>
      <c r="ANR31" s="43">
        <v>7.42</v>
      </c>
      <c r="ANS31" s="43">
        <v>7.36</v>
      </c>
      <c r="ANT31" s="43">
        <v>7.37</v>
      </c>
      <c r="ANU31" s="43">
        <v>7.41</v>
      </c>
      <c r="ANV31" s="43">
        <v>7.57</v>
      </c>
      <c r="ANW31" s="43">
        <v>7.45</v>
      </c>
      <c r="ANX31" s="43">
        <v>7.42</v>
      </c>
      <c r="ANY31" s="43">
        <v>7.37</v>
      </c>
      <c r="ANZ31" s="43">
        <v>7.31</v>
      </c>
      <c r="AOA31" s="43">
        <v>7.39</v>
      </c>
      <c r="AOB31" s="43">
        <v>7.51</v>
      </c>
      <c r="AOC31" s="43">
        <v>7.59</v>
      </c>
      <c r="AOD31" s="43">
        <v>7.17</v>
      </c>
      <c r="AOE31" s="43">
        <v>7.47</v>
      </c>
      <c r="AOF31" s="43">
        <v>7.48</v>
      </c>
      <c r="AOG31" s="43">
        <v>7.49</v>
      </c>
      <c r="AOH31" s="43">
        <v>7.33</v>
      </c>
      <c r="AOI31" s="43">
        <v>7.44</v>
      </c>
      <c r="AOJ31" s="43">
        <v>7.3</v>
      </c>
      <c r="AOK31" s="43">
        <v>-0.71</v>
      </c>
      <c r="AOL31" s="43">
        <v>-0.59</v>
      </c>
      <c r="AOM31" s="43">
        <v>-0.47</v>
      </c>
      <c r="AON31" s="43">
        <v>-0.63</v>
      </c>
      <c r="AOO31" s="43">
        <v>-0.63</v>
      </c>
      <c r="AOP31" s="43">
        <v>-0.39</v>
      </c>
      <c r="AOQ31" s="43">
        <v>-0.87</v>
      </c>
      <c r="AOR31" s="43">
        <v>-0.53</v>
      </c>
      <c r="AOS31" s="43">
        <v>-0.57999999999999996</v>
      </c>
      <c r="AOT31" s="43">
        <v>-0.59</v>
      </c>
      <c r="AOU31" s="43">
        <v>-0.38</v>
      </c>
      <c r="AOV31" s="43">
        <v>-0.92</v>
      </c>
      <c r="AOW31" s="43">
        <v>-0.5</v>
      </c>
      <c r="AOX31" s="43">
        <v>-0.69</v>
      </c>
      <c r="AOY31" s="43">
        <v>-0.54</v>
      </c>
      <c r="AOZ31" s="43">
        <v>-0.54</v>
      </c>
      <c r="APA31" s="43">
        <v>-0.54</v>
      </c>
      <c r="APB31" s="43">
        <v>-0.63</v>
      </c>
      <c r="APC31" s="43">
        <v>-0.8</v>
      </c>
      <c r="APD31" s="43">
        <v>-0.36</v>
      </c>
      <c r="APE31" s="43">
        <v>-0.39</v>
      </c>
      <c r="APF31" s="43">
        <v>-0.36</v>
      </c>
      <c r="APG31" s="43">
        <v>-0.52</v>
      </c>
      <c r="APH31" s="43">
        <v>-0.72</v>
      </c>
      <c r="API31" s="43">
        <v>36896.6</v>
      </c>
      <c r="APJ31" s="43">
        <v>0</v>
      </c>
      <c r="APK31" s="43">
        <v>12002.3</v>
      </c>
      <c r="APL31" s="43">
        <v>0</v>
      </c>
      <c r="APM31" s="43">
        <v>250</v>
      </c>
      <c r="APN31" s="43">
        <v>0.02</v>
      </c>
      <c r="APO31" s="43">
        <v>0</v>
      </c>
      <c r="APP31" s="43">
        <v>1377</v>
      </c>
      <c r="APQ31" s="43">
        <v>1.1000000000000001</v>
      </c>
      <c r="APR31" s="43">
        <v>0</v>
      </c>
      <c r="APS31" s="43">
        <v>10110</v>
      </c>
      <c r="APT31" s="43" t="s">
        <v>7657</v>
      </c>
      <c r="APU31" s="43" t="s">
        <v>7658</v>
      </c>
      <c r="APV31" s="43" t="s">
        <v>7659</v>
      </c>
      <c r="APW31" s="43" t="s">
        <v>7660</v>
      </c>
      <c r="APX31" s="43" t="s">
        <v>7661</v>
      </c>
      <c r="APY31" s="43" t="s">
        <v>7662</v>
      </c>
      <c r="APZ31" s="43" t="s">
        <v>8127</v>
      </c>
      <c r="AQA31" s="43" t="s">
        <v>8128</v>
      </c>
      <c r="AQB31" s="43" t="s">
        <v>7665</v>
      </c>
      <c r="AQC31" s="43" t="s">
        <v>8129</v>
      </c>
      <c r="AQD31" s="43" t="s">
        <v>7667</v>
      </c>
      <c r="AQE31" s="43" t="s">
        <v>7667</v>
      </c>
      <c r="AQF31" s="43" t="s">
        <v>7668</v>
      </c>
      <c r="AQG31" s="43" t="s">
        <v>7669</v>
      </c>
      <c r="AQH31" s="43" t="s">
        <v>7678</v>
      </c>
      <c r="AQI31" s="43" t="s">
        <v>7670</v>
      </c>
      <c r="AQJ31" s="43" t="s">
        <v>7671</v>
      </c>
      <c r="AQK31" s="43" t="s">
        <v>7661</v>
      </c>
      <c r="AQL31" s="43" t="s">
        <v>7661</v>
      </c>
      <c r="AQM31" s="43" t="s">
        <v>7667</v>
      </c>
      <c r="AQN31" s="43" t="s">
        <v>7659</v>
      </c>
      <c r="AQO31" s="43" t="s">
        <v>7661</v>
      </c>
      <c r="AQP31" s="43" t="s">
        <v>7672</v>
      </c>
      <c r="AQQ31" s="43" t="s">
        <v>7673</v>
      </c>
      <c r="AQR31" s="43" t="s">
        <v>7661</v>
      </c>
      <c r="AQS31" s="43" t="s">
        <v>8128</v>
      </c>
      <c r="AQT31" s="43" t="s">
        <v>7674</v>
      </c>
      <c r="AQU31" s="43" t="s">
        <v>7661</v>
      </c>
      <c r="AQV31" s="43" t="s">
        <v>7667</v>
      </c>
      <c r="AQW31" s="43" t="s">
        <v>7675</v>
      </c>
      <c r="AQX31" s="43" t="s">
        <v>21</v>
      </c>
      <c r="AQY31" s="43">
        <v>15.6</v>
      </c>
      <c r="AQZ31" s="43">
        <v>18</v>
      </c>
      <c r="ARA31" s="43">
        <v>15.2</v>
      </c>
      <c r="ARB31" s="43">
        <v>15.9</v>
      </c>
      <c r="ARC31" s="43">
        <v>14.9</v>
      </c>
      <c r="ARD31" s="43">
        <v>14.7</v>
      </c>
      <c r="ARE31" s="43">
        <v>15.4</v>
      </c>
      <c r="ARF31" s="43">
        <v>16.7</v>
      </c>
      <c r="ARG31" s="43">
        <v>16.100000000000001</v>
      </c>
      <c r="ARH31" s="43">
        <v>16</v>
      </c>
      <c r="ARI31" s="43">
        <v>15.9</v>
      </c>
      <c r="ARJ31" s="43">
        <v>16</v>
      </c>
      <c r="ARK31" s="43">
        <v>15.4</v>
      </c>
      <c r="ARL31" s="43">
        <v>15.3</v>
      </c>
      <c r="ARM31" s="43">
        <v>15.8</v>
      </c>
      <c r="ARN31" s="43">
        <v>14.8</v>
      </c>
      <c r="ARO31" s="43">
        <v>15.9</v>
      </c>
      <c r="ARP31" s="43">
        <v>16.3</v>
      </c>
      <c r="ARQ31" s="43">
        <v>14.9</v>
      </c>
      <c r="ARR31" s="43">
        <v>15.6</v>
      </c>
      <c r="ARS31" s="43">
        <v>15.6</v>
      </c>
      <c r="ART31" s="43">
        <v>17.3</v>
      </c>
      <c r="ARU31" s="43">
        <v>14.4</v>
      </c>
      <c r="ARV31" s="43">
        <v>15.4</v>
      </c>
      <c r="ARW31" s="43">
        <v>15.2</v>
      </c>
      <c r="ARX31" s="43">
        <v>18</v>
      </c>
      <c r="ARY31" s="43">
        <v>14.4</v>
      </c>
      <c r="ARZ31" s="43">
        <v>1603</v>
      </c>
      <c r="ATF31" s="43">
        <v>0</v>
      </c>
      <c r="ATI31" s="43">
        <v>0</v>
      </c>
      <c r="ATK31" s="43">
        <v>0</v>
      </c>
      <c r="ATM31" s="43">
        <v>1691</v>
      </c>
      <c r="ATN31" s="43">
        <v>0</v>
      </c>
      <c r="ATQ31" s="43">
        <v>0</v>
      </c>
      <c r="ATR31" s="43">
        <v>1607644800000</v>
      </c>
      <c r="ATT31" s="43">
        <v>0</v>
      </c>
      <c r="ATU31" s="43">
        <v>399659</v>
      </c>
      <c r="ATW31" s="43">
        <v>8.3000000000000007</v>
      </c>
      <c r="ATX31" s="43">
        <v>1</v>
      </c>
      <c r="ATZ31" s="43">
        <v>0</v>
      </c>
      <c r="AUA31" s="43">
        <v>10</v>
      </c>
      <c r="AUC31" s="43">
        <v>1</v>
      </c>
      <c r="AUD31" s="43">
        <v>0</v>
      </c>
      <c r="AUE31" s="43">
        <v>4</v>
      </c>
      <c r="AUG31" s="43">
        <v>0</v>
      </c>
      <c r="AUH31" s="43">
        <v>0</v>
      </c>
      <c r="AUI31" s="43">
        <v>10</v>
      </c>
      <c r="AUJ31" s="43">
        <v>279</v>
      </c>
      <c r="AUK31" s="43">
        <v>0</v>
      </c>
      <c r="AUM31" s="43">
        <v>5</v>
      </c>
      <c r="AUO31" s="43">
        <v>1</v>
      </c>
      <c r="AUP31" s="43">
        <v>1.38</v>
      </c>
      <c r="AUQ31" s="43">
        <v>4.4800000000000004</v>
      </c>
      <c r="AUS31" s="43">
        <v>0</v>
      </c>
      <c r="AUU31" s="43">
        <v>8920</v>
      </c>
      <c r="AUW31" s="43">
        <v>13.39</v>
      </c>
      <c r="AUX31" s="43">
        <v>118.9</v>
      </c>
      <c r="AUY31" s="43">
        <v>0</v>
      </c>
      <c r="AUZ31" s="43">
        <v>340</v>
      </c>
      <c r="AVE31" s="43" t="s">
        <v>7676</v>
      </c>
      <c r="AVF31" s="43">
        <v>50</v>
      </c>
      <c r="AVK31" s="43">
        <v>61.48</v>
      </c>
      <c r="AVL31" s="43">
        <v>2</v>
      </c>
      <c r="AVM31" s="43">
        <v>2</v>
      </c>
      <c r="AVN31" s="43">
        <v>50.02</v>
      </c>
      <c r="AVO31" s="43">
        <v>50.01</v>
      </c>
      <c r="AVP31" s="43">
        <v>0</v>
      </c>
      <c r="AVQ31" s="43">
        <v>50.02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Y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1</v>
      </c>
      <c r="AXN31" s="43">
        <v>0</v>
      </c>
      <c r="AXO31" s="43">
        <v>970</v>
      </c>
      <c r="AXP31" s="43">
        <v>40</v>
      </c>
      <c r="AXQ31" s="43">
        <v>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300</v>
      </c>
      <c r="AYM31" s="43">
        <v>30</v>
      </c>
      <c r="AYN31" s="43">
        <v>1</v>
      </c>
      <c r="AYO31" s="43">
        <v>1.4</v>
      </c>
      <c r="AYP31" s="43">
        <v>60</v>
      </c>
      <c r="AYQ31" s="43">
        <v>1.5</v>
      </c>
      <c r="AYR31" s="43">
        <v>80</v>
      </c>
      <c r="AYS31" s="43">
        <v>14</v>
      </c>
      <c r="AYT31" s="43">
        <v>6</v>
      </c>
      <c r="AYU31" s="43">
        <v>11</v>
      </c>
      <c r="AYV31" s="43">
        <v>1</v>
      </c>
      <c r="AYW31" s="43">
        <v>0</v>
      </c>
      <c r="AYX31" s="43">
        <v>0</v>
      </c>
      <c r="AYY31" s="43">
        <v>0</v>
      </c>
      <c r="AYZ31" s="43">
        <v>0</v>
      </c>
      <c r="AZA31" s="43">
        <v>7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0</v>
      </c>
      <c r="BAG31" s="43">
        <v>2</v>
      </c>
      <c r="BAH31" s="43">
        <v>2</v>
      </c>
      <c r="BAI31" s="43">
        <v>20</v>
      </c>
      <c r="BAJ31" s="43">
        <v>25</v>
      </c>
      <c r="BAK31" s="43">
        <v>30</v>
      </c>
      <c r="BAQ31" s="43">
        <v>0</v>
      </c>
      <c r="BAR31" s="43">
        <v>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200</v>
      </c>
      <c r="BBI31" s="43">
        <v>-800</v>
      </c>
      <c r="BBK31" s="43">
        <v>-200</v>
      </c>
      <c r="BBL31" s="43">
        <v>-1500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5.4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5</v>
      </c>
      <c r="BCW31" s="43">
        <v>5</v>
      </c>
      <c r="BCX31" s="43">
        <v>5</v>
      </c>
      <c r="BCY31" s="43">
        <v>60</v>
      </c>
      <c r="BCZ31" s="43">
        <v>28</v>
      </c>
      <c r="BDA31" s="43">
        <v>40</v>
      </c>
      <c r="BDB31" s="43">
        <v>30</v>
      </c>
      <c r="BDC31" s="43">
        <v>50</v>
      </c>
      <c r="BDD31" s="43">
        <v>180</v>
      </c>
      <c r="BDE31" s="43">
        <v>28</v>
      </c>
      <c r="BDF31" s="43">
        <v>40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2</v>
      </c>
      <c r="BFL31" s="43">
        <v>10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20</v>
      </c>
      <c r="DAG31" s="43">
        <v>20</v>
      </c>
      <c r="DAH31" s="43">
        <v>20</v>
      </c>
      <c r="DAI31" s="43">
        <v>20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32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1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10</v>
      </c>
      <c r="DHH31" s="43">
        <v>10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5</v>
      </c>
      <c r="DIB31" s="43">
        <v>5</v>
      </c>
      <c r="DIC31" s="43">
        <v>0.05</v>
      </c>
      <c r="DID31" s="43">
        <v>0.05</v>
      </c>
      <c r="DIE31" s="43">
        <v>0.2</v>
      </c>
      <c r="DIF31" s="43">
        <v>0.2</v>
      </c>
      <c r="DIG31" s="43">
        <v>1</v>
      </c>
      <c r="DIH31" s="43">
        <v>0.56000000000000005</v>
      </c>
      <c r="DII31" s="43">
        <v>0</v>
      </c>
      <c r="DIJ31" s="43">
        <v>0.56000000000000005</v>
      </c>
      <c r="DIK31" s="43">
        <v>1</v>
      </c>
      <c r="DIL31" s="43">
        <v>30</v>
      </c>
      <c r="DIM31" s="43">
        <v>1</v>
      </c>
      <c r="DIN31" s="43">
        <v>0</v>
      </c>
      <c r="DIO31" s="43">
        <v>0</v>
      </c>
      <c r="DIP31" s="43">
        <v>439.7</v>
      </c>
      <c r="DIQ31" s="43">
        <v>439.7</v>
      </c>
      <c r="DIR31" s="43">
        <v>4.4000000000000004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1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-0.2</v>
      </c>
      <c r="DLA31" s="43">
        <v>50</v>
      </c>
      <c r="DLB31" s="43">
        <v>110</v>
      </c>
      <c r="DLC31" s="43">
        <v>80</v>
      </c>
      <c r="DLD31" s="43">
        <v>0</v>
      </c>
      <c r="DLE31" s="43">
        <v>0</v>
      </c>
      <c r="DLF31" s="43">
        <v>301</v>
      </c>
      <c r="DLG31" s="43">
        <v>200</v>
      </c>
      <c r="DLH31" s="43">
        <v>1</v>
      </c>
      <c r="DLI31" s="43">
        <v>105</v>
      </c>
      <c r="DLJ31" s="43">
        <v>10</v>
      </c>
      <c r="DLK31" s="43">
        <v>2</v>
      </c>
      <c r="DLL31" s="43">
        <v>0.3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10500</v>
      </c>
      <c r="DLS31" s="43">
        <v>20</v>
      </c>
      <c r="DLT31" s="43">
        <v>10</v>
      </c>
      <c r="DLU31" s="43">
        <v>5</v>
      </c>
      <c r="DLV31" s="43">
        <v>10000</v>
      </c>
      <c r="DLW31" s="43">
        <v>0</v>
      </c>
      <c r="DLX31" s="43">
        <v>0</v>
      </c>
      <c r="DLY31" s="43">
        <v>0</v>
      </c>
      <c r="DLZ31" s="43">
        <v>0</v>
      </c>
      <c r="DMA31" s="43">
        <v>10500</v>
      </c>
      <c r="DMB31" s="43">
        <v>120</v>
      </c>
      <c r="DMC31" s="43">
        <v>95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1</v>
      </c>
      <c r="DNX31" s="43">
        <v>1</v>
      </c>
      <c r="DNY31" s="43">
        <v>1</v>
      </c>
      <c r="DNZ31" s="43">
        <v>0</v>
      </c>
      <c r="DOA31" s="43">
        <v>0</v>
      </c>
      <c r="DOB31" s="43">
        <v>6000</v>
      </c>
      <c r="DOC31" s="43">
        <v>250</v>
      </c>
      <c r="DOD31" s="43">
        <v>100</v>
      </c>
      <c r="DOE31" s="43">
        <v>50</v>
      </c>
      <c r="DOF31" s="43">
        <v>80</v>
      </c>
      <c r="DOG31" s="43">
        <v>500</v>
      </c>
      <c r="DOH31" s="43">
        <v>100</v>
      </c>
      <c r="DOI31" s="43">
        <v>460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1</v>
      </c>
      <c r="DPI31" s="43">
        <v>0</v>
      </c>
      <c r="DPJ31" s="43">
        <v>0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0</v>
      </c>
      <c r="DPY31" s="43">
        <v>0</v>
      </c>
      <c r="DQA31" s="43">
        <v>1</v>
      </c>
      <c r="DQC31" s="43">
        <v>1</v>
      </c>
      <c r="DQD31" s="43">
        <v>1</v>
      </c>
      <c r="DQE31" s="43">
        <v>0</v>
      </c>
      <c r="DQG31" s="43">
        <v>0</v>
      </c>
      <c r="DQH31" s="43">
        <v>1</v>
      </c>
      <c r="DQQ31" s="43">
        <v>0</v>
      </c>
      <c r="DQR31" s="43">
        <v>1</v>
      </c>
      <c r="DQT31" s="43">
        <v>0</v>
      </c>
      <c r="DQU31" s="43">
        <v>0</v>
      </c>
      <c r="DQX31" s="43">
        <v>0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336</v>
      </c>
      <c r="DRY31" s="43">
        <v>1</v>
      </c>
      <c r="DRZ31" s="43">
        <v>1</v>
      </c>
      <c r="DSA31" s="43">
        <v>1</v>
      </c>
      <c r="DSK31" s="43">
        <v>0</v>
      </c>
      <c r="DSL31" s="43">
        <v>0.8</v>
      </c>
      <c r="DSM31" s="43">
        <v>100</v>
      </c>
      <c r="DSN31" s="43">
        <v>0.02</v>
      </c>
      <c r="DSO31" s="43">
        <v>100</v>
      </c>
      <c r="DSP31" s="43">
        <v>41</v>
      </c>
      <c r="DSQ31" s="43">
        <v>0</v>
      </c>
      <c r="DSR31" s="43">
        <v>1</v>
      </c>
      <c r="DSS31" s="43">
        <v>7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90</v>
      </c>
      <c r="DTD31" s="43">
        <v>30</v>
      </c>
      <c r="DTE31" s="43">
        <v>0</v>
      </c>
      <c r="DTF31" s="43">
        <v>100</v>
      </c>
      <c r="DTG31" s="43">
        <v>0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35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206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3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3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B31" s="43">
        <v>1</v>
      </c>
      <c r="DWC31" s="43">
        <v>20</v>
      </c>
      <c r="DWD31" s="43">
        <v>15</v>
      </c>
      <c r="DWE31" s="43">
        <v>1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0.05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M31" s="43">
        <v>450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0</v>
      </c>
      <c r="DZF31" s="43">
        <v>0</v>
      </c>
      <c r="DZG31" s="43">
        <v>1</v>
      </c>
      <c r="DZH31" s="43">
        <v>1</v>
      </c>
      <c r="DZI31" s="43">
        <v>1</v>
      </c>
      <c r="DZJ31" s="43">
        <v>1</v>
      </c>
      <c r="DZK31" s="43">
        <v>1.2</v>
      </c>
      <c r="DZL31" s="43">
        <v>0.1</v>
      </c>
      <c r="DZM31" s="43">
        <v>280</v>
      </c>
      <c r="DZN31" s="43">
        <v>280</v>
      </c>
      <c r="DZO31" s="43">
        <v>280</v>
      </c>
      <c r="DZP31" s="43">
        <v>280</v>
      </c>
      <c r="DZQ31" s="43">
        <v>0</v>
      </c>
      <c r="DZR31" s="43">
        <v>50</v>
      </c>
      <c r="DZS31" s="43">
        <v>50</v>
      </c>
      <c r="DZT31" s="43">
        <v>50</v>
      </c>
      <c r="DZU31" s="43">
        <v>50</v>
      </c>
      <c r="DZV31" s="43">
        <v>50</v>
      </c>
      <c r="DZW31" s="43">
        <v>120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0</v>
      </c>
      <c r="EAE31" s="43">
        <v>0</v>
      </c>
      <c r="EAF31" s="43">
        <v>0</v>
      </c>
      <c r="EAG31" s="43">
        <v>0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10</v>
      </c>
      <c r="EAV31" s="43">
        <v>0.01</v>
      </c>
      <c r="EAW31" s="43">
        <v>0.5</v>
      </c>
      <c r="EAX31" s="43">
        <v>1</v>
      </c>
      <c r="EAY31" s="43">
        <v>3</v>
      </c>
      <c r="EAZ31" s="43">
        <v>60</v>
      </c>
      <c r="EBA31" s="43">
        <v>2</v>
      </c>
      <c r="EBB31" s="43">
        <v>25</v>
      </c>
      <c r="EBC31" s="43">
        <v>10</v>
      </c>
      <c r="EBD31" s="43">
        <v>250</v>
      </c>
      <c r="EBE31" s="43">
        <v>3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4397</v>
      </c>
      <c r="EBY31" s="43">
        <v>2198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1</v>
      </c>
      <c r="ECR31" s="43">
        <v>0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0</v>
      </c>
      <c r="EDH31" s="43">
        <v>200</v>
      </c>
      <c r="EDI31" s="43">
        <v>200</v>
      </c>
      <c r="EDJ31" s="43">
        <v>200</v>
      </c>
      <c r="EDK31" s="43">
        <v>2</v>
      </c>
      <c r="EDL31" s="43">
        <v>200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38000</v>
      </c>
      <c r="EIU31" s="43">
        <v>44800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500</v>
      </c>
      <c r="EKD31" s="43">
        <v>100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-0.1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0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5468</v>
      </c>
      <c r="ETN31" s="43">
        <v>88</v>
      </c>
      <c r="ETO31" s="43">
        <v>90</v>
      </c>
      <c r="ETP31" s="43">
        <v>2.16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1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75</v>
      </c>
      <c r="EVU31" s="43">
        <v>90</v>
      </c>
      <c r="EVV31" s="43">
        <v>75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43.9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1.2</v>
      </c>
      <c r="EXB31" s="43">
        <v>0</v>
      </c>
      <c r="EXC31" s="43">
        <v>0</v>
      </c>
      <c r="EXD31" s="43">
        <v>0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90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0</v>
      </c>
      <c r="EXR31" s="43">
        <v>930</v>
      </c>
      <c r="EXS31" s="43">
        <v>0</v>
      </c>
      <c r="EXT31" s="43">
        <v>5000</v>
      </c>
      <c r="EXU31" s="43">
        <v>50</v>
      </c>
      <c r="EXV31" s="43">
        <v>5</v>
      </c>
      <c r="EXW31" s="43">
        <v>0</v>
      </c>
      <c r="EXX31" s="43">
        <v>90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500</v>
      </c>
      <c r="EYF31" s="43">
        <v>1000</v>
      </c>
      <c r="EYJ31" s="43">
        <v>0</v>
      </c>
      <c r="EYK31" s="43">
        <v>1</v>
      </c>
      <c r="EYL31" s="43">
        <v>1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0.9</v>
      </c>
      <c r="EYU31" s="43">
        <v>-0.95</v>
      </c>
      <c r="EYV31" s="43">
        <v>0.95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-1476</v>
      </c>
      <c r="EZT31" s="43">
        <v>3280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-3400</v>
      </c>
      <c r="FAG31" s="43">
        <v>3400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1.7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0.4</v>
      </c>
      <c r="FCX31" s="43">
        <v>0.1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1.5</v>
      </c>
      <c r="FDO31" s="43">
        <v>2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75</v>
      </c>
      <c r="FEO31" s="43">
        <v>120</v>
      </c>
      <c r="FEP31" s="43">
        <v>2</v>
      </c>
      <c r="FEQ31" s="43">
        <v>2</v>
      </c>
      <c r="FER31" s="43">
        <v>0</v>
      </c>
      <c r="FES31" s="43">
        <v>1</v>
      </c>
      <c r="FET31" s="43">
        <v>0</v>
      </c>
      <c r="FEU31" s="43">
        <v>75</v>
      </c>
      <c r="FEV31" s="43">
        <v>120</v>
      </c>
      <c r="FEW31" s="43">
        <v>2</v>
      </c>
      <c r="FEX31" s="43">
        <v>2</v>
      </c>
      <c r="FEY31" s="43">
        <v>1</v>
      </c>
      <c r="FEZ31" s="43">
        <v>62</v>
      </c>
      <c r="FFA31" s="43">
        <v>2</v>
      </c>
      <c r="FFB31" s="43">
        <v>1</v>
      </c>
      <c r="FFD31" s="43">
        <v>75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0</v>
      </c>
      <c r="FFJ31" s="43">
        <v>0</v>
      </c>
      <c r="FFK31" s="43">
        <v>99</v>
      </c>
      <c r="FFL31" s="43">
        <v>200</v>
      </c>
      <c r="FFM31" s="43">
        <v>2</v>
      </c>
      <c r="FFN31" s="43">
        <v>2</v>
      </c>
      <c r="FFO31" s="43">
        <v>0</v>
      </c>
      <c r="FFP31" s="43">
        <v>2</v>
      </c>
      <c r="FFQ31" s="43">
        <v>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0</v>
      </c>
      <c r="FHD31" s="43">
        <v>2</v>
      </c>
      <c r="FHE31" s="43">
        <v>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1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D31" s="43">
        <v>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850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3</v>
      </c>
      <c r="FQW31" s="43">
        <v>3</v>
      </c>
      <c r="FQX31" s="43">
        <v>3</v>
      </c>
      <c r="FQY31" s="43">
        <v>3</v>
      </c>
      <c r="FQZ31" s="43">
        <v>-5</v>
      </c>
      <c r="FRA31" s="43">
        <v>-5</v>
      </c>
      <c r="FRB31" s="43">
        <v>-5</v>
      </c>
      <c r="FRC31" s="43">
        <v>-5</v>
      </c>
      <c r="FRD31" s="43">
        <v>13</v>
      </c>
      <c r="FRE31" s="43">
        <v>13</v>
      </c>
      <c r="FRF31" s="43">
        <v>13</v>
      </c>
      <c r="FRG31" s="43">
        <v>13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4300</v>
      </c>
      <c r="FTX31" s="43">
        <v>1300</v>
      </c>
      <c r="FTY31" s="43">
        <v>10</v>
      </c>
      <c r="FTZ31" s="43">
        <v>4300</v>
      </c>
      <c r="FUA31" s="43">
        <v>2600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4393</v>
      </c>
      <c r="FUW31" s="43">
        <v>2198</v>
      </c>
      <c r="FUX31" s="43">
        <v>5401</v>
      </c>
      <c r="FUY31" s="43">
        <v>2777</v>
      </c>
      <c r="FUZ31" s="43">
        <v>1499</v>
      </c>
      <c r="FVA31" s="43">
        <v>1499</v>
      </c>
      <c r="FVC31" s="43">
        <v>51.8</v>
      </c>
      <c r="FVD31" s="43">
        <v>51.8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4902</v>
      </c>
      <c r="FWB31" s="43">
        <v>2150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4902</v>
      </c>
      <c r="FXE31" s="43">
        <v>2150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4902</v>
      </c>
      <c r="FYH31" s="43">
        <v>2150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300</v>
      </c>
      <c r="FYT31" s="43">
        <v>48</v>
      </c>
      <c r="FYU31" s="43">
        <v>-1.6</v>
      </c>
      <c r="FYV31" s="43">
        <v>-4</v>
      </c>
      <c r="FYW31" s="43">
        <v>100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48</v>
      </c>
      <c r="GBI31" s="43">
        <v>52</v>
      </c>
      <c r="GBJ31" s="43">
        <v>53</v>
      </c>
      <c r="GBK31" s="43">
        <v>53</v>
      </c>
      <c r="GBL31" s="43">
        <v>53</v>
      </c>
      <c r="GBW31" s="43">
        <v>0</v>
      </c>
      <c r="GBX31" s="43">
        <v>0</v>
      </c>
      <c r="GBY31" s="43">
        <v>1</v>
      </c>
      <c r="GBZ31" s="43">
        <v>3</v>
      </c>
      <c r="GCA31" s="43">
        <v>57</v>
      </c>
      <c r="GCB31" s="43">
        <v>59</v>
      </c>
      <c r="GCC31" s="43">
        <v>2</v>
      </c>
      <c r="GCD31" s="43">
        <v>2</v>
      </c>
      <c r="GCE31" s="43">
        <v>60</v>
      </c>
      <c r="GCG31" s="43">
        <v>48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0.2</v>
      </c>
      <c r="GDH31" s="43">
        <v>100</v>
      </c>
      <c r="GDI31" s="43">
        <v>0.2</v>
      </c>
      <c r="GDK31" s="43">
        <v>350</v>
      </c>
      <c r="GDL31" s="43">
        <v>105</v>
      </c>
      <c r="GDM31" s="43">
        <v>105</v>
      </c>
      <c r="GDN31" s="43">
        <v>105</v>
      </c>
      <c r="GDW31" s="43">
        <v>-1225</v>
      </c>
      <c r="GDX31" s="43">
        <v>4900</v>
      </c>
      <c r="GDZ31" s="43">
        <v>0.2</v>
      </c>
      <c r="GEA31" s="43">
        <v>100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100</v>
      </c>
      <c r="GHX31" s="43">
        <v>100</v>
      </c>
      <c r="GHY31" s="43">
        <v>100</v>
      </c>
      <c r="GHZ31" s="43">
        <v>205</v>
      </c>
      <c r="GIA31" s="43">
        <v>0</v>
      </c>
      <c r="GIB31" s="43">
        <v>0</v>
      </c>
      <c r="GIC31" s="43">
        <v>1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70</v>
      </c>
      <c r="GIN31" s="43">
        <v>65</v>
      </c>
      <c r="GIO31" s="43">
        <v>70</v>
      </c>
      <c r="GIP31" s="43">
        <v>100</v>
      </c>
      <c r="GIQ31" s="43">
        <v>100</v>
      </c>
      <c r="GIR31" s="43">
        <v>0</v>
      </c>
      <c r="GIS31" s="43">
        <v>0</v>
      </c>
      <c r="GIT31" s="43">
        <v>1</v>
      </c>
      <c r="GIU31" s="43">
        <v>1</v>
      </c>
      <c r="GIV31" s="43">
        <v>0.02</v>
      </c>
      <c r="GIW31" s="43">
        <v>100</v>
      </c>
      <c r="GIX31" s="43">
        <v>49</v>
      </c>
      <c r="GIY31" s="43">
        <v>0</v>
      </c>
      <c r="GIZ31" s="43">
        <v>1</v>
      </c>
      <c r="GJA31" s="43">
        <v>7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45</v>
      </c>
      <c r="GJM31" s="43">
        <v>68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28</v>
      </c>
      <c r="GKI31" s="43">
        <v>0</v>
      </c>
      <c r="GKJ31" s="43">
        <v>100</v>
      </c>
      <c r="GKK31" s="43">
        <v>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100</v>
      </c>
      <c r="GLJ31" s="43">
        <v>100</v>
      </c>
      <c r="GLK31" s="43">
        <v>100</v>
      </c>
      <c r="GLL31" s="43">
        <v>205</v>
      </c>
      <c r="GLM31" s="43">
        <v>0</v>
      </c>
      <c r="GLN31" s="43">
        <v>1</v>
      </c>
      <c r="GLO31" s="43">
        <v>1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85</v>
      </c>
      <c r="GLX31" s="43">
        <v>90</v>
      </c>
      <c r="GLY31" s="43">
        <v>0</v>
      </c>
      <c r="GLZ31" s="43">
        <v>100</v>
      </c>
      <c r="GMA31" s="43">
        <v>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1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0</v>
      </c>
      <c r="HCJ31" s="43">
        <v>5000</v>
      </c>
      <c r="HCK31" s="43">
        <v>-5000</v>
      </c>
      <c r="HCL31" s="43">
        <v>0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99.1</v>
      </c>
      <c r="HCZ31" s="43">
        <v>93.1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0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1.789E-2</v>
      </c>
      <c r="HLH31" s="43">
        <v>3.456E-2</v>
      </c>
      <c r="HLI31" s="43">
        <v>0.60321000000000002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98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60</v>
      </c>
      <c r="HLV31" s="43">
        <v>75</v>
      </c>
      <c r="HLW31" s="43">
        <v>90</v>
      </c>
      <c r="HLX31" s="43">
        <v>100</v>
      </c>
      <c r="HLZ31" s="43">
        <v>0</v>
      </c>
      <c r="HMA31" s="43">
        <v>20</v>
      </c>
      <c r="HMB31" s="43">
        <v>2198</v>
      </c>
      <c r="HMC31" s="43">
        <v>4397</v>
      </c>
      <c r="HMD31" s="43">
        <v>2.5</v>
      </c>
      <c r="HME31" s="43">
        <v>1.25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4397</v>
      </c>
      <c r="HNJ31" s="43">
        <v>4397</v>
      </c>
      <c r="HNK31" s="43">
        <v>4397</v>
      </c>
      <c r="HNL31" s="43">
        <v>4397</v>
      </c>
      <c r="HNM31" s="43">
        <v>50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0</v>
      </c>
      <c r="HNY31" s="43">
        <v>150</v>
      </c>
      <c r="HNZ31" s="43">
        <v>1</v>
      </c>
      <c r="HOA31" s="43">
        <v>1</v>
      </c>
      <c r="HOB31" s="43">
        <v>102</v>
      </c>
      <c r="HOC31" s="43">
        <v>112</v>
      </c>
      <c r="HOD31" s="43">
        <v>98</v>
      </c>
      <c r="HOE31" s="43">
        <v>91</v>
      </c>
      <c r="HOF31" s="43">
        <v>112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80</v>
      </c>
      <c r="HOS31" s="43">
        <v>0</v>
      </c>
      <c r="HOT31" s="43">
        <v>120</v>
      </c>
      <c r="HOU31" s="43">
        <v>1</v>
      </c>
      <c r="HOV31" s="43">
        <v>20</v>
      </c>
      <c r="HOW31" s="43">
        <v>5.55</v>
      </c>
      <c r="HOX31" s="43">
        <v>0</v>
      </c>
      <c r="HOY31" s="43">
        <v>0</v>
      </c>
      <c r="HOZ31" s="43">
        <v>120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56</v>
      </c>
      <c r="HPI31" s="43">
        <v>56</v>
      </c>
      <c r="HPJ31" s="43">
        <v>56</v>
      </c>
      <c r="HPK31" s="43">
        <v>56</v>
      </c>
      <c r="HPL31" s="43">
        <v>0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48.5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98</v>
      </c>
      <c r="IHJ31" s="43">
        <v>2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9.5399999999999991</v>
      </c>
      <c r="IIL31" s="43">
        <v>9.9710000000000001</v>
      </c>
      <c r="IIM31" s="43">
        <v>720</v>
      </c>
      <c r="IIP31" s="43">
        <v>1.28</v>
      </c>
      <c r="IIQ31" s="43">
        <v>1.55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0.57999999999999996</v>
      </c>
      <c r="ILB31" s="43">
        <v>0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0</v>
      </c>
      <c r="ILI31" s="43">
        <v>0</v>
      </c>
      <c r="ILJ31" s="43">
        <v>1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0</v>
      </c>
      <c r="IMU31" s="43">
        <v>2</v>
      </c>
      <c r="IMV31" s="43">
        <v>0</v>
      </c>
      <c r="IMW31" s="43">
        <v>2</v>
      </c>
      <c r="IMX31" s="43">
        <v>1</v>
      </c>
      <c r="IMY31" s="43">
        <v>1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4227</v>
      </c>
      <c r="ITQ31" s="43">
        <v>4397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4397</v>
      </c>
      <c r="ITX31" s="43">
        <v>4203</v>
      </c>
      <c r="IUA31" s="43">
        <v>2.76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238.1</v>
      </c>
      <c r="IUJ31" s="43">
        <v>10.5</v>
      </c>
      <c r="IUK31" s="43">
        <v>-38.35</v>
      </c>
      <c r="IUL31" s="43">
        <v>4.0430000000000001</v>
      </c>
      <c r="IUN31" s="43">
        <v>0.72518181818181793</v>
      </c>
      <c r="IUO31" s="43">
        <v>0</v>
      </c>
      <c r="IUP31" s="43">
        <v>0.56000000000000005</v>
      </c>
      <c r="IUQ31" s="43">
        <v>4203</v>
      </c>
      <c r="IUR31" s="43">
        <v>0</v>
      </c>
      <c r="IUS31" s="43">
        <v>0</v>
      </c>
      <c r="IUT31" s="43">
        <v>2.2000000000000002</v>
      </c>
      <c r="IUU31" s="43">
        <v>1</v>
      </c>
      <c r="IUV31" s="43">
        <v>0</v>
      </c>
      <c r="IUW31" s="43">
        <v>1</v>
      </c>
      <c r="IUX31" s="43">
        <v>0</v>
      </c>
      <c r="IUY31" s="43">
        <v>0</v>
      </c>
      <c r="IUZ31" s="43">
        <v>186</v>
      </c>
      <c r="IVA31" s="43">
        <v>0</v>
      </c>
      <c r="IVB31" s="43">
        <v>0</v>
      </c>
      <c r="IVC31" s="43">
        <v>264</v>
      </c>
      <c r="IVD31" s="43">
        <v>0</v>
      </c>
      <c r="IVE31" s="43">
        <v>0</v>
      </c>
      <c r="IVF31" s="43">
        <v>28</v>
      </c>
      <c r="IVG31" s="43">
        <v>0</v>
      </c>
      <c r="IVH31" s="43">
        <v>0</v>
      </c>
      <c r="IVI31" s="43">
        <v>507</v>
      </c>
      <c r="IVJ31" s="43">
        <v>506</v>
      </c>
      <c r="IVK31" s="43">
        <v>320</v>
      </c>
      <c r="IVL31" s="43">
        <v>0</v>
      </c>
      <c r="IVM31" s="43">
        <v>0</v>
      </c>
      <c r="IVN31" s="43">
        <v>29</v>
      </c>
      <c r="IVO31" s="43">
        <v>0</v>
      </c>
      <c r="IVP31" s="43">
        <v>71.489999999999995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368</v>
      </c>
      <c r="IWP31" s="43">
        <v>367</v>
      </c>
      <c r="IWQ31" s="43">
        <v>368</v>
      </c>
      <c r="IWR31" s="43">
        <v>375</v>
      </c>
      <c r="IWS31" s="43">
        <v>377</v>
      </c>
      <c r="IWT31" s="43">
        <v>370</v>
      </c>
      <c r="IWU31" s="43">
        <v>370</v>
      </c>
      <c r="IWV31" s="43">
        <v>371</v>
      </c>
      <c r="IWW31" s="43">
        <v>371</v>
      </c>
      <c r="IWX31" s="43">
        <v>376</v>
      </c>
      <c r="IWY31" s="43">
        <v>369</v>
      </c>
      <c r="IWZ31" s="43">
        <v>374</v>
      </c>
      <c r="IXA31" s="43">
        <v>372</v>
      </c>
      <c r="IXB31" s="43">
        <v>370</v>
      </c>
      <c r="IXC31" s="43">
        <v>371</v>
      </c>
      <c r="IXD31" s="43">
        <v>367</v>
      </c>
      <c r="IXE31" s="43">
        <v>371</v>
      </c>
      <c r="IXF31" s="43">
        <v>371</v>
      </c>
      <c r="IXG31" s="43">
        <v>369</v>
      </c>
      <c r="IXH31" s="43">
        <v>373</v>
      </c>
      <c r="IXI31" s="43">
        <v>370</v>
      </c>
      <c r="IXJ31" s="43">
        <v>373</v>
      </c>
      <c r="IXK31" s="43">
        <v>368</v>
      </c>
      <c r="IXL31" s="43">
        <v>363</v>
      </c>
      <c r="IXM31" s="43">
        <v>0</v>
      </c>
      <c r="IXN31" s="43">
        <v>0</v>
      </c>
      <c r="IXO31" s="43">
        <v>495</v>
      </c>
      <c r="IXP31" s="43">
        <v>490</v>
      </c>
      <c r="IXQ31" s="43">
        <v>494</v>
      </c>
      <c r="IXR31" s="43">
        <v>495</v>
      </c>
      <c r="IXS31" s="43">
        <v>495</v>
      </c>
      <c r="IXT31" s="43">
        <v>505</v>
      </c>
      <c r="IXU31" s="43">
        <v>495</v>
      </c>
      <c r="IXV31" s="43">
        <v>491</v>
      </c>
      <c r="IXW31" s="43">
        <v>500</v>
      </c>
      <c r="IXX31" s="43">
        <v>0</v>
      </c>
      <c r="IXY31" s="43">
        <v>495</v>
      </c>
      <c r="IXZ31" s="43">
        <v>507</v>
      </c>
      <c r="IYA31" s="43">
        <v>501</v>
      </c>
      <c r="IYB31" s="43">
        <v>494</v>
      </c>
      <c r="IYC31" s="43">
        <v>494</v>
      </c>
      <c r="IYD31" s="43">
        <v>497</v>
      </c>
      <c r="IYE31" s="43">
        <v>498</v>
      </c>
      <c r="IYF31" s="43">
        <v>0</v>
      </c>
      <c r="IYG31" s="43">
        <v>491</v>
      </c>
      <c r="IYH31" s="43">
        <v>497</v>
      </c>
      <c r="IYI31" s="43">
        <v>0</v>
      </c>
      <c r="IYJ31" s="43">
        <v>497</v>
      </c>
      <c r="IYL31" s="43" t="s">
        <v>7677</v>
      </c>
      <c r="IYM31" s="43">
        <v>30</v>
      </c>
      <c r="IYN31" s="43">
        <v>40</v>
      </c>
      <c r="IYO31" s="43">
        <v>40</v>
      </c>
      <c r="IYP31" s="43">
        <v>40</v>
      </c>
      <c r="IYQ31" s="43">
        <v>41</v>
      </c>
      <c r="IYR31" s="43">
        <v>41</v>
      </c>
      <c r="IYS31" s="43">
        <v>41</v>
      </c>
      <c r="IYT31" s="43">
        <v>41</v>
      </c>
      <c r="IYU31" s="43">
        <v>41</v>
      </c>
      <c r="IYV31" s="43">
        <v>41</v>
      </c>
      <c r="IYW31" s="43">
        <v>41</v>
      </c>
      <c r="IYX31" s="43">
        <v>42</v>
      </c>
      <c r="IYY31" s="43">
        <v>43</v>
      </c>
      <c r="IYZ31" s="43">
        <v>42</v>
      </c>
      <c r="IZA31" s="43">
        <v>41</v>
      </c>
      <c r="IZB31" s="43">
        <v>41</v>
      </c>
      <c r="IZC31" s="43">
        <v>42</v>
      </c>
      <c r="IZD31" s="43">
        <v>42</v>
      </c>
      <c r="IZE31" s="43">
        <v>45</v>
      </c>
      <c r="IZF31" s="43">
        <v>42</v>
      </c>
      <c r="IZG31" s="43">
        <v>43</v>
      </c>
      <c r="IZH31" s="43">
        <v>25</v>
      </c>
      <c r="IZI31" s="43">
        <v>24.9</v>
      </c>
      <c r="IZJ31" s="43">
        <v>21.700359445298936</v>
      </c>
      <c r="IZK31" s="43">
        <v>22.300139071114923</v>
      </c>
      <c r="IZL31" s="43">
        <v>20.700429554953075</v>
      </c>
      <c r="IZM31" s="43">
        <v>24.800045914477806</v>
      </c>
      <c r="IZN31" s="43">
        <v>19.950474679459312</v>
      </c>
      <c r="IZO31" s="43">
        <v>18.30369059845497</v>
      </c>
      <c r="IZP31" s="43">
        <v>25.899955163619904</v>
      </c>
      <c r="IZQ31" s="43">
        <v>21.800135243529656</v>
      </c>
      <c r="IZR31" s="43">
        <v>25.400300235712407</v>
      </c>
      <c r="IZS31" s="43">
        <v>25.5</v>
      </c>
      <c r="IZT31" s="43">
        <v>27.999681830895682</v>
      </c>
      <c r="IZU31" s="43">
        <v>25.1</v>
      </c>
      <c r="IZV31" s="43">
        <v>27.801569364507678</v>
      </c>
      <c r="IZW31" s="43">
        <v>19.70043269825706</v>
      </c>
      <c r="IZX31" s="43">
        <v>25.300364766965174</v>
      </c>
      <c r="IZY31" s="43">
        <v>26.802199647953383</v>
      </c>
      <c r="IZZ31" s="43">
        <v>24.002238026326303</v>
      </c>
      <c r="JAA31" s="43">
        <v>17.500072100771003</v>
      </c>
      <c r="JAB31" s="43">
        <v>23.100509478754642</v>
      </c>
      <c r="JAC31" s="43">
        <v>25.299908436932693</v>
      </c>
      <c r="JAD31" s="43">
        <v>22.300482894348193</v>
      </c>
      <c r="JAE31" s="43">
        <v>31.000266855319836</v>
      </c>
      <c r="JAF31" s="43">
        <v>1517</v>
      </c>
      <c r="JAG31" s="43">
        <v>2003</v>
      </c>
      <c r="JAH31" s="43">
        <v>1880</v>
      </c>
      <c r="JAI31" s="43">
        <v>2066</v>
      </c>
      <c r="JAJ31" s="43">
        <v>2003</v>
      </c>
      <c r="JAK31" s="43">
        <v>1968</v>
      </c>
      <c r="JAL31" s="43">
        <v>1783</v>
      </c>
      <c r="JAM31" s="43">
        <v>1842</v>
      </c>
      <c r="JAN31" s="43">
        <v>2016</v>
      </c>
      <c r="JAO31" s="43">
        <v>1839</v>
      </c>
      <c r="JAP31" s="43">
        <v>1843</v>
      </c>
      <c r="JAQ31" s="43">
        <v>1968</v>
      </c>
      <c r="JAR31" s="43">
        <v>1967</v>
      </c>
      <c r="JAS31" s="43">
        <v>1867</v>
      </c>
      <c r="JAT31" s="43">
        <v>2131</v>
      </c>
      <c r="JAU31" s="43">
        <v>1869</v>
      </c>
      <c r="JAV31" s="43">
        <v>1950</v>
      </c>
      <c r="JAW31" s="43">
        <v>2068</v>
      </c>
      <c r="JAX31" s="43">
        <v>2120</v>
      </c>
      <c r="JAY31" s="43">
        <v>1925</v>
      </c>
      <c r="JAZ31" s="43">
        <v>1578</v>
      </c>
      <c r="JBA31" s="43">
        <v>2130</v>
      </c>
      <c r="JBB31" s="43">
        <v>1880</v>
      </c>
      <c r="JBC31" s="43">
        <v>2005</v>
      </c>
      <c r="JBE31" s="43">
        <v>0</v>
      </c>
      <c r="JBF31" s="43">
        <v>1</v>
      </c>
      <c r="JBR31" s="43">
        <v>68.900000000000006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60</v>
      </c>
      <c r="JBZ31" s="43">
        <v>0</v>
      </c>
      <c r="JCA31" s="43">
        <v>0</v>
      </c>
      <c r="JCB31" s="43">
        <v>0</v>
      </c>
      <c r="JCC31" s="43">
        <v>252.5</v>
      </c>
      <c r="JCD31" s="43">
        <v>0</v>
      </c>
      <c r="JCE31" s="43">
        <v>0</v>
      </c>
      <c r="JCF31" s="43">
        <v>0</v>
      </c>
      <c r="JCG31" s="43">
        <v>1079</v>
      </c>
      <c r="JCH31" s="43">
        <v>0</v>
      </c>
      <c r="JCI31" s="43">
        <v>0</v>
      </c>
      <c r="JCJ31" s="43">
        <v>0</v>
      </c>
      <c r="JCK31" s="43">
        <v>11.9</v>
      </c>
      <c r="JCL31" s="43">
        <v>0</v>
      </c>
      <c r="JCM31" s="43">
        <v>0</v>
      </c>
      <c r="JCN31" s="43">
        <v>0</v>
      </c>
      <c r="JCO31" s="43">
        <v>1.873</v>
      </c>
      <c r="JCS31" s="43">
        <v>33.700000000000003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A31" s="43">
        <v>1</v>
      </c>
      <c r="JDB31" s="43">
        <v>1</v>
      </c>
      <c r="JDC31" s="43">
        <v>7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S31" s="43">
        <v>1</v>
      </c>
      <c r="JEU31" s="43">
        <v>1</v>
      </c>
      <c r="JEW31" s="43">
        <v>1</v>
      </c>
      <c r="JEY31" s="43">
        <v>1</v>
      </c>
      <c r="JEZ31" s="43">
        <v>0</v>
      </c>
      <c r="JFA31" s="43">
        <v>7.28</v>
      </c>
      <c r="JFB31" s="43">
        <v>0</v>
      </c>
      <c r="JFC31" s="43">
        <v>7.39</v>
      </c>
      <c r="JFD31" s="43">
        <v>0</v>
      </c>
      <c r="JFE31" s="43">
        <v>7.44</v>
      </c>
      <c r="JFF31" s="43">
        <v>0</v>
      </c>
      <c r="JFG31" s="43">
        <v>7.42</v>
      </c>
      <c r="JFH31" s="43">
        <v>0</v>
      </c>
      <c r="JFI31" s="43">
        <v>7.5</v>
      </c>
      <c r="JFJ31" s="43">
        <v>0</v>
      </c>
      <c r="JFK31" s="43">
        <v>7.39</v>
      </c>
      <c r="JFL31" s="43">
        <v>0</v>
      </c>
      <c r="JFM31" s="43">
        <v>7.19</v>
      </c>
      <c r="JFN31" s="43">
        <v>0</v>
      </c>
      <c r="JFO31" s="43">
        <v>7.16</v>
      </c>
      <c r="JFP31" s="43">
        <v>0</v>
      </c>
      <c r="JFQ31" s="43">
        <v>7.39</v>
      </c>
      <c r="JFR31" s="43">
        <v>0</v>
      </c>
      <c r="JFS31" s="43">
        <v>7.43</v>
      </c>
      <c r="JFT31" s="43">
        <v>0</v>
      </c>
      <c r="JFU31" s="43">
        <v>7.6</v>
      </c>
      <c r="JFV31" s="43">
        <v>0</v>
      </c>
      <c r="JFW31" s="43">
        <v>7.19</v>
      </c>
      <c r="JFX31" s="43">
        <v>0</v>
      </c>
      <c r="JFY31" s="43">
        <v>7.13</v>
      </c>
      <c r="JFZ31" s="43">
        <v>0</v>
      </c>
      <c r="JGA31" s="43">
        <v>7.32</v>
      </c>
      <c r="JGB31" s="43">
        <v>0</v>
      </c>
      <c r="JGC31" s="43">
        <v>7.5</v>
      </c>
      <c r="JGD31" s="43">
        <v>0</v>
      </c>
      <c r="JGE31" s="43">
        <v>7.49</v>
      </c>
      <c r="JGF31" s="43">
        <v>0</v>
      </c>
      <c r="JGG31" s="43">
        <v>7.48</v>
      </c>
      <c r="JGH31" s="43">
        <v>0</v>
      </c>
      <c r="JGI31" s="43">
        <v>7.55</v>
      </c>
      <c r="JGJ31" s="43">
        <v>0</v>
      </c>
      <c r="JGK31" s="43">
        <v>7.37</v>
      </c>
      <c r="JGL31" s="43">
        <v>0</v>
      </c>
      <c r="JGM31" s="43">
        <v>7.52</v>
      </c>
      <c r="JGN31" s="43">
        <v>0</v>
      </c>
      <c r="JGO31" s="43">
        <v>7.38</v>
      </c>
      <c r="JGP31" s="43">
        <v>0</v>
      </c>
      <c r="JGQ31" s="43">
        <v>7.27</v>
      </c>
      <c r="JGR31" s="43">
        <v>0</v>
      </c>
      <c r="JGS31" s="43">
        <v>7.17</v>
      </c>
      <c r="JGT31" s="43">
        <v>0</v>
      </c>
      <c r="JGU31" s="43">
        <v>7.33</v>
      </c>
      <c r="JGV31" s="43">
        <v>0</v>
      </c>
      <c r="JGW31" s="43">
        <v>-0.7</v>
      </c>
      <c r="JGX31" s="43">
        <v>0</v>
      </c>
      <c r="JGY31" s="43">
        <v>-0.54</v>
      </c>
      <c r="JGZ31" s="43">
        <v>0</v>
      </c>
      <c r="JHA31" s="43">
        <v>-1.05</v>
      </c>
      <c r="JHB31" s="43">
        <v>0</v>
      </c>
      <c r="JHC31" s="43">
        <v>-0.5</v>
      </c>
      <c r="JHD31" s="43">
        <v>0</v>
      </c>
      <c r="JHE31" s="43">
        <v>-0.49</v>
      </c>
      <c r="JHF31" s="43">
        <v>0</v>
      </c>
      <c r="JHG31" s="43">
        <v>-0.38</v>
      </c>
      <c r="JHH31" s="43">
        <v>0</v>
      </c>
      <c r="JHI31" s="43">
        <v>-0.61</v>
      </c>
      <c r="JHJ31" s="43">
        <v>0</v>
      </c>
      <c r="JHK31" s="43">
        <v>-0.48</v>
      </c>
      <c r="JHL31" s="43">
        <v>0</v>
      </c>
      <c r="JHM31" s="43">
        <v>-0.72</v>
      </c>
      <c r="JHN31" s="43">
        <v>0</v>
      </c>
      <c r="JHO31" s="43">
        <v>-0.48</v>
      </c>
      <c r="JHP31" s="43">
        <v>0</v>
      </c>
      <c r="JHQ31" s="43">
        <v>-0.69</v>
      </c>
      <c r="JHR31" s="43">
        <v>0</v>
      </c>
      <c r="JHS31" s="43">
        <v>-0.56999999999999995</v>
      </c>
      <c r="JHT31" s="43">
        <v>0</v>
      </c>
      <c r="JHU31" s="43">
        <v>-0.45</v>
      </c>
      <c r="JHV31" s="43">
        <v>0</v>
      </c>
      <c r="JHW31" s="43">
        <v>-0.67</v>
      </c>
      <c r="JHX31" s="43">
        <v>0</v>
      </c>
      <c r="JHY31" s="43">
        <v>-0.63</v>
      </c>
      <c r="JHZ31" s="43">
        <v>0</v>
      </c>
      <c r="JIA31" s="43">
        <v>-0.23</v>
      </c>
      <c r="JIB31" s="43">
        <v>0</v>
      </c>
      <c r="JIC31" s="43">
        <v>-0.48</v>
      </c>
      <c r="JID31" s="43">
        <v>0</v>
      </c>
      <c r="JIE31" s="43">
        <v>-0.8</v>
      </c>
      <c r="JIF31" s="43">
        <v>0</v>
      </c>
      <c r="JIG31" s="43">
        <v>-0.56999999999999995</v>
      </c>
      <c r="JIH31" s="43">
        <v>0</v>
      </c>
      <c r="JII31" s="43">
        <v>-0.53</v>
      </c>
      <c r="JIJ31" s="43">
        <v>0</v>
      </c>
      <c r="JIK31" s="43">
        <v>-0.3</v>
      </c>
      <c r="JIL31" s="43">
        <v>0</v>
      </c>
      <c r="JIM31" s="43">
        <v>-0.64</v>
      </c>
      <c r="JIN31" s="43">
        <v>0</v>
      </c>
      <c r="JIO31" s="43">
        <v>-0.33</v>
      </c>
      <c r="JIP31" s="43">
        <v>0</v>
      </c>
      <c r="JIQ31" s="43">
        <v>-0.65</v>
      </c>
      <c r="JIR31" s="43">
        <v>0</v>
      </c>
      <c r="JIS31" s="43">
        <v>7.49</v>
      </c>
      <c r="JIT31" s="43">
        <v>0</v>
      </c>
      <c r="JIU31" s="43">
        <v>7.51</v>
      </c>
      <c r="JIV31" s="43">
        <v>0</v>
      </c>
      <c r="JIW31" s="43">
        <v>7.19</v>
      </c>
      <c r="JIX31" s="43">
        <v>0</v>
      </c>
      <c r="JIY31" s="43">
        <v>7.46</v>
      </c>
      <c r="JIZ31" s="43">
        <v>0</v>
      </c>
      <c r="JJA31" s="43">
        <v>7.29</v>
      </c>
      <c r="JJB31" s="43">
        <v>0</v>
      </c>
      <c r="JJC31" s="43">
        <v>7.42</v>
      </c>
      <c r="JJD31" s="43">
        <v>0</v>
      </c>
      <c r="JJE31" s="43">
        <v>7.36</v>
      </c>
      <c r="JJF31" s="43">
        <v>0</v>
      </c>
      <c r="JJG31" s="43">
        <v>7.37</v>
      </c>
      <c r="JJH31" s="43">
        <v>0</v>
      </c>
      <c r="JJI31" s="43">
        <v>7.41</v>
      </c>
      <c r="JJJ31" s="43">
        <v>0</v>
      </c>
      <c r="JJK31" s="43">
        <v>7.57</v>
      </c>
      <c r="JJL31" s="43">
        <v>0</v>
      </c>
      <c r="JJM31" s="43">
        <v>7.45</v>
      </c>
      <c r="JJN31" s="43">
        <v>0</v>
      </c>
      <c r="JJO31" s="43">
        <v>7.42</v>
      </c>
      <c r="JJP31" s="43">
        <v>0</v>
      </c>
      <c r="JJQ31" s="43">
        <v>7.37</v>
      </c>
      <c r="JJR31" s="43">
        <v>0</v>
      </c>
      <c r="JJS31" s="43">
        <v>7.31</v>
      </c>
      <c r="JJT31" s="43">
        <v>0</v>
      </c>
      <c r="JJU31" s="43">
        <v>7.39</v>
      </c>
      <c r="JJV31" s="43">
        <v>0</v>
      </c>
      <c r="JJW31" s="43">
        <v>7.51</v>
      </c>
      <c r="JJX31" s="43">
        <v>0</v>
      </c>
      <c r="JJY31" s="43">
        <v>7.59</v>
      </c>
      <c r="JJZ31" s="43">
        <v>0</v>
      </c>
      <c r="JKA31" s="43">
        <v>7.17</v>
      </c>
      <c r="JKB31" s="43">
        <v>0</v>
      </c>
      <c r="JKC31" s="43">
        <v>7.47</v>
      </c>
      <c r="JKD31" s="43">
        <v>0</v>
      </c>
      <c r="JKE31" s="43">
        <v>7.48</v>
      </c>
      <c r="JKF31" s="43">
        <v>0</v>
      </c>
      <c r="JKG31" s="43">
        <v>7.49</v>
      </c>
      <c r="JKH31" s="43">
        <v>0</v>
      </c>
      <c r="JKI31" s="43">
        <v>7.33</v>
      </c>
      <c r="JKJ31" s="43">
        <v>0</v>
      </c>
      <c r="JKK31" s="43">
        <v>7.44</v>
      </c>
      <c r="JKL31" s="43">
        <v>0</v>
      </c>
      <c r="JKM31" s="43">
        <v>7.3</v>
      </c>
      <c r="JKN31" s="43">
        <v>0</v>
      </c>
      <c r="JKO31" s="43">
        <v>-0.71</v>
      </c>
      <c r="JKP31" s="43">
        <v>0</v>
      </c>
      <c r="JKQ31" s="43">
        <v>-0.59</v>
      </c>
      <c r="JKR31" s="43">
        <v>0</v>
      </c>
      <c r="JKS31" s="43">
        <v>-0.47</v>
      </c>
      <c r="JKT31" s="43">
        <v>0</v>
      </c>
      <c r="JKU31" s="43">
        <v>-0.63</v>
      </c>
      <c r="JKV31" s="43">
        <v>0</v>
      </c>
      <c r="JKW31" s="43">
        <v>-0.63</v>
      </c>
      <c r="JKX31" s="43">
        <v>0</v>
      </c>
      <c r="JKY31" s="43">
        <v>-0.39</v>
      </c>
      <c r="JKZ31" s="43">
        <v>0</v>
      </c>
      <c r="JLA31" s="43">
        <v>-0.87</v>
      </c>
      <c r="JLB31" s="43">
        <v>0</v>
      </c>
      <c r="JLC31" s="43">
        <v>-0.53</v>
      </c>
      <c r="JLD31" s="43">
        <v>0</v>
      </c>
      <c r="JLE31" s="43">
        <v>-0.57999999999999996</v>
      </c>
      <c r="JLF31" s="43">
        <v>0</v>
      </c>
      <c r="JLG31" s="43">
        <v>-0.59</v>
      </c>
      <c r="JLH31" s="43">
        <v>0</v>
      </c>
      <c r="JLI31" s="43">
        <v>-0.38</v>
      </c>
      <c r="JLJ31" s="43">
        <v>0</v>
      </c>
      <c r="JLK31" s="43">
        <v>-0.92</v>
      </c>
      <c r="JLL31" s="43">
        <v>0</v>
      </c>
      <c r="JLM31" s="43">
        <v>-0.5</v>
      </c>
      <c r="JLN31" s="43">
        <v>0</v>
      </c>
      <c r="JLO31" s="43">
        <v>-0.69</v>
      </c>
      <c r="JLP31" s="43">
        <v>0</v>
      </c>
      <c r="JLQ31" s="43">
        <v>-0.54</v>
      </c>
      <c r="JLR31" s="43">
        <v>0</v>
      </c>
      <c r="JLS31" s="43">
        <v>-0.54</v>
      </c>
      <c r="JLT31" s="43">
        <v>0</v>
      </c>
      <c r="JLU31" s="43">
        <v>-0.54</v>
      </c>
      <c r="JLV31" s="43">
        <v>0</v>
      </c>
      <c r="JLW31" s="43">
        <v>-0.63</v>
      </c>
      <c r="JLX31" s="43">
        <v>0</v>
      </c>
      <c r="JLY31" s="43">
        <v>-0.8</v>
      </c>
      <c r="JLZ31" s="43">
        <v>0</v>
      </c>
      <c r="JMA31" s="43">
        <v>-0.36</v>
      </c>
      <c r="JMB31" s="43">
        <v>0</v>
      </c>
      <c r="JMC31" s="43">
        <v>-0.39</v>
      </c>
      <c r="JMD31" s="43">
        <v>0</v>
      </c>
      <c r="JME31" s="43">
        <v>-0.36</v>
      </c>
      <c r="JMF31" s="43">
        <v>0</v>
      </c>
      <c r="JMG31" s="43">
        <v>-0.52</v>
      </c>
      <c r="JMH31" s="43">
        <v>0</v>
      </c>
      <c r="JMI31" s="43">
        <v>-0.72</v>
      </c>
      <c r="JMK31" s="43">
        <v>0</v>
      </c>
      <c r="JML31" s="43">
        <v>0</v>
      </c>
      <c r="JMM31" s="43">
        <v>1</v>
      </c>
      <c r="JMN31" s="43">
        <v>1</v>
      </c>
      <c r="JMO31" s="43">
        <v>17</v>
      </c>
      <c r="JMP31" s="43">
        <v>0</v>
      </c>
      <c r="JMQ31" s="43">
        <v>98</v>
      </c>
      <c r="JMR31" s="43">
        <v>97.3</v>
      </c>
      <c r="JMS31" s="43">
        <v>96.8</v>
      </c>
      <c r="JMT31" s="43">
        <v>0</v>
      </c>
      <c r="JMU31" s="43">
        <v>0</v>
      </c>
      <c r="JMV31" s="43">
        <v>15.2</v>
      </c>
      <c r="JMW31" s="43">
        <v>14.6</v>
      </c>
      <c r="JMX31" s="43">
        <v>0</v>
      </c>
      <c r="JMY31" s="43">
        <v>14.5</v>
      </c>
      <c r="JMZ31" s="43">
        <v>0</v>
      </c>
      <c r="JNA31" s="43">
        <v>0</v>
      </c>
      <c r="JNB31" s="43">
        <v>0</v>
      </c>
      <c r="JNC31" s="43">
        <v>5.24</v>
      </c>
      <c r="JNE31" s="112">
        <v>0</v>
      </c>
      <c r="JNF31" s="112">
        <v>0</v>
      </c>
      <c r="JNG31" s="112">
        <v>0</v>
      </c>
      <c r="JNH31" s="112">
        <v>0</v>
      </c>
      <c r="JNJ31" s="112">
        <v>98</v>
      </c>
      <c r="JNK31" s="112">
        <v>98</v>
      </c>
      <c r="JNL31" s="112">
        <v>98</v>
      </c>
      <c r="JNM31" s="112">
        <v>98</v>
      </c>
      <c r="JNN31" s="112">
        <v>15.2</v>
      </c>
      <c r="JNO31" s="112">
        <v>15.2</v>
      </c>
      <c r="JNP31" s="112">
        <v>15.2</v>
      </c>
      <c r="JNQ31" s="112">
        <v>15.2</v>
      </c>
      <c r="JNS31" s="112">
        <v>1500</v>
      </c>
      <c r="JNT31" s="112">
        <v>1499</v>
      </c>
      <c r="JNV31" s="112">
        <v>51.5</v>
      </c>
      <c r="JNY31" s="112">
        <v>0</v>
      </c>
      <c r="JNZ31" s="112">
        <v>0</v>
      </c>
      <c r="JOA31" s="112" t="s">
        <v>4</v>
      </c>
    </row>
    <row r="32" spans="1:6089 6180:7151" ht="15" customHeight="1">
      <c r="A32" s="205">
        <v>27</v>
      </c>
      <c r="F32" s="43" t="s">
        <v>8249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5.56</v>
      </c>
      <c r="O32" s="43">
        <v>0</v>
      </c>
      <c r="P32" s="43">
        <v>0</v>
      </c>
      <c r="Q32" s="43">
        <v>0</v>
      </c>
      <c r="R32" s="43">
        <v>-1400</v>
      </c>
      <c r="S32" s="43">
        <v>0</v>
      </c>
      <c r="T32" s="43">
        <v>6.45</v>
      </c>
      <c r="U32" s="43">
        <v>0</v>
      </c>
      <c r="V32" s="43">
        <v>4.22</v>
      </c>
      <c r="W32" s="43">
        <v>4.17</v>
      </c>
      <c r="X32" s="43">
        <v>-3270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</v>
      </c>
      <c r="AH32" s="43">
        <v>6.09</v>
      </c>
      <c r="AI32" s="43">
        <v>4.71</v>
      </c>
      <c r="AJ32" s="43">
        <v>0</v>
      </c>
      <c r="AK32" s="43">
        <v>0</v>
      </c>
      <c r="AL32" s="43">
        <v>0</v>
      </c>
      <c r="AM32" s="43" t="s">
        <v>8126</v>
      </c>
      <c r="AN32" s="43">
        <v>6050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1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0</v>
      </c>
      <c r="CH32" s="43">
        <v>18056</v>
      </c>
      <c r="CI32" s="43">
        <v>0</v>
      </c>
      <c r="CJ32" s="43">
        <v>0</v>
      </c>
      <c r="CK32" s="43">
        <v>0</v>
      </c>
      <c r="CL32" s="43">
        <v>0</v>
      </c>
      <c r="CM32" s="43">
        <v>-5591</v>
      </c>
      <c r="CN32" s="43">
        <v>0</v>
      </c>
      <c r="CO32" s="43">
        <v>-1357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0.17</v>
      </c>
      <c r="EV32" s="43">
        <v>0.04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-6</v>
      </c>
      <c r="FL32" s="43">
        <v>-6</v>
      </c>
      <c r="FM32" s="43">
        <v>-6</v>
      </c>
      <c r="FN32" s="43">
        <v>-6</v>
      </c>
      <c r="FO32" s="43">
        <v>498994</v>
      </c>
      <c r="FP32" s="43">
        <v>598994</v>
      </c>
      <c r="FQ32" s="43">
        <v>698994</v>
      </c>
      <c r="FR32" s="43">
        <v>798994</v>
      </c>
      <c r="FS32" s="43">
        <v>8235</v>
      </c>
      <c r="FT32" s="43">
        <v>24664</v>
      </c>
      <c r="FU32" s="43">
        <v>24664</v>
      </c>
      <c r="FW32" s="43">
        <v>224</v>
      </c>
      <c r="FY32" s="43">
        <v>51.4</v>
      </c>
      <c r="FZ32" s="43">
        <v>34</v>
      </c>
      <c r="GA32" s="43">
        <v>70</v>
      </c>
      <c r="GB32" s="43">
        <v>68.8</v>
      </c>
      <c r="GC32" s="43">
        <v>100</v>
      </c>
      <c r="GD32" s="43">
        <v>68</v>
      </c>
      <c r="GE32" s="43">
        <v>68.3</v>
      </c>
      <c r="GF32" s="43">
        <v>74.7</v>
      </c>
      <c r="GG32" s="43">
        <v>20</v>
      </c>
      <c r="GH32" s="43">
        <v>-3270</v>
      </c>
      <c r="GI32" s="43">
        <v>0</v>
      </c>
      <c r="GJ32" s="43">
        <v>0</v>
      </c>
      <c r="GK32" s="43">
        <v>0</v>
      </c>
      <c r="GL32" s="43">
        <v>0</v>
      </c>
      <c r="GM32" s="43">
        <v>85</v>
      </c>
      <c r="GN32" s="43">
        <v>0</v>
      </c>
      <c r="GO32" s="43">
        <v>100</v>
      </c>
      <c r="GP32" s="43">
        <v>50</v>
      </c>
      <c r="GQ32" s="43">
        <v>51.4</v>
      </c>
      <c r="GR32" s="43">
        <v>100</v>
      </c>
      <c r="GS32" s="43">
        <v>84</v>
      </c>
      <c r="GT32" s="43">
        <v>84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0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L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6.61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P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1583308008807</v>
      </c>
      <c r="SQ32" s="43">
        <v>0</v>
      </c>
      <c r="SR32" s="43">
        <v>40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9.6999999999999993</v>
      </c>
      <c r="SY32" s="43">
        <v>0</v>
      </c>
      <c r="TA32" s="43">
        <v>1006</v>
      </c>
      <c r="TF32" s="43">
        <v>0</v>
      </c>
      <c r="TG32" s="43">
        <v>0</v>
      </c>
      <c r="TH32" s="43">
        <v>0</v>
      </c>
      <c r="TI32" s="43">
        <v>0</v>
      </c>
      <c r="TJ32" s="43">
        <v>40831</v>
      </c>
      <c r="TK32" s="43">
        <v>41323</v>
      </c>
      <c r="TL32" s="43">
        <v>0</v>
      </c>
      <c r="TM32" s="43">
        <v>0</v>
      </c>
      <c r="TN32" s="43">
        <v>0</v>
      </c>
      <c r="TP32" s="43">
        <v>0</v>
      </c>
      <c r="TQ32" s="43">
        <v>0</v>
      </c>
      <c r="TR32" s="43">
        <v>539</v>
      </c>
      <c r="TS32" s="43">
        <v>540</v>
      </c>
      <c r="TT32" s="43">
        <v>538</v>
      </c>
      <c r="TU32" s="43">
        <v>543</v>
      </c>
      <c r="TV32" s="43">
        <v>542</v>
      </c>
      <c r="TW32" s="43">
        <v>541</v>
      </c>
      <c r="TX32" s="43">
        <v>546</v>
      </c>
      <c r="TY32" s="43">
        <v>543</v>
      </c>
      <c r="TZ32" s="43">
        <v>546</v>
      </c>
      <c r="UA32" s="43">
        <v>546</v>
      </c>
      <c r="UB32" s="43">
        <v>542</v>
      </c>
      <c r="UC32" s="43">
        <v>539</v>
      </c>
      <c r="UD32" s="43">
        <v>537</v>
      </c>
      <c r="UE32" s="43">
        <v>540</v>
      </c>
      <c r="UF32" s="43">
        <v>541</v>
      </c>
      <c r="UG32" s="43">
        <v>543</v>
      </c>
      <c r="UH32" s="43">
        <v>543</v>
      </c>
      <c r="UI32" s="43">
        <v>540</v>
      </c>
      <c r="UJ32" s="43">
        <v>542</v>
      </c>
      <c r="UK32" s="43">
        <v>541</v>
      </c>
      <c r="UL32" s="43">
        <v>542</v>
      </c>
      <c r="UM32" s="43">
        <v>543</v>
      </c>
      <c r="UN32" s="43">
        <v>543</v>
      </c>
      <c r="UO32" s="43">
        <v>544</v>
      </c>
      <c r="UP32" s="43">
        <v>541</v>
      </c>
      <c r="UQ32" s="43">
        <v>541</v>
      </c>
      <c r="UR32" s="43">
        <v>546</v>
      </c>
      <c r="US32" s="43">
        <v>546</v>
      </c>
      <c r="UT32" s="43">
        <v>537</v>
      </c>
      <c r="UU32" s="43">
        <v>537</v>
      </c>
      <c r="UV32" s="43">
        <v>0</v>
      </c>
      <c r="UW32" s="43">
        <v>0</v>
      </c>
      <c r="UX32" s="43">
        <v>346</v>
      </c>
      <c r="UY32" s="43">
        <v>349</v>
      </c>
      <c r="UZ32" s="43">
        <v>345</v>
      </c>
      <c r="VA32" s="43">
        <v>9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1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49.1</v>
      </c>
      <c r="XO32" s="43">
        <v>38.6</v>
      </c>
      <c r="XR32" s="43">
        <v>85.4</v>
      </c>
      <c r="XS32" s="43">
        <v>86.4</v>
      </c>
      <c r="XT32" s="43">
        <v>86.1</v>
      </c>
      <c r="XU32" s="43">
        <v>29.4</v>
      </c>
      <c r="XZ32" s="43">
        <v>7257</v>
      </c>
      <c r="YC32" s="43">
        <v>4420</v>
      </c>
      <c r="YD32" s="43">
        <v>0.94799999999999995</v>
      </c>
      <c r="YE32" s="43">
        <v>50</v>
      </c>
      <c r="YF32" s="43">
        <v>0</v>
      </c>
      <c r="YG32" s="43">
        <v>10142</v>
      </c>
      <c r="YH32" s="43">
        <v>5855</v>
      </c>
      <c r="YI32" s="43">
        <v>10129</v>
      </c>
      <c r="YJ32" s="43">
        <v>5854</v>
      </c>
      <c r="YK32" s="43">
        <v>10135</v>
      </c>
      <c r="YL32" s="43">
        <v>5845</v>
      </c>
      <c r="YM32" s="43">
        <v>10108</v>
      </c>
      <c r="YN32" s="43">
        <v>5836</v>
      </c>
      <c r="YO32" s="43">
        <v>10090</v>
      </c>
      <c r="YP32" s="43">
        <v>5835</v>
      </c>
      <c r="YQ32" s="43">
        <v>10093</v>
      </c>
      <c r="YR32" s="43">
        <v>5828</v>
      </c>
      <c r="YS32" s="43">
        <v>0</v>
      </c>
      <c r="YT32" s="43">
        <v>0</v>
      </c>
      <c r="YU32" s="43">
        <v>0</v>
      </c>
      <c r="YV32" s="43">
        <v>0</v>
      </c>
      <c r="YW32" s="43">
        <v>0</v>
      </c>
      <c r="YX32" s="43">
        <v>0</v>
      </c>
      <c r="YY32" s="43">
        <v>2.2599999999999998</v>
      </c>
      <c r="YZ32" s="43">
        <v>-39.9</v>
      </c>
      <c r="ZA32" s="43">
        <v>3.99</v>
      </c>
      <c r="ZB32" s="43">
        <v>0.71</v>
      </c>
      <c r="ZD32" s="43">
        <v>0</v>
      </c>
      <c r="ZE32" s="43">
        <v>84</v>
      </c>
      <c r="ZF32" s="43">
        <v>73.099999999999994</v>
      </c>
      <c r="ZG32" s="43">
        <v>0</v>
      </c>
      <c r="ZH32" s="43">
        <v>68.8</v>
      </c>
      <c r="ZI32" s="43">
        <v>68.3</v>
      </c>
      <c r="ZJ32" s="43">
        <v>68.7</v>
      </c>
      <c r="ZK32" s="43">
        <v>2</v>
      </c>
      <c r="ZL32" s="43">
        <v>0</v>
      </c>
      <c r="ZM32" s="43">
        <v>0</v>
      </c>
      <c r="ZN32" s="43">
        <v>21.8</v>
      </c>
      <c r="ZO32" s="43">
        <v>21.8</v>
      </c>
      <c r="ZP32" s="43">
        <v>21.8</v>
      </c>
      <c r="ZQ32" s="43">
        <v>21.8</v>
      </c>
      <c r="ZR32" s="43">
        <v>21.8</v>
      </c>
      <c r="ZS32" s="43">
        <v>21.8</v>
      </c>
      <c r="ZT32" s="43">
        <v>21.8</v>
      </c>
      <c r="ZU32" s="43">
        <v>21.8</v>
      </c>
      <c r="ZV32" s="43">
        <v>21.8</v>
      </c>
      <c r="ZW32" s="43">
        <v>21.8</v>
      </c>
      <c r="ZX32" s="43">
        <v>21.8</v>
      </c>
      <c r="ZY32" s="43">
        <v>21.8</v>
      </c>
      <c r="ZZ32" s="43">
        <v>21.8</v>
      </c>
      <c r="AAA32" s="43">
        <v>21.8</v>
      </c>
      <c r="AAB32" s="43">
        <v>21.8</v>
      </c>
      <c r="AAC32" s="43">
        <v>21.8</v>
      </c>
      <c r="AAD32" s="43">
        <v>21.8</v>
      </c>
      <c r="AAE32" s="43">
        <v>21.8</v>
      </c>
      <c r="AAF32" s="43">
        <v>21.8</v>
      </c>
      <c r="AAG32" s="43">
        <v>21.8</v>
      </c>
      <c r="AAH32" s="43">
        <v>21.8</v>
      </c>
      <c r="AAI32" s="43">
        <v>21.8</v>
      </c>
      <c r="AAJ32" s="43">
        <v>21.8</v>
      </c>
      <c r="AAK32" s="43">
        <v>21.8</v>
      </c>
      <c r="AAL32" s="43">
        <v>21.8</v>
      </c>
      <c r="AAM32" s="43">
        <v>61.5</v>
      </c>
      <c r="AAN32" s="43">
        <v>65.5</v>
      </c>
      <c r="AAO32" s="43">
        <v>68.5</v>
      </c>
      <c r="AAP32" s="43">
        <v>66.3</v>
      </c>
      <c r="AAQ32" s="43">
        <v>64.5</v>
      </c>
      <c r="AAR32" s="43">
        <v>71.099999999999994</v>
      </c>
      <c r="AAS32" s="43">
        <v>72.8</v>
      </c>
      <c r="AAT32" s="43">
        <v>78.599999999999994</v>
      </c>
      <c r="AAU32" s="43">
        <v>75.5</v>
      </c>
      <c r="AAV32" s="43">
        <v>61.2</v>
      </c>
      <c r="AAW32" s="43">
        <v>65</v>
      </c>
      <c r="AAX32" s="43">
        <v>66.3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8265.7999999999993</v>
      </c>
      <c r="ACJ32" s="43">
        <v>8265.9</v>
      </c>
      <c r="ACK32" s="43">
        <v>8265.9</v>
      </c>
      <c r="ACL32" s="43">
        <v>8265.9</v>
      </c>
      <c r="ACM32" s="43">
        <v>8265.7999999999993</v>
      </c>
      <c r="ACN32" s="43">
        <v>8265.7999999999993</v>
      </c>
      <c r="ACO32" s="43">
        <v>8265.5</v>
      </c>
      <c r="ACP32" s="43">
        <v>8426.4</v>
      </c>
      <c r="ACQ32" s="43">
        <v>3941.6</v>
      </c>
      <c r="ACR32" s="43">
        <v>8261.7999999999993</v>
      </c>
      <c r="ACS32" s="43">
        <v>8265.7000000000007</v>
      </c>
      <c r="ACT32" s="43">
        <v>8265.7000000000007</v>
      </c>
      <c r="ACU32" s="43">
        <v>2018</v>
      </c>
      <c r="ACV32" s="43">
        <v>2018</v>
      </c>
      <c r="ACW32" s="43">
        <v>14</v>
      </c>
      <c r="ACX32" s="43">
        <v>9</v>
      </c>
      <c r="ACY32" s="43">
        <v>2018</v>
      </c>
      <c r="ACZ32" s="43">
        <v>7</v>
      </c>
      <c r="ADA32" s="43">
        <v>9</v>
      </c>
      <c r="ADB32" s="43">
        <v>2018</v>
      </c>
      <c r="ADC32" s="43">
        <v>10</v>
      </c>
      <c r="ADD32" s="43">
        <v>9</v>
      </c>
      <c r="ADE32" s="43">
        <v>10</v>
      </c>
      <c r="ADF32" s="43">
        <v>9</v>
      </c>
      <c r="ADG32" s="43">
        <v>2018</v>
      </c>
      <c r="ADH32" s="43">
        <v>7</v>
      </c>
      <c r="ADI32" s="43">
        <v>9</v>
      </c>
      <c r="ADJ32" s="43">
        <v>2018</v>
      </c>
      <c r="ADK32" s="43">
        <v>7</v>
      </c>
      <c r="ADL32" s="43">
        <v>9</v>
      </c>
      <c r="ADM32" s="43">
        <v>2018</v>
      </c>
      <c r="ADN32" s="43">
        <v>6</v>
      </c>
      <c r="ADO32" s="43">
        <v>9</v>
      </c>
      <c r="ADP32" s="43">
        <v>2018</v>
      </c>
      <c r="ADQ32" s="43">
        <v>10</v>
      </c>
      <c r="ADR32" s="43">
        <v>8</v>
      </c>
      <c r="ADS32" s="43">
        <v>2015</v>
      </c>
      <c r="ADT32" s="43">
        <v>26</v>
      </c>
      <c r="ADU32" s="43">
        <v>5</v>
      </c>
      <c r="ADV32" s="43">
        <v>2018</v>
      </c>
      <c r="ADW32" s="43">
        <v>24</v>
      </c>
      <c r="ADX32" s="43">
        <v>5</v>
      </c>
      <c r="ADY32" s="43">
        <v>2018</v>
      </c>
      <c r="ADZ32" s="43">
        <v>10</v>
      </c>
      <c r="AEA32" s="43">
        <v>9</v>
      </c>
      <c r="AEB32" s="43">
        <v>2018</v>
      </c>
      <c r="AEC32" s="43">
        <v>6</v>
      </c>
      <c r="AED32" s="43">
        <v>9</v>
      </c>
      <c r="AEE32" s="43">
        <v>42904</v>
      </c>
      <c r="AEF32" s="43">
        <v>42947</v>
      </c>
      <c r="AEG32" s="43">
        <v>42871</v>
      </c>
      <c r="AEH32" s="43">
        <v>42891</v>
      </c>
      <c r="AEI32" s="43">
        <v>42873</v>
      </c>
      <c r="AEJ32" s="43">
        <v>42854</v>
      </c>
      <c r="AEK32" s="43">
        <v>42825</v>
      </c>
      <c r="AEL32" s="43">
        <v>42598</v>
      </c>
      <c r="AEM32" s="43">
        <v>22498</v>
      </c>
      <c r="AEN32" s="43">
        <v>41568</v>
      </c>
      <c r="AEO32" s="43">
        <v>42889</v>
      </c>
      <c r="AEP32" s="43">
        <v>42829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1</v>
      </c>
      <c r="AGJ32" s="43">
        <v>1</v>
      </c>
      <c r="AGK32" s="43">
        <v>36</v>
      </c>
      <c r="AGL32" s="43">
        <v>0</v>
      </c>
      <c r="AGM32" s="43">
        <v>0</v>
      </c>
      <c r="AGN32" s="43">
        <v>-9.5</v>
      </c>
      <c r="AGO32" s="43">
        <v>-9.5</v>
      </c>
      <c r="AGP32" s="43">
        <v>-9.5</v>
      </c>
      <c r="AGQ32" s="43">
        <v>-9.5</v>
      </c>
      <c r="AGR32" s="43">
        <v>-9.5</v>
      </c>
      <c r="AGS32" s="43">
        <v>-9.5</v>
      </c>
      <c r="AGT32" s="43">
        <v>-9.5</v>
      </c>
      <c r="AGU32" s="43">
        <v>-9.5</v>
      </c>
      <c r="AGV32" s="43">
        <v>-9.5</v>
      </c>
      <c r="AGW32" s="43">
        <v>-9.5</v>
      </c>
      <c r="AGX32" s="43">
        <v>-9.5</v>
      </c>
      <c r="AGY32" s="43">
        <v>-9.5</v>
      </c>
      <c r="AGZ32" s="43">
        <v>-9.5</v>
      </c>
      <c r="AHA32" s="43">
        <v>-9.5</v>
      </c>
      <c r="AHB32" s="43">
        <v>-9.5</v>
      </c>
      <c r="AHC32" s="43">
        <v>-9.5</v>
      </c>
      <c r="AHD32" s="43">
        <v>-9.5</v>
      </c>
      <c r="AHE32" s="43">
        <v>-9.5</v>
      </c>
      <c r="AHF32" s="43">
        <v>-9.5</v>
      </c>
      <c r="AHG32" s="43">
        <v>-9.5</v>
      </c>
      <c r="AHH32" s="43">
        <v>-9.5</v>
      </c>
      <c r="AHI32" s="43">
        <v>-9.5</v>
      </c>
      <c r="AHJ32" s="43">
        <v>-9.5</v>
      </c>
      <c r="AHK32" s="43">
        <v>-9.5</v>
      </c>
      <c r="AHL32" s="43">
        <v>237</v>
      </c>
      <c r="AHM32" s="43">
        <v>158</v>
      </c>
      <c r="AHN32" s="43">
        <v>126</v>
      </c>
      <c r="AHO32" s="43">
        <v>141</v>
      </c>
      <c r="AHP32" s="43">
        <v>284</v>
      </c>
      <c r="AHQ32" s="43">
        <v>189</v>
      </c>
      <c r="AHR32" s="43">
        <v>237</v>
      </c>
      <c r="AHS32" s="43">
        <v>174</v>
      </c>
      <c r="AHT32" s="43">
        <v>141</v>
      </c>
      <c r="AHU32" s="43">
        <v>110</v>
      </c>
      <c r="AHV32" s="43">
        <v>205</v>
      </c>
      <c r="AHW32" s="43">
        <v>110</v>
      </c>
      <c r="AHX32" s="43">
        <v>205</v>
      </c>
      <c r="AHY32" s="43">
        <v>189</v>
      </c>
      <c r="AHZ32" s="43">
        <v>141</v>
      </c>
      <c r="AIA32" s="43">
        <v>205</v>
      </c>
      <c r="AIB32" s="43">
        <v>269</v>
      </c>
      <c r="AIC32" s="43">
        <v>110</v>
      </c>
      <c r="AID32" s="43">
        <v>110</v>
      </c>
      <c r="AIE32" s="43">
        <v>174</v>
      </c>
      <c r="AIF32" s="43">
        <v>189</v>
      </c>
      <c r="AIG32" s="43">
        <v>158</v>
      </c>
      <c r="AIH32" s="43">
        <v>189</v>
      </c>
      <c r="AII32" s="43">
        <v>94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231</v>
      </c>
      <c r="AKN32" s="43">
        <v>293</v>
      </c>
      <c r="AKO32" s="43">
        <v>390</v>
      </c>
      <c r="AKP32" s="43">
        <v>329</v>
      </c>
      <c r="AKQ32" s="43">
        <v>390</v>
      </c>
      <c r="AKR32" s="43">
        <v>329</v>
      </c>
      <c r="AKS32" s="43">
        <v>305</v>
      </c>
      <c r="AKT32" s="43">
        <v>512</v>
      </c>
      <c r="AKU32" s="43">
        <v>451</v>
      </c>
      <c r="AKV32" s="43">
        <v>305</v>
      </c>
      <c r="AKW32" s="43">
        <v>463</v>
      </c>
      <c r="AKX32" s="43">
        <v>317</v>
      </c>
      <c r="AKY32" s="43">
        <v>207</v>
      </c>
      <c r="AKZ32" s="43">
        <v>378</v>
      </c>
      <c r="ALA32" s="43">
        <v>244</v>
      </c>
      <c r="ALB32" s="43">
        <v>268</v>
      </c>
      <c r="ALC32" s="43">
        <v>415</v>
      </c>
      <c r="ALD32" s="43">
        <v>317</v>
      </c>
      <c r="ALE32" s="43">
        <v>280</v>
      </c>
      <c r="ALF32" s="43">
        <v>280</v>
      </c>
      <c r="ALG32" s="43">
        <v>317</v>
      </c>
      <c r="ALH32" s="43">
        <v>329</v>
      </c>
      <c r="ALI32" s="43">
        <v>305</v>
      </c>
      <c r="ALJ32" s="43">
        <v>293</v>
      </c>
      <c r="ALK32" s="43">
        <v>1E-3</v>
      </c>
      <c r="ALL32" s="43">
        <v>5.56</v>
      </c>
      <c r="ALM32" s="43">
        <v>0</v>
      </c>
      <c r="ALN32" s="43">
        <v>0</v>
      </c>
      <c r="ALO32" s="43">
        <v>0</v>
      </c>
      <c r="ALP32" s="43">
        <v>0</v>
      </c>
      <c r="ALQ32" s="43">
        <v>7.64</v>
      </c>
      <c r="ALR32" s="43">
        <v>7.43</v>
      </c>
      <c r="ALS32" s="43">
        <v>7.62</v>
      </c>
      <c r="ALT32" s="43">
        <v>7.61</v>
      </c>
      <c r="ALU32" s="43">
        <v>7.35</v>
      </c>
      <c r="ALV32" s="43">
        <v>7.51</v>
      </c>
      <c r="ALW32" s="43">
        <v>7.59</v>
      </c>
      <c r="ALX32" s="43">
        <v>-0.32</v>
      </c>
      <c r="ALY32" s="43">
        <v>7.48</v>
      </c>
      <c r="ALZ32" s="43">
        <v>7.48</v>
      </c>
      <c r="AMA32" s="43">
        <v>7.57</v>
      </c>
      <c r="AMB32" s="43">
        <v>7.55</v>
      </c>
      <c r="AMC32" s="43">
        <v>7.49</v>
      </c>
      <c r="AMD32" s="43">
        <v>7.37</v>
      </c>
      <c r="AME32" s="43">
        <v>7.98</v>
      </c>
      <c r="AMF32" s="43">
        <v>7.51</v>
      </c>
      <c r="AMG32" s="43">
        <v>7.48</v>
      </c>
      <c r="AMH32" s="43">
        <v>7.4</v>
      </c>
      <c r="AMI32" s="43">
        <v>7.61</v>
      </c>
      <c r="AMJ32" s="43">
        <v>7.64</v>
      </c>
      <c r="AMK32" s="43">
        <v>7.61</v>
      </c>
      <c r="AML32" s="43">
        <v>7.84</v>
      </c>
      <c r="AMM32" s="43">
        <v>7.35</v>
      </c>
      <c r="AMN32" s="43">
        <v>7.56</v>
      </c>
      <c r="AMO32" s="43">
        <v>-0.11</v>
      </c>
      <c r="AMP32" s="43">
        <v>-7.0000000000000007E-2</v>
      </c>
      <c r="AMQ32" s="43">
        <v>-0.15</v>
      </c>
      <c r="AMR32" s="43">
        <v>-0.43</v>
      </c>
      <c r="AMS32" s="43">
        <v>-0.41</v>
      </c>
      <c r="AMT32" s="43">
        <v>0.01</v>
      </c>
      <c r="AMU32" s="43">
        <v>-0.09</v>
      </c>
      <c r="AMV32" s="43">
        <v>-0.03</v>
      </c>
      <c r="AMW32" s="43">
        <v>-0.51</v>
      </c>
      <c r="AMX32" s="43">
        <v>-0.65</v>
      </c>
      <c r="AMY32" s="43">
        <v>-0.38</v>
      </c>
      <c r="AMZ32" s="43">
        <v>-0.25</v>
      </c>
      <c r="ANA32" s="43">
        <v>0.33</v>
      </c>
      <c r="ANB32" s="43">
        <v>-0.47</v>
      </c>
      <c r="ANC32" s="43">
        <v>8.14</v>
      </c>
      <c r="AND32" s="43">
        <v>-0.55000000000000004</v>
      </c>
      <c r="ANE32" s="43">
        <v>-0.32</v>
      </c>
      <c r="ANF32" s="43">
        <v>-0.19</v>
      </c>
      <c r="ANG32" s="43">
        <v>-0.12</v>
      </c>
      <c r="ANH32" s="43">
        <v>0.08</v>
      </c>
      <c r="ANI32" s="43">
        <v>-0.35</v>
      </c>
      <c r="ANJ32" s="43">
        <v>-0.1</v>
      </c>
      <c r="ANK32" s="43">
        <v>7.78</v>
      </c>
      <c r="ANL32" s="43">
        <v>0.01</v>
      </c>
      <c r="ANM32" s="43">
        <v>7.63</v>
      </c>
      <c r="ANN32" s="43">
        <v>7.59</v>
      </c>
      <c r="ANO32" s="43">
        <v>7.52</v>
      </c>
      <c r="ANP32" s="43">
        <v>7.46</v>
      </c>
      <c r="ANQ32" s="43">
        <v>7.42</v>
      </c>
      <c r="ANR32" s="43">
        <v>7.33</v>
      </c>
      <c r="ANS32" s="43">
        <v>7.39</v>
      </c>
      <c r="ANT32" s="43">
        <v>7.68</v>
      </c>
      <c r="ANU32" s="43">
        <v>7.35</v>
      </c>
      <c r="ANV32" s="43">
        <v>7.48</v>
      </c>
      <c r="ANW32" s="43">
        <v>7.6</v>
      </c>
      <c r="ANX32" s="43">
        <v>7.46</v>
      </c>
      <c r="ANY32" s="43">
        <v>7.67</v>
      </c>
      <c r="ANZ32" s="43">
        <v>5.36</v>
      </c>
      <c r="AOA32" s="43">
        <v>7.98</v>
      </c>
      <c r="AOB32" s="43">
        <v>7.53</v>
      </c>
      <c r="AOC32" s="43">
        <v>7.43</v>
      </c>
      <c r="AOD32" s="43">
        <v>7.48</v>
      </c>
      <c r="AOE32" s="43">
        <v>7.54</v>
      </c>
      <c r="AOF32" s="43">
        <v>7.99</v>
      </c>
      <c r="AOG32" s="43">
        <v>7.82</v>
      </c>
      <c r="AOH32" s="43">
        <v>7.37</v>
      </c>
      <c r="AOI32" s="43">
        <v>7.57</v>
      </c>
      <c r="AOJ32" s="43">
        <v>7.79</v>
      </c>
      <c r="AOK32" s="43">
        <v>-0.13</v>
      </c>
      <c r="AOL32" s="43">
        <v>-0.24</v>
      </c>
      <c r="AOM32" s="43">
        <v>-0.16</v>
      </c>
      <c r="AON32" s="43">
        <v>-0.27</v>
      </c>
      <c r="AOO32" s="43">
        <v>-0.45</v>
      </c>
      <c r="AOP32" s="43">
        <v>-0.04</v>
      </c>
      <c r="AOQ32" s="43">
        <v>-0.16</v>
      </c>
      <c r="AOR32" s="43">
        <v>-0.33</v>
      </c>
      <c r="AOS32" s="43">
        <v>-0.52</v>
      </c>
      <c r="AOT32" s="43">
        <v>-0.47</v>
      </c>
      <c r="AOU32" s="43">
        <v>-0.51</v>
      </c>
      <c r="AOV32" s="43">
        <v>-0.15</v>
      </c>
      <c r="AOW32" s="43">
        <v>0.36</v>
      </c>
      <c r="AOX32" s="43">
        <v>-0.28999999999999998</v>
      </c>
      <c r="AOY32" s="43">
        <v>-0.17</v>
      </c>
      <c r="AOZ32" s="43">
        <v>-0.56000000000000005</v>
      </c>
      <c r="APA32" s="43">
        <v>-0.05</v>
      </c>
      <c r="APB32" s="43">
        <v>-0.23</v>
      </c>
      <c r="APC32" s="43">
        <v>-0.35</v>
      </c>
      <c r="APD32" s="43">
        <v>0.01</v>
      </c>
      <c r="APE32" s="43">
        <v>-0.2</v>
      </c>
      <c r="APF32" s="43">
        <v>-0.23</v>
      </c>
      <c r="APG32" s="43">
        <v>-0.39</v>
      </c>
      <c r="APH32" s="43">
        <v>-0.17</v>
      </c>
      <c r="API32" s="43">
        <v>33760.1</v>
      </c>
      <c r="APJ32" s="43">
        <v>0</v>
      </c>
      <c r="APK32" s="43">
        <v>10735.2</v>
      </c>
      <c r="APL32" s="43">
        <v>0</v>
      </c>
      <c r="APM32" s="43">
        <v>248</v>
      </c>
      <c r="APN32" s="43">
        <v>0.02</v>
      </c>
      <c r="APO32" s="43">
        <v>0</v>
      </c>
      <c r="APP32" s="43">
        <v>1379</v>
      </c>
      <c r="APQ32" s="43">
        <v>1.1000000000000001</v>
      </c>
      <c r="APR32" s="43">
        <v>0</v>
      </c>
      <c r="APS32" s="43">
        <v>10113</v>
      </c>
      <c r="APT32" s="43" t="s">
        <v>7657</v>
      </c>
      <c r="APU32" s="43" t="s">
        <v>7658</v>
      </c>
      <c r="APV32" s="43" t="s">
        <v>7659</v>
      </c>
      <c r="APW32" s="43" t="s">
        <v>7660</v>
      </c>
      <c r="APX32" s="43" t="s">
        <v>7661</v>
      </c>
      <c r="APY32" s="43" t="s">
        <v>7662</v>
      </c>
      <c r="APZ32" s="43" t="s">
        <v>8127</v>
      </c>
      <c r="AQA32" s="43" t="s">
        <v>8128</v>
      </c>
      <c r="AQB32" s="43" t="s">
        <v>7665</v>
      </c>
      <c r="AQC32" s="43" t="s">
        <v>8129</v>
      </c>
      <c r="AQD32" s="43" t="s">
        <v>7667</v>
      </c>
      <c r="AQE32" s="43" t="s">
        <v>7667</v>
      </c>
      <c r="AQF32" s="43" t="s">
        <v>7668</v>
      </c>
      <c r="AQG32" s="43" t="s">
        <v>7669</v>
      </c>
      <c r="AQH32" s="43" t="s">
        <v>7678</v>
      </c>
      <c r="AQI32" s="43" t="s">
        <v>7670</v>
      </c>
      <c r="AQJ32" s="43" t="s">
        <v>7671</v>
      </c>
      <c r="AQK32" s="43" t="s">
        <v>7661</v>
      </c>
      <c r="AQL32" s="43" t="s">
        <v>7661</v>
      </c>
      <c r="AQM32" s="43" t="s">
        <v>7667</v>
      </c>
      <c r="AQN32" s="43" t="s">
        <v>7659</v>
      </c>
      <c r="AQO32" s="43" t="s">
        <v>7661</v>
      </c>
      <c r="AQP32" s="43" t="s">
        <v>7672</v>
      </c>
      <c r="AQQ32" s="43" t="s">
        <v>7673</v>
      </c>
      <c r="AQR32" s="43" t="s">
        <v>7661</v>
      </c>
      <c r="AQS32" s="43" t="s">
        <v>8128</v>
      </c>
      <c r="AQT32" s="43" t="s">
        <v>7674</v>
      </c>
      <c r="AQU32" s="43" t="s">
        <v>7661</v>
      </c>
      <c r="AQV32" s="43" t="s">
        <v>7667</v>
      </c>
      <c r="AQW32" s="43" t="s">
        <v>7675</v>
      </c>
      <c r="AQX32" s="43" t="s">
        <v>18</v>
      </c>
      <c r="AQY32" s="43">
        <v>19.5</v>
      </c>
      <c r="AQZ32" s="43">
        <v>19.7</v>
      </c>
      <c r="ARA32" s="43">
        <v>18.8</v>
      </c>
      <c r="ARB32" s="43">
        <v>20.9</v>
      </c>
      <c r="ARC32" s="43">
        <v>18.8</v>
      </c>
      <c r="ARD32" s="43">
        <v>19.8</v>
      </c>
      <c r="ARE32" s="43">
        <v>18.5</v>
      </c>
      <c r="ARF32" s="43">
        <v>19.399999999999999</v>
      </c>
      <c r="ARG32" s="43">
        <v>19.600000000000001</v>
      </c>
      <c r="ARH32" s="43">
        <v>22.3</v>
      </c>
      <c r="ARI32" s="43">
        <v>18</v>
      </c>
      <c r="ARJ32" s="43">
        <v>20</v>
      </c>
      <c r="ARK32" s="43">
        <v>21.1</v>
      </c>
      <c r="ARL32" s="43">
        <v>20</v>
      </c>
      <c r="ARM32" s="43">
        <v>19.100000000000001</v>
      </c>
      <c r="ARN32" s="43">
        <v>19.100000000000001</v>
      </c>
      <c r="ARO32" s="43">
        <v>19.2</v>
      </c>
      <c r="ARP32" s="43">
        <v>18.399999999999999</v>
      </c>
      <c r="ARQ32" s="43">
        <v>20.9</v>
      </c>
      <c r="ARR32" s="43">
        <v>19.3</v>
      </c>
      <c r="ARS32" s="43">
        <v>19.100000000000001</v>
      </c>
      <c r="ART32" s="43">
        <v>18.600000000000001</v>
      </c>
      <c r="ARU32" s="43">
        <v>19.3</v>
      </c>
      <c r="ARV32" s="43">
        <v>19.899999999999999</v>
      </c>
      <c r="ARW32" s="43">
        <v>20.2</v>
      </c>
      <c r="ARX32" s="43">
        <v>22.3</v>
      </c>
      <c r="ARY32" s="43">
        <v>18</v>
      </c>
      <c r="ARZ32" s="43">
        <v>1648</v>
      </c>
      <c r="ATF32" s="43">
        <v>0</v>
      </c>
      <c r="ATI32" s="43">
        <v>0</v>
      </c>
      <c r="ATK32" s="43">
        <v>0</v>
      </c>
      <c r="ATM32" s="43">
        <v>1795</v>
      </c>
      <c r="ATN32" s="43">
        <v>0</v>
      </c>
      <c r="ATQ32" s="43">
        <v>17</v>
      </c>
      <c r="ATR32" s="43">
        <v>1607299200000</v>
      </c>
      <c r="ATT32" s="43">
        <v>0</v>
      </c>
      <c r="ATU32" s="43">
        <v>385954</v>
      </c>
      <c r="ATW32" s="43">
        <v>4.7</v>
      </c>
      <c r="ATX32" s="43">
        <v>8</v>
      </c>
      <c r="ATZ32" s="43">
        <v>2</v>
      </c>
      <c r="AUA32" s="43">
        <v>12</v>
      </c>
      <c r="AUC32" s="43">
        <v>1</v>
      </c>
      <c r="AUD32" s="43">
        <v>0</v>
      </c>
      <c r="AUE32" s="43">
        <v>6</v>
      </c>
      <c r="AUG32" s="43">
        <v>2</v>
      </c>
      <c r="AUH32" s="43">
        <v>1620</v>
      </c>
      <c r="AUI32" s="43">
        <v>15</v>
      </c>
      <c r="AUJ32" s="43">
        <v>294</v>
      </c>
      <c r="AUK32" s="43">
        <v>0</v>
      </c>
      <c r="AUM32" s="43">
        <v>1</v>
      </c>
      <c r="AUO32" s="43">
        <v>4</v>
      </c>
      <c r="AUP32" s="43">
        <v>3.58</v>
      </c>
      <c r="AUQ32" s="43">
        <v>2.63</v>
      </c>
      <c r="AUS32" s="43">
        <v>1</v>
      </c>
      <c r="AUU32" s="43">
        <v>7850</v>
      </c>
      <c r="AUW32" s="43">
        <v>14.02</v>
      </c>
      <c r="AUX32" s="43">
        <v>75.05</v>
      </c>
      <c r="AUY32" s="43">
        <v>0</v>
      </c>
      <c r="AUZ32" s="43">
        <v>382</v>
      </c>
      <c r="AVE32" s="43" t="s">
        <v>7676</v>
      </c>
      <c r="AVF32" s="43">
        <v>50</v>
      </c>
      <c r="AVH32" s="43">
        <v>0</v>
      </c>
      <c r="AVI32" s="43">
        <v>0</v>
      </c>
      <c r="AVK32" s="43">
        <v>36.76</v>
      </c>
      <c r="AVL32" s="43">
        <v>2</v>
      </c>
      <c r="AVM32" s="43">
        <v>2</v>
      </c>
      <c r="AVN32" s="43">
        <v>50</v>
      </c>
      <c r="AVO32" s="43">
        <v>50</v>
      </c>
      <c r="AVP32" s="43">
        <v>0</v>
      </c>
      <c r="AVQ32" s="43">
        <v>50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Y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1</v>
      </c>
      <c r="AXN32" s="43">
        <v>0</v>
      </c>
      <c r="AXO32" s="43">
        <v>970</v>
      </c>
      <c r="AXP32" s="43">
        <v>40</v>
      </c>
      <c r="AXQ32" s="43">
        <v>0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300</v>
      </c>
      <c r="AYM32" s="43">
        <v>30</v>
      </c>
      <c r="AYN32" s="43">
        <v>1</v>
      </c>
      <c r="AYO32" s="43">
        <v>1.4</v>
      </c>
      <c r="AYP32" s="43">
        <v>60</v>
      </c>
      <c r="AYQ32" s="43">
        <v>1.5</v>
      </c>
      <c r="AYR32" s="43">
        <v>80</v>
      </c>
      <c r="AYS32" s="43">
        <v>14</v>
      </c>
      <c r="AYT32" s="43">
        <v>6</v>
      </c>
      <c r="AYU32" s="43">
        <v>11</v>
      </c>
      <c r="AYV32" s="43">
        <v>1</v>
      </c>
      <c r="AYW32" s="43">
        <v>0</v>
      </c>
      <c r="AYX32" s="43">
        <v>0</v>
      </c>
      <c r="AYY32" s="43">
        <v>0</v>
      </c>
      <c r="AYZ32" s="43">
        <v>0</v>
      </c>
      <c r="AZA32" s="43">
        <v>7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0</v>
      </c>
      <c r="BAG32" s="43">
        <v>2</v>
      </c>
      <c r="BAH32" s="43">
        <v>2</v>
      </c>
      <c r="BAI32" s="43">
        <v>20</v>
      </c>
      <c r="BAJ32" s="43">
        <v>25</v>
      </c>
      <c r="BAK32" s="43">
        <v>30</v>
      </c>
      <c r="BAQ32" s="43">
        <v>0</v>
      </c>
      <c r="BAR32" s="43">
        <v>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200</v>
      </c>
      <c r="BBI32" s="43">
        <v>-1000</v>
      </c>
      <c r="BBK32" s="43">
        <v>-200</v>
      </c>
      <c r="BBL32" s="43">
        <v>-1700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5.4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5</v>
      </c>
      <c r="BCX32" s="43">
        <v>5</v>
      </c>
      <c r="BCY32" s="43">
        <v>60</v>
      </c>
      <c r="BCZ32" s="43">
        <v>28</v>
      </c>
      <c r="BDA32" s="43">
        <v>40</v>
      </c>
      <c r="BDB32" s="43">
        <v>30</v>
      </c>
      <c r="BDC32" s="43">
        <v>50</v>
      </c>
      <c r="BDD32" s="43">
        <v>180</v>
      </c>
      <c r="BDE32" s="43">
        <v>28</v>
      </c>
      <c r="BDF32" s="43">
        <v>40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4</v>
      </c>
      <c r="BFL32" s="43">
        <v>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20</v>
      </c>
      <c r="DAG32" s="43">
        <v>20</v>
      </c>
      <c r="DAH32" s="43">
        <v>20</v>
      </c>
      <c r="DAI32" s="43">
        <v>20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1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10</v>
      </c>
      <c r="DHH32" s="43">
        <v>10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5</v>
      </c>
      <c r="DIB32" s="43">
        <v>5</v>
      </c>
      <c r="DIC32" s="43">
        <v>0.05</v>
      </c>
      <c r="DID32" s="43">
        <v>0.05</v>
      </c>
      <c r="DIE32" s="43">
        <v>0.2</v>
      </c>
      <c r="DIF32" s="43">
        <v>0.2</v>
      </c>
      <c r="DIG32" s="43">
        <v>1</v>
      </c>
      <c r="DIH32" s="43">
        <v>0.56000000000000005</v>
      </c>
      <c r="DII32" s="43">
        <v>0</v>
      </c>
      <c r="DIJ32" s="43">
        <v>0.56000000000000005</v>
      </c>
      <c r="DIK32" s="43">
        <v>1</v>
      </c>
      <c r="DIL32" s="43">
        <v>30</v>
      </c>
      <c r="DIM32" s="43">
        <v>1</v>
      </c>
      <c r="DIN32" s="43">
        <v>0</v>
      </c>
      <c r="DIO32" s="43">
        <v>0</v>
      </c>
      <c r="DIP32" s="43">
        <v>439.7</v>
      </c>
      <c r="DIQ32" s="43">
        <v>439.7</v>
      </c>
      <c r="DIR32" s="43">
        <v>4.5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1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-0.2</v>
      </c>
      <c r="DLA32" s="43">
        <v>50</v>
      </c>
      <c r="DLB32" s="43">
        <v>110</v>
      </c>
      <c r="DLC32" s="43">
        <v>80</v>
      </c>
      <c r="DLD32" s="43">
        <v>0</v>
      </c>
      <c r="DLE32" s="43">
        <v>0</v>
      </c>
      <c r="DLF32" s="43">
        <v>301</v>
      </c>
      <c r="DLG32" s="43">
        <v>200</v>
      </c>
      <c r="DLH32" s="43">
        <v>1</v>
      </c>
      <c r="DLI32" s="43">
        <v>105</v>
      </c>
      <c r="DLJ32" s="43">
        <v>10</v>
      </c>
      <c r="DLK32" s="43">
        <v>2</v>
      </c>
      <c r="DLL32" s="43">
        <v>0.3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10500</v>
      </c>
      <c r="DLS32" s="43">
        <v>20</v>
      </c>
      <c r="DLT32" s="43">
        <v>10</v>
      </c>
      <c r="DLU32" s="43">
        <v>5</v>
      </c>
      <c r="DLV32" s="43">
        <v>10000</v>
      </c>
      <c r="DLW32" s="43">
        <v>0</v>
      </c>
      <c r="DLX32" s="43">
        <v>0</v>
      </c>
      <c r="DLY32" s="43">
        <v>0</v>
      </c>
      <c r="DLZ32" s="43">
        <v>0</v>
      </c>
      <c r="DMA32" s="43">
        <v>10500</v>
      </c>
      <c r="DMB32" s="43">
        <v>120</v>
      </c>
      <c r="DMC32" s="43">
        <v>95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1</v>
      </c>
      <c r="DNX32" s="43">
        <v>1</v>
      </c>
      <c r="DNY32" s="43">
        <v>0</v>
      </c>
      <c r="DNZ32" s="43">
        <v>0</v>
      </c>
      <c r="DOA32" s="43">
        <v>0</v>
      </c>
      <c r="DOB32" s="43">
        <v>0</v>
      </c>
      <c r="DOC32" s="43">
        <v>0</v>
      </c>
      <c r="DOD32" s="43">
        <v>0</v>
      </c>
      <c r="DOE32" s="43">
        <v>0</v>
      </c>
      <c r="DOF32" s="43">
        <v>0</v>
      </c>
      <c r="DOG32" s="43">
        <v>0</v>
      </c>
      <c r="DOH32" s="43">
        <v>0</v>
      </c>
      <c r="DOI32" s="43">
        <v>0</v>
      </c>
      <c r="DOJ32" s="43">
        <v>0</v>
      </c>
      <c r="DOK32" s="43">
        <v>0</v>
      </c>
      <c r="DOL32" s="43">
        <v>0</v>
      </c>
      <c r="DOM32" s="43">
        <v>0</v>
      </c>
      <c r="DON32" s="43">
        <v>0</v>
      </c>
      <c r="DOO32" s="43">
        <v>0</v>
      </c>
      <c r="DOP32" s="43">
        <v>0</v>
      </c>
      <c r="DOQ32" s="43">
        <v>0</v>
      </c>
      <c r="DOR32" s="43">
        <v>0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0</v>
      </c>
      <c r="DPB32" s="43">
        <v>120</v>
      </c>
      <c r="DPC32" s="43">
        <v>30</v>
      </c>
      <c r="DPE32" s="43">
        <v>1</v>
      </c>
      <c r="DPG32" s="43">
        <v>0</v>
      </c>
      <c r="DPH32" s="43">
        <v>1</v>
      </c>
      <c r="DPI32" s="43">
        <v>0</v>
      </c>
      <c r="DPJ32" s="43">
        <v>0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0</v>
      </c>
      <c r="DPY32" s="43">
        <v>0</v>
      </c>
      <c r="DQA32" s="43">
        <v>1</v>
      </c>
      <c r="DQC32" s="43">
        <v>1</v>
      </c>
      <c r="DQD32" s="43">
        <v>1</v>
      </c>
      <c r="DQE32" s="43">
        <v>0</v>
      </c>
      <c r="DQG32" s="43">
        <v>0</v>
      </c>
      <c r="DQH32" s="43">
        <v>1</v>
      </c>
      <c r="DQQ32" s="43">
        <v>0</v>
      </c>
      <c r="DQR32" s="43">
        <v>1</v>
      </c>
      <c r="DQT32" s="43">
        <v>0</v>
      </c>
      <c r="DQU32" s="43">
        <v>0</v>
      </c>
      <c r="DQX32" s="43">
        <v>0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11</v>
      </c>
      <c r="DRV32" s="43">
        <v>0</v>
      </c>
      <c r="DRW32" s="43">
        <v>336</v>
      </c>
      <c r="DRY32" s="43">
        <v>1</v>
      </c>
      <c r="DRZ32" s="43">
        <v>1</v>
      </c>
      <c r="DSA32" s="43">
        <v>1</v>
      </c>
      <c r="DSK32" s="43">
        <v>0</v>
      </c>
      <c r="DSL32" s="43">
        <v>0.8</v>
      </c>
      <c r="DSM32" s="43">
        <v>0.1</v>
      </c>
      <c r="DSN32" s="43">
        <v>0.03</v>
      </c>
      <c r="DSO32" s="43">
        <v>100</v>
      </c>
      <c r="DSP32" s="43">
        <v>41</v>
      </c>
      <c r="DSQ32" s="43">
        <v>0</v>
      </c>
      <c r="DSR32" s="43">
        <v>1</v>
      </c>
      <c r="DSS32" s="43">
        <v>8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90</v>
      </c>
      <c r="DTD32" s="43">
        <v>30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35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209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3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3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B32" s="43">
        <v>1</v>
      </c>
      <c r="DWC32" s="43">
        <v>20</v>
      </c>
      <c r="DWD32" s="43">
        <v>15</v>
      </c>
      <c r="DWE32" s="43">
        <v>1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0.05</v>
      </c>
      <c r="DXU32" s="43">
        <v>0</v>
      </c>
      <c r="DXV32" s="43">
        <v>0</v>
      </c>
      <c r="DXW32" s="43">
        <v>0</v>
      </c>
      <c r="DXX32" s="43">
        <v>15</v>
      </c>
      <c r="DXY32" s="43">
        <v>40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M32" s="43">
        <v>450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0</v>
      </c>
      <c r="DZF32" s="43">
        <v>0</v>
      </c>
      <c r="DZG32" s="43">
        <v>1</v>
      </c>
      <c r="DZH32" s="43">
        <v>1</v>
      </c>
      <c r="DZI32" s="43">
        <v>1</v>
      </c>
      <c r="DZJ32" s="43">
        <v>1</v>
      </c>
      <c r="DZK32" s="43">
        <v>1.2</v>
      </c>
      <c r="DZL32" s="43">
        <v>0.1</v>
      </c>
      <c r="DZM32" s="43">
        <v>280</v>
      </c>
      <c r="DZN32" s="43">
        <v>280</v>
      </c>
      <c r="DZO32" s="43">
        <v>280</v>
      </c>
      <c r="DZP32" s="43">
        <v>280</v>
      </c>
      <c r="DZQ32" s="43">
        <v>0</v>
      </c>
      <c r="DZR32" s="43">
        <v>50</v>
      </c>
      <c r="DZS32" s="43">
        <v>50</v>
      </c>
      <c r="DZT32" s="43">
        <v>50</v>
      </c>
      <c r="DZU32" s="43">
        <v>50</v>
      </c>
      <c r="DZV32" s="43">
        <v>50</v>
      </c>
      <c r="DZW32" s="43">
        <v>120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0</v>
      </c>
      <c r="EAE32" s="43">
        <v>0</v>
      </c>
      <c r="EAF32" s="43">
        <v>0</v>
      </c>
      <c r="EAG32" s="43">
        <v>0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10</v>
      </c>
      <c r="EAV32" s="43">
        <v>0.01</v>
      </c>
      <c r="EAW32" s="43">
        <v>0.5</v>
      </c>
      <c r="EAX32" s="43">
        <v>1</v>
      </c>
      <c r="EAY32" s="43">
        <v>3</v>
      </c>
      <c r="EAZ32" s="43">
        <v>60</v>
      </c>
      <c r="EBA32" s="43">
        <v>2</v>
      </c>
      <c r="EBB32" s="43">
        <v>25</v>
      </c>
      <c r="EBC32" s="43">
        <v>10</v>
      </c>
      <c r="EBD32" s="43">
        <v>250</v>
      </c>
      <c r="EBE32" s="43">
        <v>3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4397</v>
      </c>
      <c r="EBY32" s="43">
        <v>2198</v>
      </c>
      <c r="EBZ32" s="43">
        <v>0</v>
      </c>
      <c r="ECA32" s="43">
        <v>0</v>
      </c>
      <c r="ECB32" s="43">
        <v>2</v>
      </c>
      <c r="ECC32" s="43">
        <v>0</v>
      </c>
      <c r="ECD32" s="43">
        <v>30</v>
      </c>
      <c r="ECE32" s="43">
        <v>0</v>
      </c>
      <c r="ECF32" s="43">
        <v>0</v>
      </c>
      <c r="ECG32" s="43">
        <v>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1</v>
      </c>
      <c r="ECR32" s="43">
        <v>0</v>
      </c>
      <c r="ECS32" s="43">
        <v>0</v>
      </c>
      <c r="ECT32" s="43">
        <v>0</v>
      </c>
      <c r="ECU32" s="43">
        <v>0</v>
      </c>
      <c r="ECV32" s="43">
        <v>0</v>
      </c>
      <c r="ECW32" s="43">
        <v>0</v>
      </c>
      <c r="ECX32" s="43">
        <v>0</v>
      </c>
      <c r="ECY32" s="43">
        <v>0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0</v>
      </c>
      <c r="EDH32" s="43">
        <v>200</v>
      </c>
      <c r="EDI32" s="43">
        <v>200</v>
      </c>
      <c r="EDJ32" s="43">
        <v>200</v>
      </c>
      <c r="EDK32" s="43">
        <v>2</v>
      </c>
      <c r="EDL32" s="43">
        <v>200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38000</v>
      </c>
      <c r="EIU32" s="43">
        <v>44800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450</v>
      </c>
      <c r="EKD32" s="43">
        <v>100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0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5468</v>
      </c>
      <c r="ETN32" s="43">
        <v>88</v>
      </c>
      <c r="ETO32" s="43">
        <v>90</v>
      </c>
      <c r="ETP32" s="43">
        <v>2.16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1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75</v>
      </c>
      <c r="EVU32" s="43">
        <v>90</v>
      </c>
      <c r="EVV32" s="43">
        <v>75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45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1.2</v>
      </c>
      <c r="EXB32" s="43">
        <v>0</v>
      </c>
      <c r="EXC32" s="43">
        <v>0</v>
      </c>
      <c r="EXD32" s="43">
        <v>0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90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0</v>
      </c>
      <c r="EXR32" s="43">
        <v>930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90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500</v>
      </c>
      <c r="EYF32" s="43">
        <v>1000</v>
      </c>
      <c r="EYJ32" s="43">
        <v>0</v>
      </c>
      <c r="EYK32" s="43">
        <v>1</v>
      </c>
      <c r="EYL32" s="43">
        <v>1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0.9</v>
      </c>
      <c r="EYU32" s="43">
        <v>-0.95</v>
      </c>
      <c r="EYV32" s="43">
        <v>0.95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-1476</v>
      </c>
      <c r="EZT32" s="43">
        <v>3280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-3400</v>
      </c>
      <c r="FAG32" s="43">
        <v>3400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1.7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1.5</v>
      </c>
      <c r="FDO32" s="43">
        <v>2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75</v>
      </c>
      <c r="FEO32" s="43">
        <v>120</v>
      </c>
      <c r="FEP32" s="43">
        <v>2</v>
      </c>
      <c r="FEQ32" s="43">
        <v>2</v>
      </c>
      <c r="FER32" s="43">
        <v>0</v>
      </c>
      <c r="FES32" s="43">
        <v>1</v>
      </c>
      <c r="FET32" s="43">
        <v>0</v>
      </c>
      <c r="FEU32" s="43">
        <v>75</v>
      </c>
      <c r="FEV32" s="43">
        <v>120</v>
      </c>
      <c r="FEW32" s="43">
        <v>2</v>
      </c>
      <c r="FEX32" s="43">
        <v>2</v>
      </c>
      <c r="FEY32" s="43">
        <v>1</v>
      </c>
      <c r="FEZ32" s="43">
        <v>62</v>
      </c>
      <c r="FFA32" s="43">
        <v>2</v>
      </c>
      <c r="FFB32" s="43">
        <v>1</v>
      </c>
      <c r="FFD32" s="43">
        <v>75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0</v>
      </c>
      <c r="FFJ32" s="43">
        <v>0</v>
      </c>
      <c r="FFK32" s="43">
        <v>99</v>
      </c>
      <c r="FFL32" s="43">
        <v>200</v>
      </c>
      <c r="FFM32" s="43">
        <v>2</v>
      </c>
      <c r="FFN32" s="43">
        <v>2</v>
      </c>
      <c r="FFO32" s="43">
        <v>0</v>
      </c>
      <c r="FFP32" s="43">
        <v>2</v>
      </c>
      <c r="FFQ32" s="43">
        <v>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0</v>
      </c>
      <c r="FHD32" s="43">
        <v>2</v>
      </c>
      <c r="FHE32" s="43">
        <v>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1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D32" s="43">
        <v>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850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2</v>
      </c>
      <c r="FQW32" s="43">
        <v>3</v>
      </c>
      <c r="FQX32" s="43">
        <v>3</v>
      </c>
      <c r="FQY32" s="43">
        <v>3</v>
      </c>
      <c r="FQZ32" s="43">
        <v>-5</v>
      </c>
      <c r="FRA32" s="43">
        <v>-5</v>
      </c>
      <c r="FRB32" s="43">
        <v>-5</v>
      </c>
      <c r="FRC32" s="43">
        <v>-5</v>
      </c>
      <c r="FRD32" s="43">
        <v>13</v>
      </c>
      <c r="FRE32" s="43">
        <v>13</v>
      </c>
      <c r="FRF32" s="43">
        <v>13</v>
      </c>
      <c r="FRG32" s="43">
        <v>13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4300</v>
      </c>
      <c r="FTX32" s="43">
        <v>1300</v>
      </c>
      <c r="FTY32" s="43">
        <v>10</v>
      </c>
      <c r="FTZ32" s="43">
        <v>4300</v>
      </c>
      <c r="FUA32" s="43">
        <v>2600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4397</v>
      </c>
      <c r="FUW32" s="43">
        <v>2190</v>
      </c>
      <c r="FUX32" s="43">
        <v>5777</v>
      </c>
      <c r="FUY32" s="43">
        <v>2939</v>
      </c>
      <c r="FUZ32" s="43">
        <v>1497</v>
      </c>
      <c r="FVA32" s="43">
        <v>1499</v>
      </c>
      <c r="FVC32" s="43">
        <v>51.2</v>
      </c>
      <c r="FVD32" s="43">
        <v>51.9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4900</v>
      </c>
      <c r="FWB32" s="43">
        <v>2150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4900</v>
      </c>
      <c r="FXE32" s="43">
        <v>2150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4900</v>
      </c>
      <c r="FYH32" s="43">
        <v>2150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300</v>
      </c>
      <c r="FYT32" s="43">
        <v>48</v>
      </c>
      <c r="FYU32" s="43">
        <v>-1.6</v>
      </c>
      <c r="FYV32" s="43">
        <v>-4</v>
      </c>
      <c r="FYW32" s="43">
        <v>100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48</v>
      </c>
      <c r="GBI32" s="43">
        <v>52</v>
      </c>
      <c r="GBJ32" s="43">
        <v>53</v>
      </c>
      <c r="GBK32" s="43">
        <v>53</v>
      </c>
      <c r="GBL32" s="43">
        <v>53</v>
      </c>
      <c r="GBW32" s="43">
        <v>0</v>
      </c>
      <c r="GBX32" s="43">
        <v>0</v>
      </c>
      <c r="GBY32" s="43">
        <v>1</v>
      </c>
      <c r="GBZ32" s="43">
        <v>3</v>
      </c>
      <c r="GCA32" s="43">
        <v>57</v>
      </c>
      <c r="GCB32" s="43">
        <v>59</v>
      </c>
      <c r="GCC32" s="43">
        <v>2</v>
      </c>
      <c r="GCD32" s="43">
        <v>2</v>
      </c>
      <c r="GCE32" s="43">
        <v>60</v>
      </c>
      <c r="GCG32" s="43">
        <v>48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0.2</v>
      </c>
      <c r="GDH32" s="43">
        <v>100</v>
      </c>
      <c r="GDI32" s="43">
        <v>0.2</v>
      </c>
      <c r="GDK32" s="43">
        <v>350</v>
      </c>
      <c r="GDL32" s="43">
        <v>105</v>
      </c>
      <c r="GDM32" s="43">
        <v>105</v>
      </c>
      <c r="GDN32" s="43">
        <v>105</v>
      </c>
      <c r="GDW32" s="43">
        <v>-1225</v>
      </c>
      <c r="GDX32" s="43">
        <v>4900</v>
      </c>
      <c r="GDZ32" s="43">
        <v>0.2</v>
      </c>
      <c r="GEA32" s="43">
        <v>100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100</v>
      </c>
      <c r="GHX32" s="43">
        <v>100</v>
      </c>
      <c r="GHY32" s="43">
        <v>100</v>
      </c>
      <c r="GHZ32" s="43">
        <v>205</v>
      </c>
      <c r="GIA32" s="43">
        <v>0</v>
      </c>
      <c r="GIB32" s="43">
        <v>0</v>
      </c>
      <c r="GIC32" s="43">
        <v>1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70</v>
      </c>
      <c r="GIN32" s="43">
        <v>65</v>
      </c>
      <c r="GIO32" s="43">
        <v>70</v>
      </c>
      <c r="GIP32" s="43">
        <v>100</v>
      </c>
      <c r="GIQ32" s="43">
        <v>100</v>
      </c>
      <c r="GIR32" s="43">
        <v>0</v>
      </c>
      <c r="GIS32" s="43">
        <v>0</v>
      </c>
      <c r="GIT32" s="43">
        <v>1</v>
      </c>
      <c r="GIU32" s="43">
        <v>1</v>
      </c>
      <c r="GIV32" s="43">
        <v>0.02</v>
      </c>
      <c r="GIW32" s="43">
        <v>100</v>
      </c>
      <c r="GIX32" s="43">
        <v>49</v>
      </c>
      <c r="GIY32" s="43">
        <v>0</v>
      </c>
      <c r="GIZ32" s="43">
        <v>1</v>
      </c>
      <c r="GJA32" s="43">
        <v>7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45</v>
      </c>
      <c r="GJM32" s="43">
        <v>67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1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28</v>
      </c>
      <c r="GKI32" s="43">
        <v>0</v>
      </c>
      <c r="GKJ32" s="43">
        <v>100</v>
      </c>
      <c r="GKK32" s="43">
        <v>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100</v>
      </c>
      <c r="GLJ32" s="43">
        <v>100</v>
      </c>
      <c r="GLK32" s="43">
        <v>100</v>
      </c>
      <c r="GLL32" s="43">
        <v>205</v>
      </c>
      <c r="GLM32" s="43">
        <v>0</v>
      </c>
      <c r="GLN32" s="43">
        <v>1</v>
      </c>
      <c r="GLO32" s="43">
        <v>1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85</v>
      </c>
      <c r="GLX32" s="43">
        <v>90</v>
      </c>
      <c r="GLY32" s="43">
        <v>0</v>
      </c>
      <c r="GLZ32" s="43">
        <v>100</v>
      </c>
      <c r="GMA32" s="43">
        <v>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1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0</v>
      </c>
      <c r="HCJ32" s="43">
        <v>5000</v>
      </c>
      <c r="HCK32" s="43">
        <v>-5000</v>
      </c>
      <c r="HCL32" s="43">
        <v>0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98.3</v>
      </c>
      <c r="HCZ32" s="43">
        <v>92.3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0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1.089E-2</v>
      </c>
      <c r="HLH32" s="43">
        <v>3.0210000000000001E-2</v>
      </c>
      <c r="HLI32" s="43">
        <v>0.56999999999999995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99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60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2199</v>
      </c>
      <c r="HMC32" s="43">
        <v>4397</v>
      </c>
      <c r="HMD32" s="43">
        <v>2.5</v>
      </c>
      <c r="HME32" s="43">
        <v>1.25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4397</v>
      </c>
      <c r="HNJ32" s="43">
        <v>4397</v>
      </c>
      <c r="HNK32" s="43">
        <v>4397</v>
      </c>
      <c r="HNL32" s="43">
        <v>4397</v>
      </c>
      <c r="HNM32" s="43">
        <v>50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0</v>
      </c>
      <c r="HNY32" s="43">
        <v>150</v>
      </c>
      <c r="HNZ32" s="43">
        <v>1</v>
      </c>
      <c r="HOA32" s="43">
        <v>1</v>
      </c>
      <c r="HOB32" s="43">
        <v>102</v>
      </c>
      <c r="HOC32" s="43">
        <v>112</v>
      </c>
      <c r="HOD32" s="43">
        <v>98</v>
      </c>
      <c r="HOE32" s="43">
        <v>91</v>
      </c>
      <c r="HOF32" s="43">
        <v>112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80</v>
      </c>
      <c r="HOS32" s="43">
        <v>0</v>
      </c>
      <c r="HOT32" s="43">
        <v>120</v>
      </c>
      <c r="HOU32" s="43">
        <v>1</v>
      </c>
      <c r="HOV32" s="43">
        <v>20</v>
      </c>
      <c r="HOW32" s="43">
        <v>5.55</v>
      </c>
      <c r="HOX32" s="43">
        <v>0</v>
      </c>
      <c r="HOY32" s="43">
        <v>0</v>
      </c>
      <c r="HOZ32" s="43">
        <v>120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56</v>
      </c>
      <c r="HPI32" s="43">
        <v>56</v>
      </c>
      <c r="HPJ32" s="43">
        <v>56</v>
      </c>
      <c r="HPK32" s="43">
        <v>56</v>
      </c>
      <c r="HPL32" s="43">
        <v>0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98</v>
      </c>
      <c r="IHJ32" s="43">
        <v>8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1500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9.5399999999999991</v>
      </c>
      <c r="IIL32" s="43">
        <v>9.9710000000000001</v>
      </c>
      <c r="IIM32" s="43">
        <v>720</v>
      </c>
      <c r="IIP32" s="43">
        <v>1.28</v>
      </c>
      <c r="IIQ32" s="43">
        <v>1.55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0.57999999999999996</v>
      </c>
      <c r="ILB32" s="43">
        <v>0</v>
      </c>
      <c r="ILC32" s="43">
        <v>0</v>
      </c>
      <c r="ILD32" s="43">
        <v>0</v>
      </c>
      <c r="ILE32" s="43">
        <v>0</v>
      </c>
      <c r="ILF32" s="43">
        <v>0</v>
      </c>
      <c r="ILG32" s="43">
        <v>0</v>
      </c>
      <c r="ILH32" s="43">
        <v>0</v>
      </c>
      <c r="ILI32" s="43">
        <v>0</v>
      </c>
      <c r="ILJ32" s="43">
        <v>1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0</v>
      </c>
      <c r="IMU32" s="43">
        <v>2</v>
      </c>
      <c r="IMV32" s="43">
        <v>0</v>
      </c>
      <c r="IMW32" s="43">
        <v>2</v>
      </c>
      <c r="IMX32" s="43">
        <v>1</v>
      </c>
      <c r="IMY32" s="43">
        <v>1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4198</v>
      </c>
      <c r="ITQ32" s="43">
        <v>4397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4397</v>
      </c>
      <c r="ITX32" s="43">
        <v>4199</v>
      </c>
      <c r="IUA32" s="43">
        <v>2.71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227.8</v>
      </c>
      <c r="IUJ32" s="43">
        <v>8</v>
      </c>
      <c r="IUK32" s="43">
        <v>-39.839999999999989</v>
      </c>
      <c r="IUL32" s="43">
        <v>3.9870000000000005</v>
      </c>
      <c r="IUN32" s="43">
        <v>0.70999999999999985</v>
      </c>
      <c r="IUO32" s="43">
        <v>0</v>
      </c>
      <c r="IUP32" s="43">
        <v>0.56000000000000005</v>
      </c>
      <c r="IUQ32" s="43">
        <v>4199</v>
      </c>
      <c r="IUR32" s="43">
        <v>0</v>
      </c>
      <c r="IUS32" s="43">
        <v>0</v>
      </c>
      <c r="IUT32" s="43">
        <v>2.2000000000000002</v>
      </c>
      <c r="IUU32" s="43">
        <v>1</v>
      </c>
      <c r="IUV32" s="43">
        <v>0</v>
      </c>
      <c r="IUW32" s="43">
        <v>1</v>
      </c>
      <c r="IUX32" s="43">
        <v>0</v>
      </c>
      <c r="IUY32" s="43">
        <v>0</v>
      </c>
      <c r="IUZ32" s="43">
        <v>378</v>
      </c>
      <c r="IVA32" s="43">
        <v>0</v>
      </c>
      <c r="IVB32" s="43">
        <v>0</v>
      </c>
      <c r="IVC32" s="43">
        <v>141</v>
      </c>
      <c r="IVD32" s="43">
        <v>0</v>
      </c>
      <c r="IVE32" s="43">
        <v>0</v>
      </c>
      <c r="IVF32" s="43">
        <v>31</v>
      </c>
      <c r="IVG32" s="43">
        <v>0</v>
      </c>
      <c r="IVH32" s="43">
        <v>0</v>
      </c>
      <c r="IVI32" s="43">
        <v>577</v>
      </c>
      <c r="IVJ32" s="43">
        <v>576</v>
      </c>
      <c r="IVK32" s="43">
        <v>198</v>
      </c>
      <c r="IVL32" s="43">
        <v>0</v>
      </c>
      <c r="IVM32" s="43">
        <v>0</v>
      </c>
      <c r="IVN32" s="43">
        <v>26</v>
      </c>
      <c r="IVO32" s="43">
        <v>0</v>
      </c>
      <c r="IVP32" s="43">
        <v>68.38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365</v>
      </c>
      <c r="IWP32" s="43">
        <v>365</v>
      </c>
      <c r="IWQ32" s="43">
        <v>0</v>
      </c>
      <c r="IWR32" s="43">
        <v>371</v>
      </c>
      <c r="IWS32" s="43">
        <v>374</v>
      </c>
      <c r="IWT32" s="43">
        <v>370</v>
      </c>
      <c r="IWU32" s="43">
        <v>370</v>
      </c>
      <c r="IWV32" s="43">
        <v>367</v>
      </c>
      <c r="IWW32" s="43">
        <v>0</v>
      </c>
      <c r="IWX32" s="43">
        <v>366</v>
      </c>
      <c r="IWY32" s="43">
        <v>370</v>
      </c>
      <c r="IWZ32" s="43">
        <v>371</v>
      </c>
      <c r="IXA32" s="43">
        <v>370</v>
      </c>
      <c r="IXB32" s="43">
        <v>367</v>
      </c>
      <c r="IXC32" s="43">
        <v>369</v>
      </c>
      <c r="IXD32" s="43">
        <v>366</v>
      </c>
      <c r="IXE32" s="43">
        <v>376</v>
      </c>
      <c r="IXF32" s="43">
        <v>0</v>
      </c>
      <c r="IXG32" s="43">
        <v>369</v>
      </c>
      <c r="IXH32" s="43">
        <v>370</v>
      </c>
      <c r="IXI32" s="43">
        <v>362</v>
      </c>
      <c r="IXJ32" s="43">
        <v>370</v>
      </c>
      <c r="IXK32" s="43">
        <v>0</v>
      </c>
      <c r="IXL32" s="43">
        <v>370</v>
      </c>
      <c r="IXM32" s="43">
        <v>494</v>
      </c>
      <c r="IXN32" s="43">
        <v>495</v>
      </c>
      <c r="IXO32" s="43">
        <v>495</v>
      </c>
      <c r="IXP32" s="43">
        <v>496</v>
      </c>
      <c r="IXQ32" s="43">
        <v>495</v>
      </c>
      <c r="IXR32" s="43">
        <v>497</v>
      </c>
      <c r="IXS32" s="43">
        <v>497</v>
      </c>
      <c r="IXT32" s="43">
        <v>496</v>
      </c>
      <c r="IXU32" s="43">
        <v>497</v>
      </c>
      <c r="IXV32" s="43">
        <v>495</v>
      </c>
      <c r="IXW32" s="43">
        <v>497</v>
      </c>
      <c r="IXX32" s="43">
        <v>496</v>
      </c>
      <c r="IXY32" s="43">
        <v>496</v>
      </c>
      <c r="IXZ32" s="43">
        <v>497</v>
      </c>
      <c r="IYA32" s="43">
        <v>497</v>
      </c>
      <c r="IYB32" s="43">
        <v>496</v>
      </c>
      <c r="IYC32" s="43">
        <v>496</v>
      </c>
      <c r="IYD32" s="43">
        <v>495</v>
      </c>
      <c r="IYE32" s="43">
        <v>496</v>
      </c>
      <c r="IYF32" s="43">
        <v>496</v>
      </c>
      <c r="IYG32" s="43">
        <v>494</v>
      </c>
      <c r="IYH32" s="43">
        <v>496</v>
      </c>
      <c r="IYI32" s="43">
        <v>495</v>
      </c>
      <c r="IYJ32" s="43">
        <v>500</v>
      </c>
      <c r="IYL32" s="43" t="s">
        <v>7677</v>
      </c>
      <c r="IYM32" s="43">
        <v>30</v>
      </c>
      <c r="IYN32" s="43">
        <v>40</v>
      </c>
      <c r="IYO32" s="43">
        <v>40</v>
      </c>
      <c r="IYP32" s="43">
        <v>40</v>
      </c>
      <c r="IYQ32" s="43">
        <v>41</v>
      </c>
      <c r="IYR32" s="43">
        <v>39</v>
      </c>
      <c r="IYS32" s="43">
        <v>40</v>
      </c>
      <c r="IYT32" s="43">
        <v>39</v>
      </c>
      <c r="IYU32" s="43">
        <v>39</v>
      </c>
      <c r="IYV32" s="43">
        <v>39</v>
      </c>
      <c r="IYW32" s="43">
        <v>40</v>
      </c>
      <c r="IYX32" s="43">
        <v>39</v>
      </c>
      <c r="IYY32" s="43">
        <v>40</v>
      </c>
      <c r="IYZ32" s="43">
        <v>40</v>
      </c>
      <c r="IZA32" s="43">
        <v>40</v>
      </c>
      <c r="IZB32" s="43">
        <v>0</v>
      </c>
      <c r="IZC32" s="43">
        <v>0</v>
      </c>
      <c r="IZD32" s="43">
        <v>0</v>
      </c>
      <c r="IZE32" s="43">
        <v>0</v>
      </c>
      <c r="IZF32" s="43">
        <v>0</v>
      </c>
      <c r="IZG32" s="43">
        <v>0</v>
      </c>
      <c r="IZH32" s="43">
        <v>33.200000000000003</v>
      </c>
      <c r="IZI32" s="43">
        <v>32.700000000000003</v>
      </c>
      <c r="IZJ32" s="43">
        <v>18.500970806501925</v>
      </c>
      <c r="IZK32" s="43">
        <v>29.9</v>
      </c>
      <c r="IZL32" s="43">
        <v>31.1</v>
      </c>
      <c r="IZM32" s="43">
        <v>34.599045121554084</v>
      </c>
      <c r="IZN32" s="43">
        <v>23.300479165251804</v>
      </c>
      <c r="IZO32" s="43">
        <v>27.50083878053864</v>
      </c>
      <c r="IZP32" s="43">
        <v>32.700000000000003</v>
      </c>
      <c r="IZQ32" s="43">
        <v>19.300888157871956</v>
      </c>
      <c r="IZR32" s="43">
        <v>27.551046053761432</v>
      </c>
      <c r="IZS32" s="43">
        <v>34.69913177497429</v>
      </c>
      <c r="IZT32" s="43">
        <v>29.4</v>
      </c>
      <c r="IZU32" s="43">
        <v>26.400492132459803</v>
      </c>
      <c r="IZV32" s="43">
        <v>31.715979856171614</v>
      </c>
      <c r="IZW32" s="43">
        <v>31.298950693240226</v>
      </c>
      <c r="IZX32" s="43">
        <v>28.599012012517591</v>
      </c>
      <c r="IZY32" s="43">
        <v>30.05</v>
      </c>
      <c r="IZZ32" s="43">
        <v>30.651044796727479</v>
      </c>
      <c r="JAA32" s="43">
        <v>32.799136514496347</v>
      </c>
      <c r="JAB32" s="43">
        <v>25.7</v>
      </c>
      <c r="JAC32" s="43">
        <v>30.2</v>
      </c>
      <c r="JAD32" s="43">
        <v>32.546270959811885</v>
      </c>
      <c r="JAE32" s="43">
        <v>32.72139116598467</v>
      </c>
      <c r="JAF32" s="43">
        <v>1238</v>
      </c>
      <c r="JAG32" s="43">
        <v>1320</v>
      </c>
      <c r="JAH32" s="43">
        <v>978</v>
      </c>
      <c r="JAI32" s="43">
        <v>1391</v>
      </c>
      <c r="JAJ32" s="43">
        <v>1126</v>
      </c>
      <c r="JAK32" s="43">
        <v>1299</v>
      </c>
      <c r="JAL32" s="43">
        <v>1226</v>
      </c>
      <c r="JAM32" s="43">
        <v>1139</v>
      </c>
      <c r="JAN32" s="43">
        <v>762</v>
      </c>
      <c r="JAO32" s="43">
        <v>1495</v>
      </c>
      <c r="JAP32" s="43">
        <v>1057</v>
      </c>
      <c r="JAQ32" s="43">
        <v>928</v>
      </c>
      <c r="JAR32" s="43">
        <v>1132</v>
      </c>
      <c r="JAS32" s="43">
        <v>1214</v>
      </c>
      <c r="JAT32" s="43">
        <v>1390</v>
      </c>
      <c r="JAU32" s="43">
        <v>1265</v>
      </c>
      <c r="JAV32" s="43">
        <v>1406</v>
      </c>
      <c r="JAW32" s="43">
        <v>1051</v>
      </c>
      <c r="JAX32" s="43">
        <v>1183</v>
      </c>
      <c r="JAY32" s="43">
        <v>1267</v>
      </c>
      <c r="JAZ32" s="43">
        <v>1459</v>
      </c>
      <c r="JBA32" s="43">
        <v>1247</v>
      </c>
      <c r="JBB32" s="43">
        <v>1117</v>
      </c>
      <c r="JBC32" s="43">
        <v>1068</v>
      </c>
      <c r="JBE32" s="43">
        <v>0</v>
      </c>
      <c r="JBF32" s="43">
        <v>1</v>
      </c>
      <c r="JBR32" s="43">
        <v>68.8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68</v>
      </c>
      <c r="JBZ32" s="43">
        <v>0</v>
      </c>
      <c r="JCA32" s="43">
        <v>0</v>
      </c>
      <c r="JCB32" s="43">
        <v>0</v>
      </c>
      <c r="JCC32" s="43">
        <v>254.9</v>
      </c>
      <c r="JCD32" s="43">
        <v>0</v>
      </c>
      <c r="JCE32" s="43">
        <v>0</v>
      </c>
      <c r="JCF32" s="43">
        <v>0</v>
      </c>
      <c r="JCG32" s="43">
        <v>1088</v>
      </c>
      <c r="JCH32" s="43">
        <v>0</v>
      </c>
      <c r="JCI32" s="43">
        <v>0</v>
      </c>
      <c r="JCJ32" s="43">
        <v>0</v>
      </c>
      <c r="JCK32" s="43">
        <v>14.6</v>
      </c>
      <c r="JCL32" s="43">
        <v>0</v>
      </c>
      <c r="JCM32" s="43">
        <v>0</v>
      </c>
      <c r="JCN32" s="43">
        <v>0</v>
      </c>
      <c r="JCO32" s="43">
        <v>1.988</v>
      </c>
      <c r="JCS32" s="43">
        <v>30.7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A32" s="43">
        <v>1</v>
      </c>
      <c r="JDB32" s="43">
        <v>1</v>
      </c>
      <c r="JDC32" s="43">
        <v>2</v>
      </c>
      <c r="JDE32" s="43">
        <v>1</v>
      </c>
      <c r="JDG32" s="43">
        <v>1</v>
      </c>
      <c r="JDI32" s="43">
        <v>1</v>
      </c>
      <c r="JDK32" s="43">
        <v>1</v>
      </c>
      <c r="JDM32" s="43">
        <v>1</v>
      </c>
      <c r="JDO32" s="43">
        <v>1</v>
      </c>
      <c r="JDQ32" s="43">
        <v>1</v>
      </c>
      <c r="JDS32" s="43">
        <v>1</v>
      </c>
      <c r="JDU32" s="43">
        <v>1</v>
      </c>
      <c r="JDW32" s="43">
        <v>1</v>
      </c>
      <c r="JDY32" s="43">
        <v>1</v>
      </c>
      <c r="JEA32" s="43">
        <v>1</v>
      </c>
      <c r="JEC32" s="43">
        <v>1</v>
      </c>
      <c r="JEE32" s="43">
        <v>1</v>
      </c>
      <c r="JEG32" s="43">
        <v>1</v>
      </c>
      <c r="JEI32" s="43">
        <v>1</v>
      </c>
      <c r="JEK32" s="43">
        <v>1</v>
      </c>
      <c r="JEM32" s="43">
        <v>1</v>
      </c>
      <c r="JEO32" s="43">
        <v>1</v>
      </c>
      <c r="JEQ32" s="43">
        <v>1</v>
      </c>
      <c r="JES32" s="43">
        <v>1</v>
      </c>
      <c r="JEU32" s="43">
        <v>1</v>
      </c>
      <c r="JEW32" s="43">
        <v>1</v>
      </c>
      <c r="JEY32" s="43">
        <v>1</v>
      </c>
      <c r="JEZ32" s="43">
        <v>0</v>
      </c>
      <c r="JFA32" s="43">
        <v>7.64</v>
      </c>
      <c r="JFB32" s="43">
        <v>0</v>
      </c>
      <c r="JFC32" s="43">
        <v>7.43</v>
      </c>
      <c r="JFD32" s="43">
        <v>0</v>
      </c>
      <c r="JFE32" s="43">
        <v>7.62</v>
      </c>
      <c r="JFF32" s="43">
        <v>0</v>
      </c>
      <c r="JFG32" s="43">
        <v>7.61</v>
      </c>
      <c r="JFH32" s="43">
        <v>0</v>
      </c>
      <c r="JFI32" s="43">
        <v>7.35</v>
      </c>
      <c r="JFJ32" s="43">
        <v>0</v>
      </c>
      <c r="JFK32" s="43">
        <v>7.51</v>
      </c>
      <c r="JFL32" s="43">
        <v>0</v>
      </c>
      <c r="JFM32" s="43">
        <v>7.59</v>
      </c>
      <c r="JFN32" s="43">
        <v>0</v>
      </c>
      <c r="JFO32" s="43">
        <v>-0.32</v>
      </c>
      <c r="JFP32" s="43">
        <v>0</v>
      </c>
      <c r="JFQ32" s="43">
        <v>7.48</v>
      </c>
      <c r="JFR32" s="43">
        <v>0</v>
      </c>
      <c r="JFS32" s="43">
        <v>7.48</v>
      </c>
      <c r="JFT32" s="43">
        <v>0</v>
      </c>
      <c r="JFU32" s="43">
        <v>7.57</v>
      </c>
      <c r="JFV32" s="43">
        <v>0</v>
      </c>
      <c r="JFW32" s="43">
        <v>7.55</v>
      </c>
      <c r="JFX32" s="43">
        <v>0</v>
      </c>
      <c r="JFY32" s="43">
        <v>7.49</v>
      </c>
      <c r="JFZ32" s="43">
        <v>0</v>
      </c>
      <c r="JGA32" s="43">
        <v>7.37</v>
      </c>
      <c r="JGB32" s="43">
        <v>0</v>
      </c>
      <c r="JGC32" s="43">
        <v>7.98</v>
      </c>
      <c r="JGD32" s="43">
        <v>0</v>
      </c>
      <c r="JGE32" s="43">
        <v>7.51</v>
      </c>
      <c r="JGF32" s="43">
        <v>0</v>
      </c>
      <c r="JGG32" s="43">
        <v>7.48</v>
      </c>
      <c r="JGH32" s="43">
        <v>0</v>
      </c>
      <c r="JGI32" s="43">
        <v>7.4</v>
      </c>
      <c r="JGJ32" s="43">
        <v>0</v>
      </c>
      <c r="JGK32" s="43">
        <v>7.61</v>
      </c>
      <c r="JGL32" s="43">
        <v>0</v>
      </c>
      <c r="JGM32" s="43">
        <v>7.64</v>
      </c>
      <c r="JGN32" s="43">
        <v>0</v>
      </c>
      <c r="JGO32" s="43">
        <v>7.61</v>
      </c>
      <c r="JGP32" s="43">
        <v>0</v>
      </c>
      <c r="JGQ32" s="43">
        <v>7.84</v>
      </c>
      <c r="JGR32" s="43">
        <v>0</v>
      </c>
      <c r="JGS32" s="43">
        <v>7.35</v>
      </c>
      <c r="JGT32" s="43">
        <v>0</v>
      </c>
      <c r="JGU32" s="43">
        <v>7.56</v>
      </c>
      <c r="JGV32" s="43">
        <v>0</v>
      </c>
      <c r="JGW32" s="43">
        <v>-0.11</v>
      </c>
      <c r="JGX32" s="43">
        <v>0</v>
      </c>
      <c r="JGY32" s="43">
        <v>-7.0000000000000007E-2</v>
      </c>
      <c r="JGZ32" s="43">
        <v>0</v>
      </c>
      <c r="JHA32" s="43">
        <v>-0.15</v>
      </c>
      <c r="JHB32" s="43">
        <v>0</v>
      </c>
      <c r="JHC32" s="43">
        <v>-0.43</v>
      </c>
      <c r="JHD32" s="43">
        <v>0</v>
      </c>
      <c r="JHE32" s="43">
        <v>-0.41</v>
      </c>
      <c r="JHF32" s="43">
        <v>0</v>
      </c>
      <c r="JHG32" s="43">
        <v>0.01</v>
      </c>
      <c r="JHH32" s="43">
        <v>0</v>
      </c>
      <c r="JHI32" s="43">
        <v>-0.09</v>
      </c>
      <c r="JHJ32" s="43">
        <v>0</v>
      </c>
      <c r="JHK32" s="43">
        <v>-0.03</v>
      </c>
      <c r="JHL32" s="43">
        <v>0</v>
      </c>
      <c r="JHM32" s="43">
        <v>-0.51</v>
      </c>
      <c r="JHN32" s="43">
        <v>0</v>
      </c>
      <c r="JHO32" s="43">
        <v>-0.65</v>
      </c>
      <c r="JHP32" s="43">
        <v>0</v>
      </c>
      <c r="JHQ32" s="43">
        <v>-0.38</v>
      </c>
      <c r="JHR32" s="43">
        <v>0</v>
      </c>
      <c r="JHS32" s="43">
        <v>-0.25</v>
      </c>
      <c r="JHT32" s="43">
        <v>0</v>
      </c>
      <c r="JHU32" s="43">
        <v>0.33</v>
      </c>
      <c r="JHV32" s="43">
        <v>0</v>
      </c>
      <c r="JHW32" s="43">
        <v>-0.47</v>
      </c>
      <c r="JHX32" s="43">
        <v>0</v>
      </c>
      <c r="JHY32" s="43">
        <v>8.14</v>
      </c>
      <c r="JHZ32" s="43">
        <v>0</v>
      </c>
      <c r="JIA32" s="43">
        <v>-0.55000000000000004</v>
      </c>
      <c r="JIB32" s="43">
        <v>0</v>
      </c>
      <c r="JIC32" s="43">
        <v>-0.32</v>
      </c>
      <c r="JID32" s="43">
        <v>0</v>
      </c>
      <c r="JIE32" s="43">
        <v>-0.19</v>
      </c>
      <c r="JIF32" s="43">
        <v>0</v>
      </c>
      <c r="JIG32" s="43">
        <v>-0.12</v>
      </c>
      <c r="JIH32" s="43">
        <v>0</v>
      </c>
      <c r="JII32" s="43">
        <v>0.08</v>
      </c>
      <c r="JIJ32" s="43">
        <v>0</v>
      </c>
      <c r="JIK32" s="43">
        <v>-0.35</v>
      </c>
      <c r="JIL32" s="43">
        <v>0</v>
      </c>
      <c r="JIM32" s="43">
        <v>-0.1</v>
      </c>
      <c r="JIN32" s="43">
        <v>0</v>
      </c>
      <c r="JIO32" s="43">
        <v>7.78</v>
      </c>
      <c r="JIP32" s="43">
        <v>0</v>
      </c>
      <c r="JIQ32" s="43">
        <v>0.01</v>
      </c>
      <c r="JIR32" s="43">
        <v>0</v>
      </c>
      <c r="JIS32" s="43">
        <v>7.63</v>
      </c>
      <c r="JIT32" s="43">
        <v>0</v>
      </c>
      <c r="JIU32" s="43">
        <v>7.59</v>
      </c>
      <c r="JIV32" s="43">
        <v>0</v>
      </c>
      <c r="JIW32" s="43">
        <v>7.52</v>
      </c>
      <c r="JIX32" s="43">
        <v>0</v>
      </c>
      <c r="JIY32" s="43">
        <v>7.46</v>
      </c>
      <c r="JIZ32" s="43">
        <v>0</v>
      </c>
      <c r="JJA32" s="43">
        <v>7.42</v>
      </c>
      <c r="JJB32" s="43">
        <v>0</v>
      </c>
      <c r="JJC32" s="43">
        <v>7.33</v>
      </c>
      <c r="JJD32" s="43">
        <v>0</v>
      </c>
      <c r="JJE32" s="43">
        <v>7.39</v>
      </c>
      <c r="JJF32" s="43">
        <v>0</v>
      </c>
      <c r="JJG32" s="43">
        <v>7.68</v>
      </c>
      <c r="JJH32" s="43">
        <v>0</v>
      </c>
      <c r="JJI32" s="43">
        <v>7.35</v>
      </c>
      <c r="JJJ32" s="43">
        <v>0</v>
      </c>
      <c r="JJK32" s="43">
        <v>7.48</v>
      </c>
      <c r="JJL32" s="43">
        <v>0</v>
      </c>
      <c r="JJM32" s="43">
        <v>7.6</v>
      </c>
      <c r="JJN32" s="43">
        <v>0</v>
      </c>
      <c r="JJO32" s="43">
        <v>7.46</v>
      </c>
      <c r="JJP32" s="43">
        <v>0</v>
      </c>
      <c r="JJQ32" s="43">
        <v>7.67</v>
      </c>
      <c r="JJR32" s="43">
        <v>0</v>
      </c>
      <c r="JJS32" s="43">
        <v>5.36</v>
      </c>
      <c r="JJT32" s="43">
        <v>0</v>
      </c>
      <c r="JJU32" s="43">
        <v>7.98</v>
      </c>
      <c r="JJV32" s="43">
        <v>0</v>
      </c>
      <c r="JJW32" s="43">
        <v>7.53</v>
      </c>
      <c r="JJX32" s="43">
        <v>0</v>
      </c>
      <c r="JJY32" s="43">
        <v>7.43</v>
      </c>
      <c r="JJZ32" s="43">
        <v>0</v>
      </c>
      <c r="JKA32" s="43">
        <v>7.48</v>
      </c>
      <c r="JKB32" s="43">
        <v>0</v>
      </c>
      <c r="JKC32" s="43">
        <v>7.54</v>
      </c>
      <c r="JKD32" s="43">
        <v>0</v>
      </c>
      <c r="JKE32" s="43">
        <v>7.99</v>
      </c>
      <c r="JKF32" s="43">
        <v>0</v>
      </c>
      <c r="JKG32" s="43">
        <v>7.82</v>
      </c>
      <c r="JKH32" s="43">
        <v>0</v>
      </c>
      <c r="JKI32" s="43">
        <v>7.37</v>
      </c>
      <c r="JKJ32" s="43">
        <v>0</v>
      </c>
      <c r="JKK32" s="43">
        <v>7.57</v>
      </c>
      <c r="JKL32" s="43">
        <v>0</v>
      </c>
      <c r="JKM32" s="43">
        <v>7.79</v>
      </c>
      <c r="JKN32" s="43">
        <v>0</v>
      </c>
      <c r="JKO32" s="43">
        <v>-0.13</v>
      </c>
      <c r="JKP32" s="43">
        <v>0</v>
      </c>
      <c r="JKQ32" s="43">
        <v>-0.24</v>
      </c>
      <c r="JKR32" s="43">
        <v>0</v>
      </c>
      <c r="JKS32" s="43">
        <v>-0.16</v>
      </c>
      <c r="JKT32" s="43">
        <v>0</v>
      </c>
      <c r="JKU32" s="43">
        <v>-0.27</v>
      </c>
      <c r="JKV32" s="43">
        <v>0</v>
      </c>
      <c r="JKW32" s="43">
        <v>-0.45</v>
      </c>
      <c r="JKX32" s="43">
        <v>0</v>
      </c>
      <c r="JKY32" s="43">
        <v>-0.04</v>
      </c>
      <c r="JKZ32" s="43">
        <v>0</v>
      </c>
      <c r="JLA32" s="43">
        <v>-0.16</v>
      </c>
      <c r="JLB32" s="43">
        <v>0</v>
      </c>
      <c r="JLC32" s="43">
        <v>-0.33</v>
      </c>
      <c r="JLD32" s="43">
        <v>0</v>
      </c>
      <c r="JLE32" s="43">
        <v>-0.52</v>
      </c>
      <c r="JLF32" s="43">
        <v>0</v>
      </c>
      <c r="JLG32" s="43">
        <v>-0.47</v>
      </c>
      <c r="JLH32" s="43">
        <v>0</v>
      </c>
      <c r="JLI32" s="43">
        <v>-0.51</v>
      </c>
      <c r="JLJ32" s="43">
        <v>0</v>
      </c>
      <c r="JLK32" s="43">
        <v>-0.15</v>
      </c>
      <c r="JLL32" s="43">
        <v>0</v>
      </c>
      <c r="JLM32" s="43">
        <v>0.36</v>
      </c>
      <c r="JLN32" s="43">
        <v>0</v>
      </c>
      <c r="JLO32" s="43">
        <v>-0.28999999999999998</v>
      </c>
      <c r="JLP32" s="43">
        <v>0</v>
      </c>
      <c r="JLQ32" s="43">
        <v>-0.17</v>
      </c>
      <c r="JLR32" s="43">
        <v>0</v>
      </c>
      <c r="JLS32" s="43">
        <v>-0.56000000000000005</v>
      </c>
      <c r="JLT32" s="43">
        <v>0</v>
      </c>
      <c r="JLU32" s="43">
        <v>-0.05</v>
      </c>
      <c r="JLV32" s="43">
        <v>0</v>
      </c>
      <c r="JLW32" s="43">
        <v>-0.23</v>
      </c>
      <c r="JLX32" s="43">
        <v>0</v>
      </c>
      <c r="JLY32" s="43">
        <v>-0.35</v>
      </c>
      <c r="JLZ32" s="43">
        <v>0</v>
      </c>
      <c r="JMA32" s="43">
        <v>0.01</v>
      </c>
      <c r="JMB32" s="43">
        <v>0</v>
      </c>
      <c r="JMC32" s="43">
        <v>-0.2</v>
      </c>
      <c r="JMD32" s="43">
        <v>0</v>
      </c>
      <c r="JME32" s="43">
        <v>-0.23</v>
      </c>
      <c r="JMF32" s="43">
        <v>0</v>
      </c>
      <c r="JMG32" s="43">
        <v>-0.39</v>
      </c>
      <c r="JMH32" s="43">
        <v>0</v>
      </c>
      <c r="JMI32" s="43">
        <v>-0.17</v>
      </c>
      <c r="JMK32" s="43">
        <v>0</v>
      </c>
      <c r="JML32" s="43">
        <v>1</v>
      </c>
      <c r="JMM32" s="43">
        <v>1</v>
      </c>
      <c r="JMN32" s="43">
        <v>1</v>
      </c>
      <c r="JMO32" s="43">
        <v>17</v>
      </c>
      <c r="JMP32" s="43">
        <v>0</v>
      </c>
      <c r="JMQ32" s="43">
        <v>98.8</v>
      </c>
      <c r="JMR32" s="43">
        <v>98</v>
      </c>
      <c r="JMS32" s="43">
        <v>98</v>
      </c>
      <c r="JMT32" s="43">
        <v>0</v>
      </c>
      <c r="JMU32" s="43">
        <v>0</v>
      </c>
      <c r="JMV32" s="43">
        <v>8</v>
      </c>
      <c r="JMW32" s="43">
        <v>8.1</v>
      </c>
      <c r="JMX32" s="43">
        <v>0</v>
      </c>
      <c r="JMY32" s="43">
        <v>8.1999999999999993</v>
      </c>
      <c r="JMZ32" s="43">
        <v>0</v>
      </c>
      <c r="JNA32" s="43">
        <v>0</v>
      </c>
      <c r="JNB32" s="43">
        <v>0</v>
      </c>
      <c r="JNC32" s="43">
        <v>5.56</v>
      </c>
      <c r="JNE32" s="112">
        <v>0</v>
      </c>
      <c r="JNF32" s="112">
        <v>0</v>
      </c>
      <c r="JNG32" s="112">
        <v>0</v>
      </c>
      <c r="JNH32" s="112">
        <v>0</v>
      </c>
      <c r="JNJ32" s="112">
        <v>98.8</v>
      </c>
      <c r="JNK32" s="112">
        <v>98.8</v>
      </c>
      <c r="JNL32" s="112">
        <v>98.8</v>
      </c>
      <c r="JNM32" s="112">
        <v>98.8</v>
      </c>
      <c r="JNN32" s="112">
        <v>8</v>
      </c>
      <c r="JNO32" s="112">
        <v>8</v>
      </c>
      <c r="JNP32" s="112">
        <v>8</v>
      </c>
      <c r="JNQ32" s="112">
        <v>8</v>
      </c>
      <c r="JNS32" s="112">
        <v>1500</v>
      </c>
      <c r="JNT32" s="112">
        <v>1498</v>
      </c>
      <c r="JNV32" s="112">
        <v>51.4</v>
      </c>
      <c r="JNY32" s="112">
        <v>0</v>
      </c>
      <c r="JNZ32" s="112">
        <v>0</v>
      </c>
      <c r="JOA32" s="112" t="s">
        <v>4</v>
      </c>
    </row>
    <row r="33" spans="1:6089 6180:7151" ht="15" customHeight="1">
      <c r="A33" s="205">
        <v>28</v>
      </c>
      <c r="F33" s="43" t="s">
        <v>8251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5.27</v>
      </c>
      <c r="O33" s="43">
        <v>0</v>
      </c>
      <c r="P33" s="43">
        <v>0</v>
      </c>
      <c r="Q33" s="43">
        <v>0</v>
      </c>
      <c r="R33" s="43">
        <v>-1213</v>
      </c>
      <c r="S33" s="43">
        <v>0</v>
      </c>
      <c r="T33" s="43">
        <v>6.46</v>
      </c>
      <c r="U33" s="43">
        <v>0</v>
      </c>
      <c r="V33" s="43">
        <v>3.99</v>
      </c>
      <c r="W33" s="43">
        <v>4.0999999999999996</v>
      </c>
      <c r="X33" s="43">
        <v>-3270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4.76</v>
      </c>
      <c r="AH33" s="43">
        <v>6.15</v>
      </c>
      <c r="AI33" s="43">
        <v>4.76</v>
      </c>
      <c r="AJ33" s="43">
        <v>0</v>
      </c>
      <c r="AK33" s="43">
        <v>0</v>
      </c>
      <c r="AL33" s="43">
        <v>0</v>
      </c>
      <c r="AM33" s="43" t="s">
        <v>8126</v>
      </c>
      <c r="AN33" s="43">
        <v>5094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1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0</v>
      </c>
      <c r="CH33" s="43">
        <v>17229</v>
      </c>
      <c r="CI33" s="43">
        <v>0</v>
      </c>
      <c r="CJ33" s="43">
        <v>0</v>
      </c>
      <c r="CK33" s="43">
        <v>0</v>
      </c>
      <c r="CL33" s="43">
        <v>0</v>
      </c>
      <c r="CM33" s="43">
        <v>-5330</v>
      </c>
      <c r="CN33" s="43">
        <v>0</v>
      </c>
      <c r="CO33" s="43">
        <v>-1304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0.02</v>
      </c>
      <c r="FA33" s="43">
        <v>0</v>
      </c>
      <c r="FB33" s="43">
        <v>0</v>
      </c>
      <c r="FC33" s="43">
        <v>0</v>
      </c>
      <c r="FD33" s="43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427</v>
      </c>
      <c r="FL33" s="43">
        <v>427</v>
      </c>
      <c r="FM33" s="43">
        <v>2427</v>
      </c>
      <c r="FN33" s="43">
        <v>6427</v>
      </c>
      <c r="FO33" s="43">
        <v>497787</v>
      </c>
      <c r="FP33" s="43">
        <v>597787</v>
      </c>
      <c r="FQ33" s="43">
        <v>697787</v>
      </c>
      <c r="FR33" s="43">
        <v>797787</v>
      </c>
      <c r="FS33" s="43">
        <v>9573</v>
      </c>
      <c r="FT33" s="43">
        <v>16929</v>
      </c>
      <c r="FU33" s="43">
        <v>16929</v>
      </c>
      <c r="FW33" s="43">
        <v>253</v>
      </c>
      <c r="FY33" s="43">
        <v>51.9</v>
      </c>
      <c r="FZ33" s="43">
        <v>25.6</v>
      </c>
      <c r="GA33" s="43">
        <v>70</v>
      </c>
      <c r="GB33" s="43">
        <v>67.2</v>
      </c>
      <c r="GC33" s="43">
        <v>100</v>
      </c>
      <c r="GD33" s="43">
        <v>68</v>
      </c>
      <c r="GE33" s="43">
        <v>67.3</v>
      </c>
      <c r="GF33" s="43">
        <v>62.4</v>
      </c>
      <c r="GG33" s="43">
        <v>20</v>
      </c>
      <c r="GH33" s="43">
        <v>-3270</v>
      </c>
      <c r="GI33" s="43">
        <v>0</v>
      </c>
      <c r="GJ33" s="43">
        <v>0</v>
      </c>
      <c r="GK33" s="43">
        <v>0</v>
      </c>
      <c r="GL33" s="43">
        <v>0</v>
      </c>
      <c r="GM33" s="43">
        <v>85</v>
      </c>
      <c r="GN33" s="43">
        <v>0</v>
      </c>
      <c r="GO33" s="43">
        <v>100</v>
      </c>
      <c r="GP33" s="43">
        <v>50</v>
      </c>
      <c r="GQ33" s="43">
        <v>51.9</v>
      </c>
      <c r="GR33" s="43">
        <v>100</v>
      </c>
      <c r="GS33" s="43">
        <v>82.7</v>
      </c>
      <c r="GT33" s="43">
        <v>82.7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L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6.6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P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1600851885734</v>
      </c>
      <c r="SQ33" s="43">
        <v>0</v>
      </c>
      <c r="SR33" s="43">
        <v>44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15.83</v>
      </c>
      <c r="SY33" s="43">
        <v>0</v>
      </c>
      <c r="TA33" s="43">
        <v>2213</v>
      </c>
      <c r="TF33" s="43">
        <v>0</v>
      </c>
      <c r="TG33" s="43">
        <v>0</v>
      </c>
      <c r="TH33" s="43">
        <v>0</v>
      </c>
      <c r="TI33" s="43">
        <v>0</v>
      </c>
      <c r="TJ33" s="43">
        <v>40358</v>
      </c>
      <c r="TK33" s="43">
        <v>40419</v>
      </c>
      <c r="TL33" s="43">
        <v>0</v>
      </c>
      <c r="TM33" s="43">
        <v>0</v>
      </c>
      <c r="TN33" s="43">
        <v>0</v>
      </c>
      <c r="TP33" s="43">
        <v>0</v>
      </c>
      <c r="TQ33" s="43">
        <v>0</v>
      </c>
      <c r="TR33" s="43">
        <v>547</v>
      </c>
      <c r="TS33" s="43">
        <v>554</v>
      </c>
      <c r="TT33" s="43">
        <v>549</v>
      </c>
      <c r="TU33" s="43">
        <v>556</v>
      </c>
      <c r="TV33" s="43">
        <v>557</v>
      </c>
      <c r="TW33" s="43">
        <v>556</v>
      </c>
      <c r="TX33" s="43">
        <v>556</v>
      </c>
      <c r="TY33" s="43">
        <v>558</v>
      </c>
      <c r="TZ33" s="43">
        <v>556</v>
      </c>
      <c r="UA33" s="43">
        <v>555</v>
      </c>
      <c r="UB33" s="43">
        <v>554</v>
      </c>
      <c r="UC33" s="43">
        <v>555</v>
      </c>
      <c r="UD33" s="43">
        <v>553</v>
      </c>
      <c r="UE33" s="43">
        <v>553</v>
      </c>
      <c r="UF33" s="43">
        <v>554</v>
      </c>
      <c r="UG33" s="43">
        <v>553</v>
      </c>
      <c r="UH33" s="43">
        <v>554</v>
      </c>
      <c r="UI33" s="43">
        <v>552</v>
      </c>
      <c r="UJ33" s="43">
        <v>559</v>
      </c>
      <c r="UK33" s="43">
        <v>557</v>
      </c>
      <c r="UL33" s="43">
        <v>555</v>
      </c>
      <c r="UM33" s="43">
        <v>552</v>
      </c>
      <c r="UN33" s="43">
        <v>556</v>
      </c>
      <c r="UO33" s="43">
        <v>555</v>
      </c>
      <c r="UP33" s="43">
        <v>554</v>
      </c>
      <c r="UQ33" s="43">
        <v>554</v>
      </c>
      <c r="UR33" s="43">
        <v>559</v>
      </c>
      <c r="US33" s="43">
        <v>559</v>
      </c>
      <c r="UT33" s="43">
        <v>547</v>
      </c>
      <c r="UU33" s="43">
        <v>546</v>
      </c>
      <c r="UV33" s="43">
        <v>0</v>
      </c>
      <c r="UW33" s="43">
        <v>0</v>
      </c>
      <c r="UX33" s="43">
        <v>371</v>
      </c>
      <c r="UY33" s="43">
        <v>374</v>
      </c>
      <c r="UZ33" s="43">
        <v>371</v>
      </c>
      <c r="VA33" s="43">
        <v>13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1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49.6</v>
      </c>
      <c r="XO33" s="43">
        <v>38.9</v>
      </c>
      <c r="XR33" s="43">
        <v>90.1</v>
      </c>
      <c r="XS33" s="43">
        <v>89.9</v>
      </c>
      <c r="XT33" s="43">
        <v>90.4</v>
      </c>
      <c r="XU33" s="43">
        <v>29.4</v>
      </c>
      <c r="XZ33" s="43">
        <v>7379</v>
      </c>
      <c r="YA33" s="43">
        <v>1600851885734</v>
      </c>
      <c r="YC33" s="43">
        <v>4418</v>
      </c>
      <c r="YD33" s="43">
        <v>0.94799999999999995</v>
      </c>
      <c r="YE33" s="43">
        <v>50.01</v>
      </c>
      <c r="YF33" s="43">
        <v>0</v>
      </c>
      <c r="YG33" s="43">
        <v>10129</v>
      </c>
      <c r="YH33" s="43">
        <v>5853</v>
      </c>
      <c r="YI33" s="43">
        <v>10122</v>
      </c>
      <c r="YJ33" s="43">
        <v>5847</v>
      </c>
      <c r="YK33" s="43">
        <v>10141</v>
      </c>
      <c r="YL33" s="43">
        <v>5847</v>
      </c>
      <c r="YM33" s="43">
        <v>10092</v>
      </c>
      <c r="YN33" s="43">
        <v>5827</v>
      </c>
      <c r="YO33" s="43">
        <v>10086</v>
      </c>
      <c r="YP33" s="43">
        <v>5820</v>
      </c>
      <c r="YQ33" s="43">
        <v>10087</v>
      </c>
      <c r="YR33" s="43">
        <v>5816</v>
      </c>
      <c r="YS33" s="43">
        <v>0</v>
      </c>
      <c r="YT33" s="43">
        <v>0</v>
      </c>
      <c r="YU33" s="43">
        <v>0</v>
      </c>
      <c r="YV33" s="43">
        <v>0</v>
      </c>
      <c r="YW33" s="43">
        <v>0</v>
      </c>
      <c r="YX33" s="43">
        <v>0</v>
      </c>
      <c r="YY33" s="43">
        <v>2.14</v>
      </c>
      <c r="YZ33" s="43">
        <v>-37.4</v>
      </c>
      <c r="ZA33" s="43">
        <v>4.0199999999999996</v>
      </c>
      <c r="ZB33" s="43">
        <v>0.74</v>
      </c>
      <c r="ZD33" s="43">
        <v>0</v>
      </c>
      <c r="ZE33" s="43">
        <v>82.7</v>
      </c>
      <c r="ZF33" s="43">
        <v>71.7</v>
      </c>
      <c r="ZG33" s="43">
        <v>0</v>
      </c>
      <c r="ZH33" s="43">
        <v>67.2</v>
      </c>
      <c r="ZI33" s="43">
        <v>67.3</v>
      </c>
      <c r="ZJ33" s="43">
        <v>66.7</v>
      </c>
      <c r="ZK33" s="43">
        <v>2</v>
      </c>
      <c r="ZL33" s="43">
        <v>0</v>
      </c>
      <c r="ZM33" s="43">
        <v>0</v>
      </c>
      <c r="ZN33" s="43">
        <v>21.8</v>
      </c>
      <c r="ZO33" s="43">
        <v>21.8</v>
      </c>
      <c r="ZP33" s="43">
        <v>21.8</v>
      </c>
      <c r="ZQ33" s="43">
        <v>21.8</v>
      </c>
      <c r="ZR33" s="43">
        <v>21.8</v>
      </c>
      <c r="ZS33" s="43">
        <v>21.8</v>
      </c>
      <c r="ZT33" s="43">
        <v>21.8</v>
      </c>
      <c r="ZU33" s="43">
        <v>21.8</v>
      </c>
      <c r="ZV33" s="43">
        <v>21.8</v>
      </c>
      <c r="ZW33" s="43">
        <v>21</v>
      </c>
      <c r="ZX33" s="43">
        <v>21.7</v>
      </c>
      <c r="ZY33" s="43">
        <v>21.8</v>
      </c>
      <c r="ZZ33" s="43">
        <v>21.8</v>
      </c>
      <c r="AAA33" s="43">
        <v>21.8</v>
      </c>
      <c r="AAB33" s="43">
        <v>21.8</v>
      </c>
      <c r="AAC33" s="43">
        <v>21.8</v>
      </c>
      <c r="AAD33" s="43">
        <v>21.8</v>
      </c>
      <c r="AAE33" s="43">
        <v>21.8</v>
      </c>
      <c r="AAF33" s="43">
        <v>21.8</v>
      </c>
      <c r="AAG33" s="43">
        <v>21.8</v>
      </c>
      <c r="AAH33" s="43">
        <v>21.8</v>
      </c>
      <c r="AAI33" s="43">
        <v>21.5</v>
      </c>
      <c r="AAJ33" s="43">
        <v>21.8</v>
      </c>
      <c r="AAK33" s="43">
        <v>21.8</v>
      </c>
      <c r="AAL33" s="43">
        <v>21.8</v>
      </c>
      <c r="AAM33" s="43">
        <v>65.8</v>
      </c>
      <c r="AAN33" s="43">
        <v>67.8</v>
      </c>
      <c r="AAO33" s="43">
        <v>67.8</v>
      </c>
      <c r="AAP33" s="43">
        <v>67.5</v>
      </c>
      <c r="AAQ33" s="43">
        <v>67.7</v>
      </c>
      <c r="AAR33" s="43">
        <v>67.3</v>
      </c>
      <c r="AAS33" s="43">
        <v>72.2</v>
      </c>
      <c r="AAT33" s="43">
        <v>79.599999999999994</v>
      </c>
      <c r="AAU33" s="43">
        <v>76.7</v>
      </c>
      <c r="AAV33" s="43">
        <v>68.099999999999994</v>
      </c>
      <c r="AAW33" s="43">
        <v>65.099999999999994</v>
      </c>
      <c r="AAX33" s="43">
        <v>69.099999999999994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9596.7000000000007</v>
      </c>
      <c r="ACJ33" s="43">
        <v>9596.7000000000007</v>
      </c>
      <c r="ACK33" s="43">
        <v>9596.6</v>
      </c>
      <c r="ACL33" s="43">
        <v>9596.7000000000007</v>
      </c>
      <c r="ACM33" s="43">
        <v>9596.7000000000007</v>
      </c>
      <c r="ACN33" s="43">
        <v>9596.7000000000007</v>
      </c>
      <c r="ACO33" s="43">
        <v>9213.5</v>
      </c>
      <c r="ACP33" s="43">
        <v>9596.6</v>
      </c>
      <c r="ACQ33" s="43">
        <v>9596.6</v>
      </c>
      <c r="ACR33" s="43">
        <v>9596.7000000000007</v>
      </c>
      <c r="ACS33" s="43">
        <v>9596.7000000000007</v>
      </c>
      <c r="ACT33" s="43">
        <v>9596.6</v>
      </c>
      <c r="ACU33" s="43">
        <v>2018</v>
      </c>
      <c r="ACV33" s="43">
        <v>2018</v>
      </c>
      <c r="ACW33" s="43">
        <v>10</v>
      </c>
      <c r="ACX33" s="43">
        <v>10</v>
      </c>
      <c r="ACY33" s="43">
        <v>2018</v>
      </c>
      <c r="ACZ33" s="43">
        <v>8</v>
      </c>
      <c r="ADA33" s="43">
        <v>10</v>
      </c>
      <c r="ADB33" s="43">
        <v>2018</v>
      </c>
      <c r="ADC33" s="43">
        <v>8</v>
      </c>
      <c r="ADD33" s="43">
        <v>10</v>
      </c>
      <c r="ADE33" s="43">
        <v>8</v>
      </c>
      <c r="ADF33" s="43">
        <v>10</v>
      </c>
      <c r="ADG33" s="43">
        <v>2018</v>
      </c>
      <c r="ADH33" s="43">
        <v>8</v>
      </c>
      <c r="ADI33" s="43">
        <v>10</v>
      </c>
      <c r="ADJ33" s="43">
        <v>2018</v>
      </c>
      <c r="ADK33" s="43">
        <v>10</v>
      </c>
      <c r="ADL33" s="43">
        <v>10</v>
      </c>
      <c r="ADM33" s="43">
        <v>2018</v>
      </c>
      <c r="ADN33" s="43">
        <v>7</v>
      </c>
      <c r="ADO33" s="43">
        <v>9</v>
      </c>
      <c r="ADP33" s="43">
        <v>2018</v>
      </c>
      <c r="ADQ33" s="43">
        <v>8</v>
      </c>
      <c r="ADR33" s="43">
        <v>10</v>
      </c>
      <c r="ADS33" s="43">
        <v>2018</v>
      </c>
      <c r="ADT33" s="43">
        <v>8</v>
      </c>
      <c r="ADU33" s="43">
        <v>10</v>
      </c>
      <c r="ADV33" s="43">
        <v>2018</v>
      </c>
      <c r="ADW33" s="43">
        <v>8</v>
      </c>
      <c r="ADX33" s="43">
        <v>10</v>
      </c>
      <c r="ADY33" s="43">
        <v>2018</v>
      </c>
      <c r="ADZ33" s="43">
        <v>10</v>
      </c>
      <c r="AEA33" s="43">
        <v>10</v>
      </c>
      <c r="AEB33" s="43">
        <v>2018</v>
      </c>
      <c r="AEC33" s="43">
        <v>8</v>
      </c>
      <c r="AED33" s="43">
        <v>10</v>
      </c>
      <c r="AEE33" s="43">
        <v>43188</v>
      </c>
      <c r="AEF33" s="43">
        <v>43263</v>
      </c>
      <c r="AEG33" s="43">
        <v>43222</v>
      </c>
      <c r="AEH33" s="43">
        <v>43200</v>
      </c>
      <c r="AEI33" s="43">
        <v>43187</v>
      </c>
      <c r="AEJ33" s="43">
        <v>43234</v>
      </c>
      <c r="AEK33" s="43">
        <v>42869</v>
      </c>
      <c r="AEL33" s="43">
        <v>43208</v>
      </c>
      <c r="AEM33" s="43">
        <v>43195</v>
      </c>
      <c r="AEN33" s="43">
        <v>43193</v>
      </c>
      <c r="AEO33" s="43">
        <v>43264</v>
      </c>
      <c r="AEP33" s="43">
        <v>43189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1</v>
      </c>
      <c r="AGJ33" s="43">
        <v>1</v>
      </c>
      <c r="AGK33" s="43">
        <v>34</v>
      </c>
      <c r="AGL33" s="43">
        <v>0</v>
      </c>
      <c r="AGM33" s="43">
        <v>0</v>
      </c>
      <c r="AGN33" s="43">
        <v>-9.6</v>
      </c>
      <c r="AGO33" s="43">
        <v>-9.4</v>
      </c>
      <c r="AGP33" s="43">
        <v>-9.5</v>
      </c>
      <c r="AGQ33" s="43">
        <v>-9.6</v>
      </c>
      <c r="AGR33" s="43">
        <v>-9.6</v>
      </c>
      <c r="AGS33" s="43">
        <v>-9.6</v>
      </c>
      <c r="AGT33" s="43">
        <v>-9.6</v>
      </c>
      <c r="AGU33" s="43">
        <v>-9.6</v>
      </c>
      <c r="AGV33" s="43">
        <v>-5.2</v>
      </c>
      <c r="AGW33" s="43">
        <v>-8.9</v>
      </c>
      <c r="AGX33" s="43">
        <v>-9.6</v>
      </c>
      <c r="AGY33" s="43">
        <v>-9.6</v>
      </c>
      <c r="AGZ33" s="43">
        <v>-9.6</v>
      </c>
      <c r="AHA33" s="43">
        <v>-9.6</v>
      </c>
      <c r="AHB33" s="43">
        <v>-9.6</v>
      </c>
      <c r="AHC33" s="43">
        <v>-9.4</v>
      </c>
      <c r="AHD33" s="43">
        <v>-9.1999999999999993</v>
      </c>
      <c r="AHE33" s="43">
        <v>-9.6</v>
      </c>
      <c r="AHF33" s="43">
        <v>-9.6</v>
      </c>
      <c r="AHG33" s="43">
        <v>-9</v>
      </c>
      <c r="AHH33" s="43">
        <v>-7.7</v>
      </c>
      <c r="AHI33" s="43">
        <v>-9.6</v>
      </c>
      <c r="AHJ33" s="43">
        <v>-9.6</v>
      </c>
      <c r="AHK33" s="43">
        <v>-9.6</v>
      </c>
      <c r="AHL33" s="43">
        <v>189</v>
      </c>
      <c r="AHM33" s="43">
        <v>174</v>
      </c>
      <c r="AHN33" s="43">
        <v>158</v>
      </c>
      <c r="AHO33" s="43">
        <v>126</v>
      </c>
      <c r="AHP33" s="43">
        <v>94</v>
      </c>
      <c r="AHQ33" s="43">
        <v>158</v>
      </c>
      <c r="AHR33" s="43">
        <v>110</v>
      </c>
      <c r="AHS33" s="43">
        <v>475</v>
      </c>
      <c r="AHT33" s="43">
        <v>174</v>
      </c>
      <c r="AHU33" s="43">
        <v>189</v>
      </c>
      <c r="AHV33" s="43">
        <v>158</v>
      </c>
      <c r="AHW33" s="43">
        <v>110</v>
      </c>
      <c r="AHX33" s="43">
        <v>141</v>
      </c>
      <c r="AHY33" s="43">
        <v>220</v>
      </c>
      <c r="AHZ33" s="43">
        <v>141</v>
      </c>
      <c r="AIA33" s="43">
        <v>174</v>
      </c>
      <c r="AIB33" s="43">
        <v>300</v>
      </c>
      <c r="AIC33" s="43">
        <v>237</v>
      </c>
      <c r="AID33" s="43">
        <v>141</v>
      </c>
      <c r="AIE33" s="43">
        <v>110</v>
      </c>
      <c r="AIF33" s="43">
        <v>220</v>
      </c>
      <c r="AIG33" s="43">
        <v>158</v>
      </c>
      <c r="AIH33" s="43">
        <v>94</v>
      </c>
      <c r="AII33" s="43">
        <v>110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317</v>
      </c>
      <c r="AKN33" s="43">
        <v>378</v>
      </c>
      <c r="AKO33" s="43">
        <v>488</v>
      </c>
      <c r="AKP33" s="43">
        <v>317</v>
      </c>
      <c r="AKQ33" s="43">
        <v>439</v>
      </c>
      <c r="AKR33" s="43">
        <v>415</v>
      </c>
      <c r="AKS33" s="43">
        <v>329</v>
      </c>
      <c r="AKT33" s="43">
        <v>439</v>
      </c>
      <c r="AKU33" s="43">
        <v>366</v>
      </c>
      <c r="AKV33" s="43">
        <v>354</v>
      </c>
      <c r="AKW33" s="43">
        <v>329</v>
      </c>
      <c r="AKX33" s="43">
        <v>427</v>
      </c>
      <c r="AKY33" s="43">
        <v>378</v>
      </c>
      <c r="AKZ33" s="43">
        <v>463</v>
      </c>
      <c r="ALA33" s="43">
        <v>317</v>
      </c>
      <c r="ALB33" s="43">
        <v>390</v>
      </c>
      <c r="ALC33" s="43">
        <v>427</v>
      </c>
      <c r="ALD33" s="43">
        <v>586</v>
      </c>
      <c r="ALE33" s="43">
        <v>317</v>
      </c>
      <c r="ALF33" s="43">
        <v>463</v>
      </c>
      <c r="ALG33" s="43">
        <v>500</v>
      </c>
      <c r="ALH33" s="43">
        <v>402</v>
      </c>
      <c r="ALI33" s="43">
        <v>366</v>
      </c>
      <c r="ALJ33" s="43">
        <v>329</v>
      </c>
      <c r="ALK33" s="43">
        <v>-2E-3</v>
      </c>
      <c r="ALL33" s="43">
        <v>5.31</v>
      </c>
      <c r="ALM33" s="43">
        <v>0</v>
      </c>
      <c r="ALN33" s="43">
        <v>0</v>
      </c>
      <c r="ALO33" s="43">
        <v>0</v>
      </c>
      <c r="ALP33" s="43">
        <v>0</v>
      </c>
      <c r="ALQ33" s="43">
        <v>7.5</v>
      </c>
      <c r="ALR33" s="43">
        <v>7.27</v>
      </c>
      <c r="ALS33" s="43">
        <v>7.49</v>
      </c>
      <c r="ALT33" s="43">
        <v>7.6</v>
      </c>
      <c r="ALU33" s="43">
        <v>7.2</v>
      </c>
      <c r="ALV33" s="43">
        <v>7.23</v>
      </c>
      <c r="ALW33" s="43">
        <v>7.45</v>
      </c>
      <c r="ALX33" s="43">
        <v>7.43</v>
      </c>
      <c r="ALY33" s="43">
        <v>7.63</v>
      </c>
      <c r="ALZ33" s="43">
        <v>7.27</v>
      </c>
      <c r="AMA33" s="43">
        <v>7.38</v>
      </c>
      <c r="AMB33" s="43">
        <v>7.39</v>
      </c>
      <c r="AMC33" s="43">
        <v>7.37</v>
      </c>
      <c r="AMD33" s="43">
        <v>7.24</v>
      </c>
      <c r="AME33" s="43">
        <v>7.43</v>
      </c>
      <c r="AMF33" s="43">
        <v>7.7</v>
      </c>
      <c r="AMG33" s="43">
        <v>7.55</v>
      </c>
      <c r="AMH33" s="43">
        <v>7.4</v>
      </c>
      <c r="AMI33" s="43">
        <v>7.55</v>
      </c>
      <c r="AMJ33" s="43">
        <v>7.44</v>
      </c>
      <c r="AMK33" s="43">
        <v>7.54</v>
      </c>
      <c r="AML33" s="43">
        <v>7.44</v>
      </c>
      <c r="AMM33" s="43">
        <v>7.62</v>
      </c>
      <c r="AMN33" s="43">
        <v>7.54</v>
      </c>
      <c r="AMO33" s="43">
        <v>-0.23</v>
      </c>
      <c r="AMP33" s="43">
        <v>-0.7</v>
      </c>
      <c r="AMQ33" s="43">
        <v>-0.09</v>
      </c>
      <c r="AMR33" s="43">
        <v>-0.13</v>
      </c>
      <c r="AMS33" s="43">
        <v>-0.33</v>
      </c>
      <c r="AMT33" s="43">
        <v>-7.0000000000000007E-2</v>
      </c>
      <c r="AMU33" s="43">
        <v>-0.13</v>
      </c>
      <c r="AMV33" s="43">
        <v>-0.1</v>
      </c>
      <c r="AMW33" s="43">
        <v>-0.31</v>
      </c>
      <c r="AMX33" s="43">
        <v>-0.37</v>
      </c>
      <c r="AMY33" s="43">
        <v>-0.22</v>
      </c>
      <c r="AMZ33" s="43">
        <v>-0.15</v>
      </c>
      <c r="ANA33" s="43">
        <v>-0.28999999999999998</v>
      </c>
      <c r="ANB33" s="43">
        <v>-0.38</v>
      </c>
      <c r="ANC33" s="43">
        <v>-0.2</v>
      </c>
      <c r="AND33" s="43">
        <v>0.13</v>
      </c>
      <c r="ANE33" s="43">
        <v>-0.05</v>
      </c>
      <c r="ANF33" s="43">
        <v>-0.25</v>
      </c>
      <c r="ANG33" s="43">
        <v>-0.34</v>
      </c>
      <c r="ANH33" s="43">
        <v>0.19</v>
      </c>
      <c r="ANI33" s="43">
        <v>-0.02</v>
      </c>
      <c r="ANJ33" s="43">
        <v>0.18</v>
      </c>
      <c r="ANK33" s="43">
        <v>0.1</v>
      </c>
      <c r="ANL33" s="43">
        <v>-0.09</v>
      </c>
      <c r="ANM33" s="43">
        <v>7.52</v>
      </c>
      <c r="ANN33" s="43">
        <v>7.3</v>
      </c>
      <c r="ANO33" s="43">
        <v>7.5</v>
      </c>
      <c r="ANP33" s="43">
        <v>7.56</v>
      </c>
      <c r="ANQ33" s="43">
        <v>7.5</v>
      </c>
      <c r="ANR33" s="43">
        <v>7.19</v>
      </c>
      <c r="ANS33" s="43">
        <v>7.54</v>
      </c>
      <c r="ANT33" s="43">
        <v>7.32</v>
      </c>
      <c r="ANU33" s="43">
        <v>7.56</v>
      </c>
      <c r="ANV33" s="43">
        <v>7.39</v>
      </c>
      <c r="ANW33" s="43">
        <v>7.4</v>
      </c>
      <c r="ANX33" s="43">
        <v>7.42</v>
      </c>
      <c r="ANY33" s="43">
        <v>7.38</v>
      </c>
      <c r="ANZ33" s="43">
        <v>7.34</v>
      </c>
      <c r="AOA33" s="43">
        <v>7.39</v>
      </c>
      <c r="AOB33" s="43">
        <v>7.47</v>
      </c>
      <c r="AOC33" s="43">
        <v>7.65</v>
      </c>
      <c r="AOD33" s="43">
        <v>7.49</v>
      </c>
      <c r="AOE33" s="43">
        <v>7.27</v>
      </c>
      <c r="AOF33" s="43">
        <v>7.34</v>
      </c>
      <c r="AOG33" s="43">
        <v>8.08</v>
      </c>
      <c r="AOH33" s="43">
        <v>7.49</v>
      </c>
      <c r="AOI33" s="43">
        <v>7.61</v>
      </c>
      <c r="AOJ33" s="43">
        <v>7.51</v>
      </c>
      <c r="AOK33" s="43">
        <v>-0.43</v>
      </c>
      <c r="AOL33" s="43">
        <v>-0.45</v>
      </c>
      <c r="AOM33" s="43">
        <v>-0.4</v>
      </c>
      <c r="AON33" s="43">
        <v>-0.39</v>
      </c>
      <c r="AOO33" s="43">
        <v>-0.44</v>
      </c>
      <c r="AOP33" s="43">
        <v>-0.51</v>
      </c>
      <c r="AOQ33" s="43">
        <v>-0.11</v>
      </c>
      <c r="AOR33" s="43">
        <v>-0.36</v>
      </c>
      <c r="AOS33" s="43">
        <v>-0.49</v>
      </c>
      <c r="AOT33" s="43">
        <v>-0.47</v>
      </c>
      <c r="AOU33" s="43">
        <v>-0.54</v>
      </c>
      <c r="AOV33" s="43">
        <v>-0.26</v>
      </c>
      <c r="AOW33" s="43">
        <v>-0.59</v>
      </c>
      <c r="AOX33" s="43">
        <v>-0.37</v>
      </c>
      <c r="AOY33" s="43">
        <v>-0.32</v>
      </c>
      <c r="AOZ33" s="43">
        <v>-0.37</v>
      </c>
      <c r="APA33" s="43">
        <v>-0.25</v>
      </c>
      <c r="APB33" s="43">
        <v>-0.38</v>
      </c>
      <c r="APC33" s="43">
        <v>-0.47</v>
      </c>
      <c r="APD33" s="43">
        <v>-0.4</v>
      </c>
      <c r="APE33" s="43">
        <v>-0.25</v>
      </c>
      <c r="APF33" s="43">
        <v>-0.25</v>
      </c>
      <c r="APG33" s="43">
        <v>-0.05</v>
      </c>
      <c r="APH33" s="43">
        <v>-0.25</v>
      </c>
      <c r="API33" s="43">
        <v>38212.199999999997</v>
      </c>
      <c r="APJ33" s="43">
        <v>0</v>
      </c>
      <c r="APK33" s="43">
        <v>12275.2</v>
      </c>
      <c r="APL33" s="43">
        <v>0</v>
      </c>
      <c r="APM33" s="43">
        <v>252</v>
      </c>
      <c r="APN33" s="43">
        <v>0.02</v>
      </c>
      <c r="APO33" s="43">
        <v>0</v>
      </c>
      <c r="APP33" s="43">
        <v>1384</v>
      </c>
      <c r="APQ33" s="43">
        <v>1.1000000000000001</v>
      </c>
      <c r="APR33" s="43">
        <v>0</v>
      </c>
      <c r="APS33" s="43">
        <v>10101</v>
      </c>
      <c r="APT33" s="43" t="s">
        <v>7657</v>
      </c>
      <c r="APU33" s="43" t="s">
        <v>7658</v>
      </c>
      <c r="APV33" s="43" t="s">
        <v>7659</v>
      </c>
      <c r="APW33" s="43" t="s">
        <v>7660</v>
      </c>
      <c r="APX33" s="43" t="s">
        <v>7661</v>
      </c>
      <c r="APY33" s="43" t="s">
        <v>7662</v>
      </c>
      <c r="APZ33" s="43" t="s">
        <v>8127</v>
      </c>
      <c r="AQA33" s="43" t="s">
        <v>8128</v>
      </c>
      <c r="AQB33" s="43" t="s">
        <v>7665</v>
      </c>
      <c r="AQC33" s="43" t="s">
        <v>8129</v>
      </c>
      <c r="AQD33" s="43" t="s">
        <v>7667</v>
      </c>
      <c r="AQE33" s="43" t="s">
        <v>7667</v>
      </c>
      <c r="AQF33" s="43" t="s">
        <v>7668</v>
      </c>
      <c r="AQG33" s="43" t="s">
        <v>7669</v>
      </c>
      <c r="AQH33" s="43" t="s">
        <v>7678</v>
      </c>
      <c r="AQI33" s="43" t="s">
        <v>7670</v>
      </c>
      <c r="AQJ33" s="43" t="s">
        <v>7671</v>
      </c>
      <c r="AQK33" s="43" t="s">
        <v>7661</v>
      </c>
      <c r="AQL33" s="43" t="s">
        <v>7661</v>
      </c>
      <c r="AQM33" s="43" t="s">
        <v>7667</v>
      </c>
      <c r="AQN33" s="43" t="s">
        <v>7659</v>
      </c>
      <c r="AQO33" s="43" t="s">
        <v>7661</v>
      </c>
      <c r="AQP33" s="43" t="s">
        <v>7672</v>
      </c>
      <c r="AQQ33" s="43" t="s">
        <v>7673</v>
      </c>
      <c r="AQR33" s="43" t="s">
        <v>7661</v>
      </c>
      <c r="AQS33" s="43" t="s">
        <v>8128</v>
      </c>
      <c r="AQT33" s="43" t="s">
        <v>7674</v>
      </c>
      <c r="AQU33" s="43" t="s">
        <v>7661</v>
      </c>
      <c r="AQV33" s="43" t="s">
        <v>7667</v>
      </c>
      <c r="AQW33" s="43" t="s">
        <v>7675</v>
      </c>
      <c r="AQX33" s="43" t="s">
        <v>23</v>
      </c>
      <c r="AQY33" s="43">
        <v>21</v>
      </c>
      <c r="AQZ33" s="43">
        <v>21.6</v>
      </c>
      <c r="ARA33" s="43">
        <v>19.5</v>
      </c>
      <c r="ARB33" s="43">
        <v>21.3</v>
      </c>
      <c r="ARC33" s="43">
        <v>21.5</v>
      </c>
      <c r="ARD33" s="43">
        <v>20.399999999999999</v>
      </c>
      <c r="ARE33" s="43">
        <v>19.7</v>
      </c>
      <c r="ARF33" s="43">
        <v>21.5</v>
      </c>
      <c r="ARG33" s="43">
        <v>19</v>
      </c>
      <c r="ARH33" s="43">
        <v>20.6</v>
      </c>
      <c r="ARI33" s="43">
        <v>20.8</v>
      </c>
      <c r="ARJ33" s="43">
        <v>20.5</v>
      </c>
      <c r="ARK33" s="43">
        <v>21.3</v>
      </c>
      <c r="ARL33" s="43">
        <v>20.7</v>
      </c>
      <c r="ARM33" s="43">
        <v>20.3</v>
      </c>
      <c r="ARN33" s="43">
        <v>20.9</v>
      </c>
      <c r="ARO33" s="43">
        <v>22.3</v>
      </c>
      <c r="ARP33" s="43">
        <v>20.5</v>
      </c>
      <c r="ARQ33" s="43">
        <v>26</v>
      </c>
      <c r="ARR33" s="43">
        <v>21.2</v>
      </c>
      <c r="ARS33" s="43">
        <v>20.8</v>
      </c>
      <c r="ART33" s="43">
        <v>22</v>
      </c>
      <c r="ARU33" s="43">
        <v>21.3</v>
      </c>
      <c r="ARV33" s="43">
        <v>22.8</v>
      </c>
      <c r="ARW33" s="43">
        <v>20.100000000000001</v>
      </c>
      <c r="ARX33" s="43">
        <v>25.8</v>
      </c>
      <c r="ARY33" s="43">
        <v>18.7</v>
      </c>
      <c r="ARZ33" s="43">
        <v>1574</v>
      </c>
      <c r="ATF33" s="43">
        <v>0</v>
      </c>
      <c r="ATI33" s="43">
        <v>0</v>
      </c>
      <c r="ATK33" s="43">
        <v>0</v>
      </c>
      <c r="ATM33" s="43">
        <v>1653</v>
      </c>
      <c r="ATN33" s="43">
        <v>0</v>
      </c>
      <c r="ATQ33" s="43">
        <v>1</v>
      </c>
      <c r="ATR33" s="43">
        <v>1607212800000</v>
      </c>
      <c r="ATT33" s="43">
        <v>0</v>
      </c>
      <c r="ATU33" s="43">
        <v>385952</v>
      </c>
      <c r="ATW33" s="43">
        <v>5.8</v>
      </c>
      <c r="ATX33" s="43">
        <v>4</v>
      </c>
      <c r="ATZ33" s="43">
        <v>2</v>
      </c>
      <c r="AUA33" s="43">
        <v>11</v>
      </c>
      <c r="AUC33" s="43">
        <v>1</v>
      </c>
      <c r="AUD33" s="43">
        <v>0</v>
      </c>
      <c r="AUE33" s="43">
        <v>6</v>
      </c>
      <c r="AUG33" s="43">
        <v>0</v>
      </c>
      <c r="AUH33" s="43">
        <v>500</v>
      </c>
      <c r="AUI33" s="43">
        <v>12</v>
      </c>
      <c r="AUJ33" s="43">
        <v>275</v>
      </c>
      <c r="AUK33" s="43">
        <v>0</v>
      </c>
      <c r="AUM33" s="43">
        <v>1</v>
      </c>
      <c r="AUO33" s="43">
        <v>2</v>
      </c>
      <c r="AUP33" s="43">
        <v>2.2799999999999998</v>
      </c>
      <c r="AUQ33" s="43">
        <v>3.31</v>
      </c>
      <c r="AUS33" s="43">
        <v>0</v>
      </c>
      <c r="AUU33" s="43">
        <v>9064</v>
      </c>
      <c r="AUW33" s="43">
        <v>13.86</v>
      </c>
      <c r="AUX33" s="43">
        <v>121.9</v>
      </c>
      <c r="AUY33" s="43">
        <v>0</v>
      </c>
      <c r="AUZ33" s="43">
        <v>359</v>
      </c>
      <c r="AVE33" s="43" t="s">
        <v>7676</v>
      </c>
      <c r="AVF33" s="43">
        <v>50</v>
      </c>
      <c r="AVK33" s="43">
        <v>37.909999999999997</v>
      </c>
      <c r="AVL33" s="43">
        <v>2</v>
      </c>
      <c r="AVM33" s="43">
        <v>2</v>
      </c>
      <c r="AVN33" s="43">
        <v>50.01</v>
      </c>
      <c r="AVO33" s="43">
        <v>50.01</v>
      </c>
      <c r="AVP33" s="43">
        <v>0</v>
      </c>
      <c r="AVQ33" s="43">
        <v>50.01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Y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1</v>
      </c>
      <c r="AXN33" s="43">
        <v>0</v>
      </c>
      <c r="AXO33" s="43">
        <v>970</v>
      </c>
      <c r="AXP33" s="43">
        <v>40</v>
      </c>
      <c r="AXQ33" s="43">
        <v>0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0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300</v>
      </c>
      <c r="AYM33" s="43">
        <v>30</v>
      </c>
      <c r="AYN33" s="43">
        <v>1</v>
      </c>
      <c r="AYO33" s="43">
        <v>1.4</v>
      </c>
      <c r="AYP33" s="43">
        <v>60</v>
      </c>
      <c r="AYQ33" s="43">
        <v>1.5</v>
      </c>
      <c r="AYR33" s="43">
        <v>80</v>
      </c>
      <c r="AYS33" s="43">
        <v>14</v>
      </c>
      <c r="AYT33" s="43">
        <v>6</v>
      </c>
      <c r="AYU33" s="43">
        <v>11</v>
      </c>
      <c r="AYV33" s="43">
        <v>1</v>
      </c>
      <c r="AYW33" s="43">
        <v>0</v>
      </c>
      <c r="AYX33" s="43">
        <v>0</v>
      </c>
      <c r="AYY33" s="43">
        <v>0</v>
      </c>
      <c r="AYZ33" s="43">
        <v>0</v>
      </c>
      <c r="AZA33" s="43">
        <v>7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0</v>
      </c>
      <c r="BAG33" s="43">
        <v>2</v>
      </c>
      <c r="BAH33" s="43">
        <v>2</v>
      </c>
      <c r="BAI33" s="43">
        <v>20</v>
      </c>
      <c r="BAJ33" s="43">
        <v>25</v>
      </c>
      <c r="BAK33" s="43">
        <v>30</v>
      </c>
      <c r="BAQ33" s="43">
        <v>0</v>
      </c>
      <c r="BAR33" s="43">
        <v>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200</v>
      </c>
      <c r="BBI33" s="43">
        <v>-1000</v>
      </c>
      <c r="BBK33" s="43">
        <v>-200</v>
      </c>
      <c r="BBL33" s="43">
        <v>-1700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5.4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5</v>
      </c>
      <c r="BCX33" s="43">
        <v>5</v>
      </c>
      <c r="BCY33" s="43">
        <v>60</v>
      </c>
      <c r="BCZ33" s="43">
        <v>28</v>
      </c>
      <c r="BDA33" s="43">
        <v>40</v>
      </c>
      <c r="BDB33" s="43">
        <v>30</v>
      </c>
      <c r="BDC33" s="43">
        <v>50</v>
      </c>
      <c r="BDD33" s="43">
        <v>180</v>
      </c>
      <c r="BDE33" s="43">
        <v>28</v>
      </c>
      <c r="BDF33" s="43">
        <v>40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0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20</v>
      </c>
      <c r="DAG33" s="43">
        <v>20</v>
      </c>
      <c r="DAH33" s="43">
        <v>20</v>
      </c>
      <c r="DAI33" s="43">
        <v>20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1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10</v>
      </c>
      <c r="DHH33" s="43">
        <v>10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5</v>
      </c>
      <c r="DIB33" s="43">
        <v>5</v>
      </c>
      <c r="DIC33" s="43">
        <v>0.05</v>
      </c>
      <c r="DID33" s="43">
        <v>0.05</v>
      </c>
      <c r="DIE33" s="43">
        <v>0.2</v>
      </c>
      <c r="DIF33" s="43">
        <v>0.2</v>
      </c>
      <c r="DIG33" s="43">
        <v>1</v>
      </c>
      <c r="DIH33" s="43">
        <v>0.56000000000000005</v>
      </c>
      <c r="DII33" s="43">
        <v>0</v>
      </c>
      <c r="DIJ33" s="43">
        <v>0.56000000000000005</v>
      </c>
      <c r="DIK33" s="43">
        <v>1</v>
      </c>
      <c r="DIL33" s="43">
        <v>30</v>
      </c>
      <c r="DIM33" s="43">
        <v>1</v>
      </c>
      <c r="DIN33" s="43">
        <v>0</v>
      </c>
      <c r="DIO33" s="43">
        <v>0</v>
      </c>
      <c r="DIP33" s="43">
        <v>439.7</v>
      </c>
      <c r="DIQ33" s="43">
        <v>439.7</v>
      </c>
      <c r="DIR33" s="43">
        <v>4.4000000000000004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1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8</v>
      </c>
      <c r="DKW33" s="43">
        <v>0</v>
      </c>
      <c r="DKX33" s="43">
        <v>0</v>
      </c>
      <c r="DKY33" s="43">
        <v>1</v>
      </c>
      <c r="DKZ33" s="43">
        <v>-0.2</v>
      </c>
      <c r="DLA33" s="43">
        <v>50</v>
      </c>
      <c r="DLB33" s="43">
        <v>110</v>
      </c>
      <c r="DLC33" s="43">
        <v>80</v>
      </c>
      <c r="DLD33" s="43">
        <v>0</v>
      </c>
      <c r="DLE33" s="43">
        <v>0</v>
      </c>
      <c r="DLF33" s="43">
        <v>301</v>
      </c>
      <c r="DLG33" s="43">
        <v>200</v>
      </c>
      <c r="DLH33" s="43">
        <v>1</v>
      </c>
      <c r="DLI33" s="43">
        <v>105</v>
      </c>
      <c r="DLJ33" s="43">
        <v>10</v>
      </c>
      <c r="DLK33" s="43">
        <v>2</v>
      </c>
      <c r="DLL33" s="43">
        <v>0.3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10500</v>
      </c>
      <c r="DLS33" s="43">
        <v>20</v>
      </c>
      <c r="DLT33" s="43">
        <v>10</v>
      </c>
      <c r="DLU33" s="43">
        <v>5</v>
      </c>
      <c r="DLV33" s="43">
        <v>10000</v>
      </c>
      <c r="DLW33" s="43">
        <v>0</v>
      </c>
      <c r="DLX33" s="43">
        <v>0</v>
      </c>
      <c r="DLY33" s="43">
        <v>0</v>
      </c>
      <c r="DLZ33" s="43">
        <v>0</v>
      </c>
      <c r="DMA33" s="43">
        <v>10500</v>
      </c>
      <c r="DMB33" s="43">
        <v>120</v>
      </c>
      <c r="DMC33" s="43">
        <v>95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1</v>
      </c>
      <c r="DNX33" s="43">
        <v>1</v>
      </c>
      <c r="DNY33" s="43">
        <v>0</v>
      </c>
      <c r="DNZ33" s="43">
        <v>0</v>
      </c>
      <c r="DOA33" s="43">
        <v>0</v>
      </c>
      <c r="DOB33" s="43">
        <v>0</v>
      </c>
      <c r="DOC33" s="43">
        <v>0</v>
      </c>
      <c r="DOD33" s="43">
        <v>0</v>
      </c>
      <c r="DOE33" s="43">
        <v>0</v>
      </c>
      <c r="DOF33" s="43">
        <v>0</v>
      </c>
      <c r="DOG33" s="43">
        <v>0</v>
      </c>
      <c r="DOH33" s="43">
        <v>0</v>
      </c>
      <c r="DOI33" s="43">
        <v>0</v>
      </c>
      <c r="DOJ33" s="43">
        <v>0</v>
      </c>
      <c r="DOK33" s="43">
        <v>0</v>
      </c>
      <c r="DOL33" s="43">
        <v>0</v>
      </c>
      <c r="DOM33" s="43">
        <v>0</v>
      </c>
      <c r="DON33" s="43">
        <v>0</v>
      </c>
      <c r="DOO33" s="43">
        <v>0</v>
      </c>
      <c r="DOP33" s="43">
        <v>0</v>
      </c>
      <c r="DOQ33" s="43">
        <v>0</v>
      </c>
      <c r="DOR33" s="43">
        <v>0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0</v>
      </c>
      <c r="DPB33" s="43">
        <v>120</v>
      </c>
      <c r="DPC33" s="43">
        <v>30</v>
      </c>
      <c r="DPE33" s="43">
        <v>1</v>
      </c>
      <c r="DPG33" s="43">
        <v>0</v>
      </c>
      <c r="DPH33" s="43">
        <v>1</v>
      </c>
      <c r="DPI33" s="43">
        <v>0</v>
      </c>
      <c r="DPJ33" s="43">
        <v>0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0</v>
      </c>
      <c r="DPY33" s="43">
        <v>0</v>
      </c>
      <c r="DQA33" s="43">
        <v>1</v>
      </c>
      <c r="DQC33" s="43">
        <v>1</v>
      </c>
      <c r="DQD33" s="43">
        <v>1</v>
      </c>
      <c r="DQE33" s="43">
        <v>0</v>
      </c>
      <c r="DQG33" s="43">
        <v>0</v>
      </c>
      <c r="DQH33" s="43">
        <v>1</v>
      </c>
      <c r="DQQ33" s="43">
        <v>0</v>
      </c>
      <c r="DQR33" s="43">
        <v>1</v>
      </c>
      <c r="DQT33" s="43">
        <v>0</v>
      </c>
      <c r="DQU33" s="43">
        <v>0</v>
      </c>
      <c r="DQX33" s="43">
        <v>0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11</v>
      </c>
      <c r="DRV33" s="43">
        <v>0</v>
      </c>
      <c r="DRW33" s="43">
        <v>336</v>
      </c>
      <c r="DRY33" s="43">
        <v>1</v>
      </c>
      <c r="DRZ33" s="43">
        <v>1</v>
      </c>
      <c r="DSA33" s="43">
        <v>1</v>
      </c>
      <c r="DSK33" s="43">
        <v>0</v>
      </c>
      <c r="DSL33" s="43">
        <v>0.8</v>
      </c>
      <c r="DSM33" s="43">
        <v>100</v>
      </c>
      <c r="DSN33" s="43">
        <v>0.02</v>
      </c>
      <c r="DSO33" s="43">
        <v>100</v>
      </c>
      <c r="DSP33" s="43">
        <v>41</v>
      </c>
      <c r="DSQ33" s="43">
        <v>0</v>
      </c>
      <c r="DSR33" s="43">
        <v>1</v>
      </c>
      <c r="DSS33" s="43">
        <v>8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90</v>
      </c>
      <c r="DTD33" s="43">
        <v>30</v>
      </c>
      <c r="DTE33" s="43">
        <v>0</v>
      </c>
      <c r="DTF33" s="43">
        <v>100</v>
      </c>
      <c r="DTG33" s="43">
        <v>5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35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210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3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3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B33" s="43">
        <v>1</v>
      </c>
      <c r="DWC33" s="43">
        <v>20</v>
      </c>
      <c r="DWD33" s="43">
        <v>15</v>
      </c>
      <c r="DWE33" s="43">
        <v>1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0.05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M33" s="43">
        <v>450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0</v>
      </c>
      <c r="DZF33" s="43">
        <v>0</v>
      </c>
      <c r="DZG33" s="43">
        <v>1</v>
      </c>
      <c r="DZH33" s="43">
        <v>1</v>
      </c>
      <c r="DZI33" s="43">
        <v>1</v>
      </c>
      <c r="DZJ33" s="43">
        <v>1</v>
      </c>
      <c r="DZK33" s="43">
        <v>1.2</v>
      </c>
      <c r="DZL33" s="43">
        <v>0.1</v>
      </c>
      <c r="DZM33" s="43">
        <v>280</v>
      </c>
      <c r="DZN33" s="43">
        <v>280</v>
      </c>
      <c r="DZO33" s="43">
        <v>280</v>
      </c>
      <c r="DZP33" s="43">
        <v>280</v>
      </c>
      <c r="DZQ33" s="43">
        <v>0</v>
      </c>
      <c r="DZR33" s="43">
        <v>50</v>
      </c>
      <c r="DZS33" s="43">
        <v>50</v>
      </c>
      <c r="DZT33" s="43">
        <v>50</v>
      </c>
      <c r="DZU33" s="43">
        <v>50</v>
      </c>
      <c r="DZV33" s="43">
        <v>50</v>
      </c>
      <c r="DZW33" s="43">
        <v>120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0</v>
      </c>
      <c r="EAE33" s="43">
        <v>0</v>
      </c>
      <c r="EAF33" s="43">
        <v>0</v>
      </c>
      <c r="EAG33" s="43">
        <v>0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10</v>
      </c>
      <c r="EAV33" s="43">
        <v>0.01</v>
      </c>
      <c r="EAW33" s="43">
        <v>0.5</v>
      </c>
      <c r="EAX33" s="43">
        <v>1</v>
      </c>
      <c r="EAY33" s="43">
        <v>3</v>
      </c>
      <c r="EAZ33" s="43">
        <v>60</v>
      </c>
      <c r="EBA33" s="43">
        <v>2</v>
      </c>
      <c r="EBB33" s="43">
        <v>25</v>
      </c>
      <c r="EBC33" s="43">
        <v>10</v>
      </c>
      <c r="EBD33" s="43">
        <v>250</v>
      </c>
      <c r="EBE33" s="43">
        <v>3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4397</v>
      </c>
      <c r="EBY33" s="43">
        <v>2198</v>
      </c>
      <c r="EBZ33" s="43">
        <v>0</v>
      </c>
      <c r="ECA33" s="43">
        <v>0</v>
      </c>
      <c r="ECB33" s="43">
        <v>2</v>
      </c>
      <c r="ECC33" s="43">
        <v>0</v>
      </c>
      <c r="ECD33" s="43">
        <v>30</v>
      </c>
      <c r="ECE33" s="43">
        <v>0</v>
      </c>
      <c r="ECF33" s="43">
        <v>0</v>
      </c>
      <c r="ECG33" s="43">
        <v>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1</v>
      </c>
      <c r="ECR33" s="43">
        <v>0</v>
      </c>
      <c r="ECS33" s="43">
        <v>0</v>
      </c>
      <c r="ECT33" s="43">
        <v>0</v>
      </c>
      <c r="ECU33" s="43">
        <v>0</v>
      </c>
      <c r="ECV33" s="43">
        <v>0</v>
      </c>
      <c r="ECW33" s="43">
        <v>0</v>
      </c>
      <c r="ECX33" s="43">
        <v>0</v>
      </c>
      <c r="ECY33" s="43">
        <v>0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0</v>
      </c>
      <c r="EDH33" s="43">
        <v>200</v>
      </c>
      <c r="EDI33" s="43">
        <v>200</v>
      </c>
      <c r="EDJ33" s="43">
        <v>200</v>
      </c>
      <c r="EDK33" s="43">
        <v>2</v>
      </c>
      <c r="EDL33" s="43">
        <v>200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38000</v>
      </c>
      <c r="EIU33" s="43">
        <v>44800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450</v>
      </c>
      <c r="EKD33" s="43">
        <v>100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0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-0.1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0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5468</v>
      </c>
      <c r="ETN33" s="43">
        <v>88</v>
      </c>
      <c r="ETO33" s="43">
        <v>90</v>
      </c>
      <c r="ETP33" s="43">
        <v>2.16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1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75</v>
      </c>
      <c r="EVU33" s="43">
        <v>90</v>
      </c>
      <c r="EVV33" s="43">
        <v>75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44.3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1.2</v>
      </c>
      <c r="EXB33" s="43">
        <v>0</v>
      </c>
      <c r="EXC33" s="43">
        <v>0</v>
      </c>
      <c r="EXD33" s="43">
        <v>0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90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0</v>
      </c>
      <c r="EXR33" s="43">
        <v>930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90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500</v>
      </c>
      <c r="EYF33" s="43">
        <v>1000</v>
      </c>
      <c r="EYJ33" s="43">
        <v>0</v>
      </c>
      <c r="EYK33" s="43">
        <v>1</v>
      </c>
      <c r="EYL33" s="43">
        <v>1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0.9</v>
      </c>
      <c r="EYU33" s="43">
        <v>-0.95</v>
      </c>
      <c r="EYV33" s="43">
        <v>0.95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-1476</v>
      </c>
      <c r="EZT33" s="43">
        <v>3280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-3400</v>
      </c>
      <c r="FAG33" s="43">
        <v>3400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1.7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1.5</v>
      </c>
      <c r="FDO33" s="43">
        <v>2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75</v>
      </c>
      <c r="FEO33" s="43">
        <v>120</v>
      </c>
      <c r="FEP33" s="43">
        <v>2</v>
      </c>
      <c r="FEQ33" s="43">
        <v>2</v>
      </c>
      <c r="FER33" s="43">
        <v>0</v>
      </c>
      <c r="FES33" s="43">
        <v>1</v>
      </c>
      <c r="FET33" s="43">
        <v>0</v>
      </c>
      <c r="FEU33" s="43">
        <v>75</v>
      </c>
      <c r="FEV33" s="43">
        <v>120</v>
      </c>
      <c r="FEW33" s="43">
        <v>2</v>
      </c>
      <c r="FEX33" s="43">
        <v>2</v>
      </c>
      <c r="FEY33" s="43">
        <v>1</v>
      </c>
      <c r="FEZ33" s="43">
        <v>62</v>
      </c>
      <c r="FFA33" s="43">
        <v>2</v>
      </c>
      <c r="FFB33" s="43">
        <v>1</v>
      </c>
      <c r="FFD33" s="43">
        <v>75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0</v>
      </c>
      <c r="FFJ33" s="43">
        <v>0</v>
      </c>
      <c r="FFK33" s="43">
        <v>99</v>
      </c>
      <c r="FFL33" s="43">
        <v>200</v>
      </c>
      <c r="FFM33" s="43">
        <v>2</v>
      </c>
      <c r="FFN33" s="43">
        <v>2</v>
      </c>
      <c r="FFO33" s="43">
        <v>0</v>
      </c>
      <c r="FFP33" s="43">
        <v>2</v>
      </c>
      <c r="FFQ33" s="43">
        <v>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0</v>
      </c>
      <c r="FHD33" s="43">
        <v>2</v>
      </c>
      <c r="FHE33" s="43">
        <v>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1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D33" s="43">
        <v>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850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2</v>
      </c>
      <c r="FQW33" s="43">
        <v>3</v>
      </c>
      <c r="FQX33" s="43">
        <v>3</v>
      </c>
      <c r="FQY33" s="43">
        <v>3</v>
      </c>
      <c r="FQZ33" s="43">
        <v>-5</v>
      </c>
      <c r="FRA33" s="43">
        <v>-5</v>
      </c>
      <c r="FRB33" s="43">
        <v>-5</v>
      </c>
      <c r="FRC33" s="43">
        <v>-5</v>
      </c>
      <c r="FRD33" s="43">
        <v>13</v>
      </c>
      <c r="FRE33" s="43">
        <v>13</v>
      </c>
      <c r="FRF33" s="43">
        <v>13</v>
      </c>
      <c r="FRG33" s="43">
        <v>13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4300</v>
      </c>
      <c r="FTX33" s="43">
        <v>1300</v>
      </c>
      <c r="FTY33" s="43">
        <v>10</v>
      </c>
      <c r="FTZ33" s="43">
        <v>4300</v>
      </c>
      <c r="FUA33" s="43">
        <v>2600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4392</v>
      </c>
      <c r="FUW33" s="43">
        <v>2204</v>
      </c>
      <c r="FUX33" s="43">
        <v>5511</v>
      </c>
      <c r="FUY33" s="43">
        <v>2838</v>
      </c>
      <c r="FUZ33" s="43">
        <v>1499</v>
      </c>
      <c r="FVA33" s="43">
        <v>1499</v>
      </c>
      <c r="FVC33" s="43">
        <v>51.7</v>
      </c>
      <c r="FVD33" s="43">
        <v>51.6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4900</v>
      </c>
      <c r="FWB33" s="43">
        <v>2150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4900</v>
      </c>
      <c r="FXE33" s="43">
        <v>2150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4900</v>
      </c>
      <c r="FYH33" s="43">
        <v>2150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300</v>
      </c>
      <c r="FYT33" s="43">
        <v>48</v>
      </c>
      <c r="FYU33" s="43">
        <v>-1.6</v>
      </c>
      <c r="FYV33" s="43">
        <v>-4</v>
      </c>
      <c r="FYW33" s="43">
        <v>100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48</v>
      </c>
      <c r="GBI33" s="43">
        <v>52</v>
      </c>
      <c r="GBJ33" s="43">
        <v>53</v>
      </c>
      <c r="GBK33" s="43">
        <v>53</v>
      </c>
      <c r="GBL33" s="43">
        <v>53</v>
      </c>
      <c r="GBW33" s="43">
        <v>0</v>
      </c>
      <c r="GBX33" s="43">
        <v>0</v>
      </c>
      <c r="GBY33" s="43">
        <v>1</v>
      </c>
      <c r="GBZ33" s="43">
        <v>3</v>
      </c>
      <c r="GCA33" s="43">
        <v>57</v>
      </c>
      <c r="GCB33" s="43">
        <v>59</v>
      </c>
      <c r="GCC33" s="43">
        <v>2</v>
      </c>
      <c r="GCD33" s="43">
        <v>2</v>
      </c>
      <c r="GCE33" s="43">
        <v>60</v>
      </c>
      <c r="GCG33" s="43">
        <v>48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0.2</v>
      </c>
      <c r="GDH33" s="43">
        <v>100</v>
      </c>
      <c r="GDI33" s="43">
        <v>0.2</v>
      </c>
      <c r="GDK33" s="43">
        <v>350</v>
      </c>
      <c r="GDL33" s="43">
        <v>105</v>
      </c>
      <c r="GDM33" s="43">
        <v>105</v>
      </c>
      <c r="GDN33" s="43">
        <v>105</v>
      </c>
      <c r="GDW33" s="43">
        <v>-1225</v>
      </c>
      <c r="GDX33" s="43">
        <v>4900</v>
      </c>
      <c r="GDZ33" s="43">
        <v>0.2</v>
      </c>
      <c r="GEA33" s="43">
        <v>100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100</v>
      </c>
      <c r="GHX33" s="43">
        <v>100</v>
      </c>
      <c r="GHY33" s="43">
        <v>100</v>
      </c>
      <c r="GHZ33" s="43">
        <v>205</v>
      </c>
      <c r="GIA33" s="43">
        <v>0</v>
      </c>
      <c r="GIB33" s="43">
        <v>0</v>
      </c>
      <c r="GIC33" s="43">
        <v>1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70</v>
      </c>
      <c r="GIN33" s="43">
        <v>65</v>
      </c>
      <c r="GIO33" s="43">
        <v>70</v>
      </c>
      <c r="GIP33" s="43">
        <v>100</v>
      </c>
      <c r="GIQ33" s="43">
        <v>100</v>
      </c>
      <c r="GIR33" s="43">
        <v>0</v>
      </c>
      <c r="GIS33" s="43">
        <v>0</v>
      </c>
      <c r="GIT33" s="43">
        <v>1</v>
      </c>
      <c r="GIU33" s="43">
        <v>100</v>
      </c>
      <c r="GIV33" s="43">
        <v>0.02</v>
      </c>
      <c r="GIW33" s="43">
        <v>100</v>
      </c>
      <c r="GIX33" s="43">
        <v>49</v>
      </c>
      <c r="GIY33" s="43">
        <v>0</v>
      </c>
      <c r="GIZ33" s="43">
        <v>1</v>
      </c>
      <c r="GJA33" s="43">
        <v>7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45</v>
      </c>
      <c r="GJM33" s="43">
        <v>67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1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28</v>
      </c>
      <c r="GKI33" s="43">
        <v>0</v>
      </c>
      <c r="GKJ33" s="43">
        <v>100</v>
      </c>
      <c r="GKK33" s="43">
        <v>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100</v>
      </c>
      <c r="GLJ33" s="43">
        <v>100</v>
      </c>
      <c r="GLK33" s="43">
        <v>100</v>
      </c>
      <c r="GLL33" s="43">
        <v>205</v>
      </c>
      <c r="GLM33" s="43">
        <v>0</v>
      </c>
      <c r="GLN33" s="43">
        <v>1</v>
      </c>
      <c r="GLO33" s="43">
        <v>1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85</v>
      </c>
      <c r="GLX33" s="43">
        <v>90</v>
      </c>
      <c r="GLY33" s="43">
        <v>0</v>
      </c>
      <c r="GLZ33" s="43">
        <v>100</v>
      </c>
      <c r="GMA33" s="43">
        <v>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1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0</v>
      </c>
      <c r="HCJ33" s="43">
        <v>5000</v>
      </c>
      <c r="HCK33" s="43">
        <v>-5000</v>
      </c>
      <c r="HCL33" s="43">
        <v>0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98.3</v>
      </c>
      <c r="HCZ33" s="43">
        <v>92.3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0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0.01</v>
      </c>
      <c r="HLH33" s="43">
        <v>0.06</v>
      </c>
      <c r="HLI33" s="43">
        <v>0.67400000000000004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98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60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2198</v>
      </c>
      <c r="HMC33" s="43">
        <v>4397</v>
      </c>
      <c r="HMD33" s="43">
        <v>2.5</v>
      </c>
      <c r="HME33" s="43">
        <v>1.25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4397</v>
      </c>
      <c r="HNJ33" s="43">
        <v>4397</v>
      </c>
      <c r="HNK33" s="43">
        <v>4397</v>
      </c>
      <c r="HNL33" s="43">
        <v>4397</v>
      </c>
      <c r="HNM33" s="43">
        <v>50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0.72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0</v>
      </c>
      <c r="HNY33" s="43">
        <v>150</v>
      </c>
      <c r="HNZ33" s="43">
        <v>1</v>
      </c>
      <c r="HOA33" s="43">
        <v>1</v>
      </c>
      <c r="HOB33" s="43">
        <v>102</v>
      </c>
      <c r="HOC33" s="43">
        <v>112</v>
      </c>
      <c r="HOD33" s="43">
        <v>98</v>
      </c>
      <c r="HOE33" s="43">
        <v>91</v>
      </c>
      <c r="HOF33" s="43">
        <v>112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80</v>
      </c>
      <c r="HOS33" s="43">
        <v>0</v>
      </c>
      <c r="HOT33" s="43">
        <v>120</v>
      </c>
      <c r="HOU33" s="43">
        <v>1</v>
      </c>
      <c r="HOV33" s="43">
        <v>20</v>
      </c>
      <c r="HOW33" s="43">
        <v>5.55</v>
      </c>
      <c r="HOX33" s="43">
        <v>0</v>
      </c>
      <c r="HOY33" s="43">
        <v>0</v>
      </c>
      <c r="HOZ33" s="43">
        <v>120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56</v>
      </c>
      <c r="HPI33" s="43">
        <v>56</v>
      </c>
      <c r="HPJ33" s="43">
        <v>56</v>
      </c>
      <c r="HPK33" s="43">
        <v>56</v>
      </c>
      <c r="HPL33" s="43">
        <v>0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98</v>
      </c>
      <c r="IHJ33" s="43">
        <v>8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1500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9.5399999999999991</v>
      </c>
      <c r="IIL33" s="43">
        <v>9.9710000000000001</v>
      </c>
      <c r="IIM33" s="43">
        <v>720</v>
      </c>
      <c r="IIP33" s="43">
        <v>1.28</v>
      </c>
      <c r="IIQ33" s="43">
        <v>1.55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0.57999999999999996</v>
      </c>
      <c r="ILB33" s="43">
        <v>0</v>
      </c>
      <c r="ILC33" s="43">
        <v>0</v>
      </c>
      <c r="ILD33" s="43">
        <v>0</v>
      </c>
      <c r="ILE33" s="43">
        <v>0</v>
      </c>
      <c r="ILF33" s="43">
        <v>0</v>
      </c>
      <c r="ILG33" s="43">
        <v>0</v>
      </c>
      <c r="ILH33" s="43">
        <v>0</v>
      </c>
      <c r="ILI33" s="43">
        <v>0</v>
      </c>
      <c r="ILJ33" s="43">
        <v>1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0</v>
      </c>
      <c r="IMU33" s="43">
        <v>2</v>
      </c>
      <c r="IMV33" s="43">
        <v>0</v>
      </c>
      <c r="IMW33" s="43">
        <v>2</v>
      </c>
      <c r="IMX33" s="43">
        <v>1</v>
      </c>
      <c r="IMY33" s="43">
        <v>1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4197</v>
      </c>
      <c r="ITQ33" s="43">
        <v>4397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4397</v>
      </c>
      <c r="ITX33" s="43">
        <v>4203</v>
      </c>
      <c r="IUA33" s="43">
        <v>2.6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236.2</v>
      </c>
      <c r="IUJ33" s="43">
        <v>10.3</v>
      </c>
      <c r="IUK33" s="43">
        <v>-37.530000000000008</v>
      </c>
      <c r="IUL33" s="43">
        <v>4.0059999999999993</v>
      </c>
      <c r="IUN33" s="43">
        <v>0.74154545454545473</v>
      </c>
      <c r="IUO33" s="43">
        <v>0</v>
      </c>
      <c r="IUP33" s="43">
        <v>0.56000000000000005</v>
      </c>
      <c r="IUQ33" s="43">
        <v>4203</v>
      </c>
      <c r="IUR33" s="43">
        <v>0</v>
      </c>
      <c r="IUS33" s="43">
        <v>0</v>
      </c>
      <c r="IUT33" s="43">
        <v>2.21</v>
      </c>
      <c r="IUU33" s="43">
        <v>1</v>
      </c>
      <c r="IUV33" s="43">
        <v>0</v>
      </c>
      <c r="IUW33" s="43">
        <v>1</v>
      </c>
      <c r="IUX33" s="43">
        <v>0</v>
      </c>
      <c r="IUY33" s="43">
        <v>0</v>
      </c>
      <c r="IUZ33" s="43">
        <v>259</v>
      </c>
      <c r="IVA33" s="43">
        <v>0</v>
      </c>
      <c r="IVB33" s="43">
        <v>0</v>
      </c>
      <c r="IVC33" s="43">
        <v>260</v>
      </c>
      <c r="IVD33" s="43">
        <v>0</v>
      </c>
      <c r="IVE33" s="43">
        <v>0</v>
      </c>
      <c r="IVF33" s="43">
        <v>27</v>
      </c>
      <c r="IVG33" s="43">
        <v>0</v>
      </c>
      <c r="IVH33" s="43">
        <v>0</v>
      </c>
      <c r="IVI33" s="43">
        <v>576</v>
      </c>
      <c r="IVJ33" s="43">
        <v>576</v>
      </c>
      <c r="IVK33" s="43">
        <v>316</v>
      </c>
      <c r="IVL33" s="43">
        <v>0</v>
      </c>
      <c r="IVM33" s="43">
        <v>0</v>
      </c>
      <c r="IVN33" s="43">
        <v>30</v>
      </c>
      <c r="IVO33" s="43">
        <v>0</v>
      </c>
      <c r="IVP33" s="43">
        <v>68.39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374</v>
      </c>
      <c r="IWP33" s="43">
        <v>371</v>
      </c>
      <c r="IWQ33" s="43">
        <v>0</v>
      </c>
      <c r="IWR33" s="43">
        <v>374</v>
      </c>
      <c r="IWS33" s="43">
        <v>374</v>
      </c>
      <c r="IWT33" s="43">
        <v>371</v>
      </c>
      <c r="IWU33" s="43">
        <v>372</v>
      </c>
      <c r="IWV33" s="43">
        <v>372</v>
      </c>
      <c r="IWW33" s="43">
        <v>373</v>
      </c>
      <c r="IWX33" s="43">
        <v>373</v>
      </c>
      <c r="IWY33" s="43">
        <v>374</v>
      </c>
      <c r="IWZ33" s="43">
        <v>374</v>
      </c>
      <c r="IXA33" s="43">
        <v>370</v>
      </c>
      <c r="IXB33" s="43">
        <v>371</v>
      </c>
      <c r="IXC33" s="43">
        <v>377</v>
      </c>
      <c r="IXD33" s="43">
        <v>370</v>
      </c>
      <c r="IXE33" s="43">
        <v>373</v>
      </c>
      <c r="IXF33" s="43">
        <v>370</v>
      </c>
      <c r="IXG33" s="43">
        <v>372</v>
      </c>
      <c r="IXH33" s="43">
        <v>372</v>
      </c>
      <c r="IXI33" s="43">
        <v>372</v>
      </c>
      <c r="IXJ33" s="43">
        <v>372</v>
      </c>
      <c r="IXK33" s="43">
        <v>369</v>
      </c>
      <c r="IXL33" s="43">
        <v>368</v>
      </c>
      <c r="IXM33" s="43">
        <v>496</v>
      </c>
      <c r="IXN33" s="43">
        <v>496</v>
      </c>
      <c r="IXO33" s="43">
        <v>494</v>
      </c>
      <c r="IXP33" s="43">
        <v>496</v>
      </c>
      <c r="IXQ33" s="43">
        <v>496</v>
      </c>
      <c r="IXR33" s="43">
        <v>495</v>
      </c>
      <c r="IXS33" s="43">
        <v>496</v>
      </c>
      <c r="IXT33" s="43">
        <v>496</v>
      </c>
      <c r="IXU33" s="43">
        <v>496</v>
      </c>
      <c r="IXV33" s="43">
        <v>496</v>
      </c>
      <c r="IXW33" s="43">
        <v>496</v>
      </c>
      <c r="IXX33" s="43">
        <v>495</v>
      </c>
      <c r="IXY33" s="43">
        <v>494</v>
      </c>
      <c r="IXZ33" s="43">
        <v>496</v>
      </c>
      <c r="IYA33" s="43">
        <v>496</v>
      </c>
      <c r="IYB33" s="43">
        <v>495</v>
      </c>
      <c r="IYC33" s="43">
        <v>496</v>
      </c>
      <c r="IYD33" s="43">
        <v>495</v>
      </c>
      <c r="IYE33" s="43">
        <v>496</v>
      </c>
      <c r="IYF33" s="43">
        <v>496</v>
      </c>
      <c r="IYG33" s="43">
        <v>496</v>
      </c>
      <c r="IYH33" s="43">
        <v>496</v>
      </c>
      <c r="IYI33" s="43">
        <v>495</v>
      </c>
      <c r="IYJ33" s="43">
        <v>496</v>
      </c>
      <c r="IYL33" s="43" t="s">
        <v>7677</v>
      </c>
      <c r="IYM33" s="43">
        <v>30</v>
      </c>
      <c r="IYN33" s="43">
        <v>42</v>
      </c>
      <c r="IYO33" s="43">
        <v>41</v>
      </c>
      <c r="IYP33" s="43">
        <v>43</v>
      </c>
      <c r="IYQ33" s="43">
        <v>41</v>
      </c>
      <c r="IYR33" s="43">
        <v>43</v>
      </c>
      <c r="IYS33" s="43">
        <v>43</v>
      </c>
      <c r="IYT33" s="43">
        <v>42</v>
      </c>
      <c r="IYU33" s="43">
        <v>42</v>
      </c>
      <c r="IYV33" s="43">
        <v>41</v>
      </c>
      <c r="IYW33" s="43">
        <v>41</v>
      </c>
      <c r="IYX33" s="43">
        <v>41</v>
      </c>
      <c r="IYY33" s="43">
        <v>42</v>
      </c>
      <c r="IYZ33" s="43">
        <v>41</v>
      </c>
      <c r="IZA33" s="43">
        <v>41</v>
      </c>
      <c r="IZB33" s="43">
        <v>41</v>
      </c>
      <c r="IZC33" s="43">
        <v>43</v>
      </c>
      <c r="IZD33" s="43">
        <v>41</v>
      </c>
      <c r="IZE33" s="43">
        <v>40</v>
      </c>
      <c r="IZF33" s="43">
        <v>41</v>
      </c>
      <c r="IZG33" s="43">
        <v>43</v>
      </c>
      <c r="IZH33" s="43">
        <v>18.205828857462105</v>
      </c>
      <c r="IZI33" s="43">
        <v>34.399417694401698</v>
      </c>
      <c r="IZJ33" s="43">
        <v>25.620029054811265</v>
      </c>
      <c r="IZK33" s="43">
        <v>23.299676660004522</v>
      </c>
      <c r="IZL33" s="43">
        <v>27.590872785036211</v>
      </c>
      <c r="IZM33" s="43">
        <v>29.189470948521151</v>
      </c>
      <c r="IZN33" s="43">
        <v>18.89807639861079</v>
      </c>
      <c r="IZO33" s="43">
        <v>22.602805106722094</v>
      </c>
      <c r="IZP33" s="43">
        <v>26.297419461753993</v>
      </c>
      <c r="IZQ33" s="43">
        <v>18.101294745756029</v>
      </c>
      <c r="IZR33" s="43">
        <v>19.59865878647156</v>
      </c>
      <c r="IZS33" s="43">
        <v>22.396254079012731</v>
      </c>
      <c r="IZT33" s="43">
        <v>21.193735339478394</v>
      </c>
      <c r="IZU33" s="43">
        <v>24.191868444328897</v>
      </c>
      <c r="IZV33" s="43">
        <v>29.788047042408277</v>
      </c>
      <c r="IZW33" s="43">
        <v>25.695519222059335</v>
      </c>
      <c r="IZX33" s="43">
        <v>25.396678224828225</v>
      </c>
      <c r="IZY33" s="43">
        <v>25.290685943603169</v>
      </c>
      <c r="IZZ33" s="43">
        <v>26.797673361720708</v>
      </c>
      <c r="JAA33" s="43">
        <v>28.098456443579938</v>
      </c>
      <c r="JAB33" s="43">
        <v>29.7</v>
      </c>
      <c r="JAC33" s="43">
        <v>29.896411170223129</v>
      </c>
      <c r="JAD33" s="43">
        <v>23.248408933324743</v>
      </c>
      <c r="JAE33" s="43">
        <v>27.497028934564753</v>
      </c>
      <c r="JAF33" s="43">
        <v>1431</v>
      </c>
      <c r="JAG33" s="43">
        <v>1115</v>
      </c>
      <c r="JAH33" s="43">
        <v>1557</v>
      </c>
      <c r="JAI33" s="43">
        <v>3008</v>
      </c>
      <c r="JAJ33" s="43">
        <v>3151</v>
      </c>
      <c r="JAK33" s="43">
        <v>1158</v>
      </c>
      <c r="JAL33" s="43">
        <v>1602</v>
      </c>
      <c r="JAM33" s="43">
        <v>1233</v>
      </c>
      <c r="JAN33" s="43">
        <v>922</v>
      </c>
      <c r="JAO33" s="43">
        <v>3081</v>
      </c>
      <c r="JAP33" s="43">
        <v>1512</v>
      </c>
      <c r="JAQ33" s="43">
        <v>3150</v>
      </c>
      <c r="JAR33" s="43">
        <v>3151</v>
      </c>
      <c r="JAS33" s="43">
        <v>3294</v>
      </c>
      <c r="JAT33" s="43">
        <v>3007</v>
      </c>
      <c r="JAU33" s="43">
        <v>1431</v>
      </c>
      <c r="JAV33" s="43">
        <v>3054</v>
      </c>
      <c r="JAW33" s="43">
        <v>847</v>
      </c>
      <c r="JAX33" s="43">
        <v>3008</v>
      </c>
      <c r="JAY33" s="43">
        <v>3008</v>
      </c>
      <c r="JAZ33" s="43">
        <v>1515</v>
      </c>
      <c r="JBA33" s="43">
        <v>1557</v>
      </c>
      <c r="JBB33" s="43">
        <v>1476</v>
      </c>
      <c r="JBC33" s="43">
        <v>1118</v>
      </c>
      <c r="JBE33" s="43">
        <v>0</v>
      </c>
      <c r="JBF33" s="43">
        <v>1</v>
      </c>
      <c r="JBR33" s="43">
        <v>68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74</v>
      </c>
      <c r="JBZ33" s="43">
        <v>0</v>
      </c>
      <c r="JCA33" s="43">
        <v>0</v>
      </c>
      <c r="JCB33" s="43">
        <v>0</v>
      </c>
      <c r="JCC33" s="43">
        <v>251.5</v>
      </c>
      <c r="JCD33" s="43">
        <v>0</v>
      </c>
      <c r="JCE33" s="43">
        <v>0</v>
      </c>
      <c r="JCF33" s="43">
        <v>0</v>
      </c>
      <c r="JCG33" s="43">
        <v>1100</v>
      </c>
      <c r="JCH33" s="43">
        <v>0</v>
      </c>
      <c r="JCI33" s="43">
        <v>0</v>
      </c>
      <c r="JCJ33" s="43">
        <v>0</v>
      </c>
      <c r="JCK33" s="43">
        <v>15.7</v>
      </c>
      <c r="JCL33" s="43">
        <v>0</v>
      </c>
      <c r="JCM33" s="43">
        <v>0</v>
      </c>
      <c r="JCN33" s="43">
        <v>0</v>
      </c>
      <c r="JCO33" s="43">
        <v>1.9119999999999999</v>
      </c>
      <c r="JCS33" s="43">
        <v>28.7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A33" s="43">
        <v>1</v>
      </c>
      <c r="JDB33" s="43">
        <v>1</v>
      </c>
      <c r="JDC33" s="43">
        <v>5</v>
      </c>
      <c r="JDD33" s="43">
        <v>9471</v>
      </c>
      <c r="JDE33" s="43">
        <v>1</v>
      </c>
      <c r="JDF33" s="43">
        <v>9471</v>
      </c>
      <c r="JDG33" s="43">
        <v>1</v>
      </c>
      <c r="JDH33" s="43">
        <v>9471</v>
      </c>
      <c r="JDI33" s="43">
        <v>1</v>
      </c>
      <c r="JDJ33" s="43">
        <v>9471</v>
      </c>
      <c r="JDK33" s="43">
        <v>1</v>
      </c>
      <c r="JDL33" s="43">
        <v>9471</v>
      </c>
      <c r="JDM33" s="43">
        <v>1</v>
      </c>
      <c r="JDN33" s="43">
        <v>9471</v>
      </c>
      <c r="JDO33" s="43">
        <v>1</v>
      </c>
      <c r="JDP33" s="43">
        <v>9471</v>
      </c>
      <c r="JDQ33" s="43">
        <v>1</v>
      </c>
      <c r="JDR33" s="43">
        <v>9471</v>
      </c>
      <c r="JDS33" s="43">
        <v>1</v>
      </c>
      <c r="JDT33" s="43">
        <v>9471</v>
      </c>
      <c r="JDU33" s="43">
        <v>1</v>
      </c>
      <c r="JDV33" s="43">
        <v>9471</v>
      </c>
      <c r="JDW33" s="43">
        <v>1</v>
      </c>
      <c r="JDX33" s="43">
        <v>9471</v>
      </c>
      <c r="JDY33" s="43">
        <v>1</v>
      </c>
      <c r="JDZ33" s="43">
        <v>9471</v>
      </c>
      <c r="JEA33" s="43">
        <v>1</v>
      </c>
      <c r="JEB33" s="43">
        <v>9471</v>
      </c>
      <c r="JEC33" s="43">
        <v>1</v>
      </c>
      <c r="JED33" s="43">
        <v>9471</v>
      </c>
      <c r="JEE33" s="43">
        <v>1</v>
      </c>
      <c r="JEF33" s="43">
        <v>9471</v>
      </c>
      <c r="JEG33" s="43">
        <v>1</v>
      </c>
      <c r="JEH33" s="43">
        <v>9471</v>
      </c>
      <c r="JEI33" s="43">
        <v>1</v>
      </c>
      <c r="JEJ33" s="43">
        <v>9471</v>
      </c>
      <c r="JEK33" s="43">
        <v>1</v>
      </c>
      <c r="JEL33" s="43">
        <v>9471</v>
      </c>
      <c r="JEM33" s="43">
        <v>1</v>
      </c>
      <c r="JEN33" s="43">
        <v>9471</v>
      </c>
      <c r="JEO33" s="43">
        <v>1</v>
      </c>
      <c r="JEP33" s="43">
        <v>9471</v>
      </c>
      <c r="JEQ33" s="43">
        <v>1</v>
      </c>
      <c r="JER33" s="43">
        <v>9471</v>
      </c>
      <c r="JES33" s="43">
        <v>1</v>
      </c>
      <c r="JET33" s="43">
        <v>9471</v>
      </c>
      <c r="JEU33" s="43">
        <v>1</v>
      </c>
      <c r="JEV33" s="43">
        <v>9471</v>
      </c>
      <c r="JEW33" s="43">
        <v>1</v>
      </c>
      <c r="JEX33" s="43">
        <v>9471</v>
      </c>
      <c r="JEY33" s="43">
        <v>1</v>
      </c>
      <c r="JEZ33" s="43">
        <v>0</v>
      </c>
      <c r="JFA33" s="43">
        <v>7.5</v>
      </c>
      <c r="JFB33" s="43">
        <v>0</v>
      </c>
      <c r="JFC33" s="43">
        <v>7.27</v>
      </c>
      <c r="JFD33" s="43">
        <v>0</v>
      </c>
      <c r="JFE33" s="43">
        <v>7.49</v>
      </c>
      <c r="JFF33" s="43">
        <v>0</v>
      </c>
      <c r="JFG33" s="43">
        <v>7.6</v>
      </c>
      <c r="JFH33" s="43">
        <v>0</v>
      </c>
      <c r="JFI33" s="43">
        <v>7.2</v>
      </c>
      <c r="JFJ33" s="43">
        <v>0</v>
      </c>
      <c r="JFK33" s="43">
        <v>7.23</v>
      </c>
      <c r="JFL33" s="43">
        <v>0</v>
      </c>
      <c r="JFM33" s="43">
        <v>7.45</v>
      </c>
      <c r="JFN33" s="43">
        <v>0</v>
      </c>
      <c r="JFO33" s="43">
        <v>7.43</v>
      </c>
      <c r="JFP33" s="43">
        <v>0</v>
      </c>
      <c r="JFQ33" s="43">
        <v>7.63</v>
      </c>
      <c r="JFR33" s="43">
        <v>0</v>
      </c>
      <c r="JFS33" s="43">
        <v>7.27</v>
      </c>
      <c r="JFT33" s="43">
        <v>0</v>
      </c>
      <c r="JFU33" s="43">
        <v>7.38</v>
      </c>
      <c r="JFV33" s="43">
        <v>0</v>
      </c>
      <c r="JFW33" s="43">
        <v>7.39</v>
      </c>
      <c r="JFX33" s="43">
        <v>0</v>
      </c>
      <c r="JFY33" s="43">
        <v>7.37</v>
      </c>
      <c r="JFZ33" s="43">
        <v>0</v>
      </c>
      <c r="JGA33" s="43">
        <v>7.24</v>
      </c>
      <c r="JGB33" s="43">
        <v>0</v>
      </c>
      <c r="JGC33" s="43">
        <v>7.43</v>
      </c>
      <c r="JGD33" s="43">
        <v>0</v>
      </c>
      <c r="JGE33" s="43">
        <v>7.7</v>
      </c>
      <c r="JGF33" s="43">
        <v>0</v>
      </c>
      <c r="JGG33" s="43">
        <v>7.55</v>
      </c>
      <c r="JGH33" s="43">
        <v>0</v>
      </c>
      <c r="JGI33" s="43">
        <v>7.4</v>
      </c>
      <c r="JGJ33" s="43">
        <v>0</v>
      </c>
      <c r="JGK33" s="43">
        <v>7.55</v>
      </c>
      <c r="JGL33" s="43">
        <v>0</v>
      </c>
      <c r="JGM33" s="43">
        <v>7.44</v>
      </c>
      <c r="JGN33" s="43">
        <v>0</v>
      </c>
      <c r="JGO33" s="43">
        <v>7.54</v>
      </c>
      <c r="JGP33" s="43">
        <v>0</v>
      </c>
      <c r="JGQ33" s="43">
        <v>7.44</v>
      </c>
      <c r="JGR33" s="43">
        <v>0</v>
      </c>
      <c r="JGS33" s="43">
        <v>7.62</v>
      </c>
      <c r="JGT33" s="43">
        <v>0</v>
      </c>
      <c r="JGU33" s="43">
        <v>7.54</v>
      </c>
      <c r="JGV33" s="43">
        <v>0</v>
      </c>
      <c r="JGW33" s="43">
        <v>-0.23</v>
      </c>
      <c r="JGX33" s="43">
        <v>0</v>
      </c>
      <c r="JGY33" s="43">
        <v>-0.7</v>
      </c>
      <c r="JGZ33" s="43">
        <v>0</v>
      </c>
      <c r="JHA33" s="43">
        <v>-0.09</v>
      </c>
      <c r="JHB33" s="43">
        <v>0</v>
      </c>
      <c r="JHC33" s="43">
        <v>-0.13</v>
      </c>
      <c r="JHD33" s="43">
        <v>0</v>
      </c>
      <c r="JHE33" s="43">
        <v>-0.33</v>
      </c>
      <c r="JHF33" s="43">
        <v>0</v>
      </c>
      <c r="JHG33" s="43">
        <v>-7.0000000000000007E-2</v>
      </c>
      <c r="JHH33" s="43">
        <v>0</v>
      </c>
      <c r="JHI33" s="43">
        <v>-0.13</v>
      </c>
      <c r="JHJ33" s="43">
        <v>0</v>
      </c>
      <c r="JHK33" s="43">
        <v>-0.1</v>
      </c>
      <c r="JHL33" s="43">
        <v>0</v>
      </c>
      <c r="JHM33" s="43">
        <v>-0.31</v>
      </c>
      <c r="JHN33" s="43">
        <v>0</v>
      </c>
      <c r="JHO33" s="43">
        <v>-0.37</v>
      </c>
      <c r="JHP33" s="43">
        <v>0</v>
      </c>
      <c r="JHQ33" s="43">
        <v>-0.22</v>
      </c>
      <c r="JHR33" s="43">
        <v>0</v>
      </c>
      <c r="JHS33" s="43">
        <v>-0.15</v>
      </c>
      <c r="JHT33" s="43">
        <v>0</v>
      </c>
      <c r="JHU33" s="43">
        <v>-0.28999999999999998</v>
      </c>
      <c r="JHV33" s="43">
        <v>0</v>
      </c>
      <c r="JHW33" s="43">
        <v>-0.38</v>
      </c>
      <c r="JHX33" s="43">
        <v>0</v>
      </c>
      <c r="JHY33" s="43">
        <v>-0.2</v>
      </c>
      <c r="JHZ33" s="43">
        <v>0</v>
      </c>
      <c r="JIA33" s="43">
        <v>0.13</v>
      </c>
      <c r="JIB33" s="43">
        <v>0</v>
      </c>
      <c r="JIC33" s="43">
        <v>-0.05</v>
      </c>
      <c r="JID33" s="43">
        <v>0</v>
      </c>
      <c r="JIE33" s="43">
        <v>-0.25</v>
      </c>
      <c r="JIF33" s="43">
        <v>0</v>
      </c>
      <c r="JIG33" s="43">
        <v>-0.34</v>
      </c>
      <c r="JIH33" s="43">
        <v>0</v>
      </c>
      <c r="JII33" s="43">
        <v>0.19</v>
      </c>
      <c r="JIJ33" s="43">
        <v>0</v>
      </c>
      <c r="JIK33" s="43">
        <v>-0.02</v>
      </c>
      <c r="JIL33" s="43">
        <v>0</v>
      </c>
      <c r="JIM33" s="43">
        <v>0.18</v>
      </c>
      <c r="JIN33" s="43">
        <v>0</v>
      </c>
      <c r="JIO33" s="43">
        <v>0.1</v>
      </c>
      <c r="JIP33" s="43">
        <v>0</v>
      </c>
      <c r="JIQ33" s="43">
        <v>-0.09</v>
      </c>
      <c r="JIR33" s="43">
        <v>0</v>
      </c>
      <c r="JIS33" s="43">
        <v>7.52</v>
      </c>
      <c r="JIT33" s="43">
        <v>0</v>
      </c>
      <c r="JIU33" s="43">
        <v>7.3</v>
      </c>
      <c r="JIV33" s="43">
        <v>0</v>
      </c>
      <c r="JIW33" s="43">
        <v>7.5</v>
      </c>
      <c r="JIX33" s="43">
        <v>0</v>
      </c>
      <c r="JIY33" s="43">
        <v>7.56</v>
      </c>
      <c r="JIZ33" s="43">
        <v>0</v>
      </c>
      <c r="JJA33" s="43">
        <v>7.5</v>
      </c>
      <c r="JJB33" s="43">
        <v>0</v>
      </c>
      <c r="JJC33" s="43">
        <v>7.19</v>
      </c>
      <c r="JJD33" s="43">
        <v>0</v>
      </c>
      <c r="JJE33" s="43">
        <v>7.54</v>
      </c>
      <c r="JJF33" s="43">
        <v>0</v>
      </c>
      <c r="JJG33" s="43">
        <v>7.32</v>
      </c>
      <c r="JJH33" s="43">
        <v>0</v>
      </c>
      <c r="JJI33" s="43">
        <v>7.56</v>
      </c>
      <c r="JJJ33" s="43">
        <v>0</v>
      </c>
      <c r="JJK33" s="43">
        <v>7.39</v>
      </c>
      <c r="JJL33" s="43">
        <v>0</v>
      </c>
      <c r="JJM33" s="43">
        <v>7.4</v>
      </c>
      <c r="JJN33" s="43">
        <v>0</v>
      </c>
      <c r="JJO33" s="43">
        <v>7.42</v>
      </c>
      <c r="JJP33" s="43">
        <v>0</v>
      </c>
      <c r="JJQ33" s="43">
        <v>7.38</v>
      </c>
      <c r="JJR33" s="43">
        <v>0</v>
      </c>
      <c r="JJS33" s="43">
        <v>7.34</v>
      </c>
      <c r="JJT33" s="43">
        <v>0</v>
      </c>
      <c r="JJU33" s="43">
        <v>7.39</v>
      </c>
      <c r="JJV33" s="43">
        <v>0</v>
      </c>
      <c r="JJW33" s="43">
        <v>7.47</v>
      </c>
      <c r="JJX33" s="43">
        <v>0</v>
      </c>
      <c r="JJY33" s="43">
        <v>7.65</v>
      </c>
      <c r="JJZ33" s="43">
        <v>0</v>
      </c>
      <c r="JKA33" s="43">
        <v>7.49</v>
      </c>
      <c r="JKB33" s="43">
        <v>0</v>
      </c>
      <c r="JKC33" s="43">
        <v>7.27</v>
      </c>
      <c r="JKD33" s="43">
        <v>0</v>
      </c>
      <c r="JKE33" s="43">
        <v>7.34</v>
      </c>
      <c r="JKF33" s="43">
        <v>0</v>
      </c>
      <c r="JKG33" s="43">
        <v>8.08</v>
      </c>
      <c r="JKH33" s="43">
        <v>0</v>
      </c>
      <c r="JKI33" s="43">
        <v>7.49</v>
      </c>
      <c r="JKJ33" s="43">
        <v>0</v>
      </c>
      <c r="JKK33" s="43">
        <v>7.61</v>
      </c>
      <c r="JKL33" s="43">
        <v>0</v>
      </c>
      <c r="JKM33" s="43">
        <v>7.51</v>
      </c>
      <c r="JKN33" s="43">
        <v>0</v>
      </c>
      <c r="JKO33" s="43">
        <v>-0.43</v>
      </c>
      <c r="JKP33" s="43">
        <v>0</v>
      </c>
      <c r="JKQ33" s="43">
        <v>-0.45</v>
      </c>
      <c r="JKR33" s="43">
        <v>0</v>
      </c>
      <c r="JKS33" s="43">
        <v>-0.4</v>
      </c>
      <c r="JKT33" s="43">
        <v>0</v>
      </c>
      <c r="JKU33" s="43">
        <v>-0.39</v>
      </c>
      <c r="JKV33" s="43">
        <v>0</v>
      </c>
      <c r="JKW33" s="43">
        <v>-0.44</v>
      </c>
      <c r="JKX33" s="43">
        <v>0</v>
      </c>
      <c r="JKY33" s="43">
        <v>-0.51</v>
      </c>
      <c r="JKZ33" s="43">
        <v>0</v>
      </c>
      <c r="JLA33" s="43">
        <v>-0.11</v>
      </c>
      <c r="JLB33" s="43">
        <v>0</v>
      </c>
      <c r="JLC33" s="43">
        <v>-0.36</v>
      </c>
      <c r="JLD33" s="43">
        <v>0</v>
      </c>
      <c r="JLE33" s="43">
        <v>-0.49</v>
      </c>
      <c r="JLF33" s="43">
        <v>0</v>
      </c>
      <c r="JLG33" s="43">
        <v>-0.47</v>
      </c>
      <c r="JLH33" s="43">
        <v>0</v>
      </c>
      <c r="JLI33" s="43">
        <v>-0.54</v>
      </c>
      <c r="JLJ33" s="43">
        <v>0</v>
      </c>
      <c r="JLK33" s="43">
        <v>-0.26</v>
      </c>
      <c r="JLL33" s="43">
        <v>0</v>
      </c>
      <c r="JLM33" s="43">
        <v>-0.59</v>
      </c>
      <c r="JLN33" s="43">
        <v>0</v>
      </c>
      <c r="JLO33" s="43">
        <v>-0.37</v>
      </c>
      <c r="JLP33" s="43">
        <v>0</v>
      </c>
      <c r="JLQ33" s="43">
        <v>-0.32</v>
      </c>
      <c r="JLR33" s="43">
        <v>0</v>
      </c>
      <c r="JLS33" s="43">
        <v>-0.37</v>
      </c>
      <c r="JLT33" s="43">
        <v>0</v>
      </c>
      <c r="JLU33" s="43">
        <v>-0.25</v>
      </c>
      <c r="JLV33" s="43">
        <v>0</v>
      </c>
      <c r="JLW33" s="43">
        <v>-0.38</v>
      </c>
      <c r="JLX33" s="43">
        <v>0</v>
      </c>
      <c r="JLY33" s="43">
        <v>-0.47</v>
      </c>
      <c r="JLZ33" s="43">
        <v>0</v>
      </c>
      <c r="JMA33" s="43">
        <v>-0.4</v>
      </c>
      <c r="JMB33" s="43">
        <v>0</v>
      </c>
      <c r="JMC33" s="43">
        <v>-0.25</v>
      </c>
      <c r="JMD33" s="43">
        <v>0</v>
      </c>
      <c r="JME33" s="43">
        <v>-0.25</v>
      </c>
      <c r="JMF33" s="43">
        <v>0</v>
      </c>
      <c r="JMG33" s="43">
        <v>-0.05</v>
      </c>
      <c r="JMH33" s="43">
        <v>0</v>
      </c>
      <c r="JMI33" s="43">
        <v>-0.25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98</v>
      </c>
      <c r="JMR33" s="43">
        <v>97.4</v>
      </c>
      <c r="JMS33" s="43">
        <v>97.4</v>
      </c>
      <c r="JMT33" s="43">
        <v>0</v>
      </c>
      <c r="JMU33" s="43">
        <v>0</v>
      </c>
      <c r="JMV33" s="43">
        <v>12.4</v>
      </c>
      <c r="JMW33" s="43">
        <v>12.1</v>
      </c>
      <c r="JMX33" s="43">
        <v>0</v>
      </c>
      <c r="JMY33" s="43">
        <v>12.3</v>
      </c>
      <c r="JMZ33" s="43">
        <v>0</v>
      </c>
      <c r="JNA33" s="43">
        <v>0</v>
      </c>
      <c r="JNB33" s="43">
        <v>0</v>
      </c>
      <c r="JNC33" s="43">
        <v>5.31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98</v>
      </c>
      <c r="JNK33" s="112">
        <v>98</v>
      </c>
      <c r="JNL33" s="112">
        <v>98</v>
      </c>
      <c r="JNM33" s="112">
        <v>98</v>
      </c>
      <c r="JNN33" s="112">
        <v>12.4</v>
      </c>
      <c r="JNO33" s="112">
        <v>12.4</v>
      </c>
      <c r="JNP33" s="112">
        <v>12.4</v>
      </c>
      <c r="JNQ33" s="112">
        <v>12.4</v>
      </c>
      <c r="JNS33" s="112">
        <v>1500</v>
      </c>
      <c r="JNT33" s="112">
        <v>1498</v>
      </c>
      <c r="JNV33" s="112">
        <v>51.9</v>
      </c>
      <c r="JNY33" s="112">
        <v>0</v>
      </c>
      <c r="JNZ33" s="112">
        <v>0</v>
      </c>
      <c r="JOA33" s="112" t="s">
        <v>4</v>
      </c>
    </row>
    <row r="34" spans="1:6089 6180:7151" ht="15" customHeight="1">
      <c r="A34" s="205">
        <v>29</v>
      </c>
      <c r="F34" s="43" t="s">
        <v>8253</v>
      </c>
      <c r="G34" s="43">
        <v>0</v>
      </c>
      <c r="H34" s="43">
        <v>0</v>
      </c>
      <c r="I34" s="43">
        <v>0</v>
      </c>
      <c r="J34" s="43">
        <v>1898</v>
      </c>
      <c r="K34" s="43">
        <v>0</v>
      </c>
      <c r="L34" s="43">
        <v>0</v>
      </c>
      <c r="M34" s="43">
        <v>-0.92</v>
      </c>
      <c r="N34" s="43">
        <v>3.62</v>
      </c>
      <c r="O34" s="43">
        <v>15.4</v>
      </c>
      <c r="P34" s="43">
        <v>367</v>
      </c>
      <c r="Q34" s="43">
        <v>0</v>
      </c>
      <c r="R34" s="43">
        <v>-154</v>
      </c>
      <c r="S34" s="43">
        <v>0</v>
      </c>
      <c r="T34" s="43">
        <v>6.58</v>
      </c>
      <c r="U34" s="43">
        <v>0</v>
      </c>
      <c r="V34" s="43">
        <v>2.66</v>
      </c>
      <c r="W34" s="43">
        <v>3.69</v>
      </c>
      <c r="X34" s="43">
        <v>-3270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4.96</v>
      </c>
      <c r="AH34" s="43">
        <v>0</v>
      </c>
      <c r="AI34" s="43">
        <v>4.97</v>
      </c>
      <c r="AJ34" s="43">
        <v>0</v>
      </c>
      <c r="AK34" s="43">
        <v>0</v>
      </c>
      <c r="AL34" s="43">
        <v>0</v>
      </c>
      <c r="AM34" s="43" t="s">
        <v>7656</v>
      </c>
      <c r="AN34" s="43">
        <v>1372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1</v>
      </c>
      <c r="CA34" s="43">
        <v>0</v>
      </c>
      <c r="CB34" s="43">
        <v>0</v>
      </c>
      <c r="CC34" s="43">
        <v>1</v>
      </c>
      <c r="CD34" s="43">
        <v>0</v>
      </c>
      <c r="CE34" s="43">
        <v>1</v>
      </c>
      <c r="CF34" s="43">
        <v>0</v>
      </c>
      <c r="CH34" s="43">
        <v>12965</v>
      </c>
      <c r="CI34" s="43">
        <v>0</v>
      </c>
      <c r="CJ34" s="43">
        <v>0</v>
      </c>
      <c r="CK34" s="43">
        <v>0</v>
      </c>
      <c r="CL34" s="43">
        <v>0</v>
      </c>
      <c r="CM34" s="43">
        <v>-3974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1.44</v>
      </c>
      <c r="EV34" s="43">
        <v>0.69</v>
      </c>
      <c r="FA34" s="43">
        <v>8184374</v>
      </c>
      <c r="FB34" s="43">
        <v>0</v>
      </c>
      <c r="FC34" s="43">
        <v>9432305</v>
      </c>
      <c r="FD34" s="43">
        <v>37347867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1867</v>
      </c>
      <c r="FL34" s="43">
        <v>1867</v>
      </c>
      <c r="FM34" s="43">
        <v>1867</v>
      </c>
      <c r="FN34" s="43">
        <v>468</v>
      </c>
      <c r="FO34" s="43">
        <v>1514</v>
      </c>
      <c r="FP34" s="43">
        <v>6459</v>
      </c>
      <c r="FQ34" s="43">
        <v>694378</v>
      </c>
      <c r="FR34" s="43">
        <v>794378</v>
      </c>
      <c r="FS34" s="43">
        <v>13541</v>
      </c>
      <c r="FT34" s="43">
        <v>13541</v>
      </c>
      <c r="FU34" s="43">
        <v>13541</v>
      </c>
      <c r="FW34" s="43">
        <v>370</v>
      </c>
      <c r="FY34" s="43">
        <v>60</v>
      </c>
      <c r="FZ34" s="43">
        <v>66.2</v>
      </c>
      <c r="GA34" s="43">
        <v>70</v>
      </c>
      <c r="GB34" s="43">
        <v>69.900000000000006</v>
      </c>
      <c r="GC34" s="43">
        <v>89.6</v>
      </c>
      <c r="GD34" s="43">
        <v>68</v>
      </c>
      <c r="GE34" s="43">
        <v>67.7</v>
      </c>
      <c r="GF34" s="43">
        <v>24</v>
      </c>
      <c r="GG34" s="43">
        <v>20</v>
      </c>
      <c r="GH34" s="43">
        <v>-3270</v>
      </c>
      <c r="GI34" s="43">
        <v>0</v>
      </c>
      <c r="GJ34" s="43">
        <v>0</v>
      </c>
      <c r="GK34" s="43">
        <v>0</v>
      </c>
      <c r="GL34" s="43">
        <v>0</v>
      </c>
      <c r="GM34" s="43">
        <v>89</v>
      </c>
      <c r="GN34" s="43">
        <v>89</v>
      </c>
      <c r="GO34" s="43">
        <v>30.7</v>
      </c>
      <c r="GP34" s="43">
        <v>60</v>
      </c>
      <c r="GQ34" s="43">
        <v>60</v>
      </c>
      <c r="GR34" s="43">
        <v>0</v>
      </c>
      <c r="GS34" s="43">
        <v>86.8</v>
      </c>
      <c r="GT34" s="43">
        <v>86.8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51</v>
      </c>
      <c r="KF34" s="43">
        <v>2</v>
      </c>
      <c r="KG34" s="43">
        <v>51</v>
      </c>
      <c r="KH34" s="43">
        <v>2</v>
      </c>
      <c r="KI34" s="43">
        <v>51</v>
      </c>
      <c r="KJ34" s="43">
        <v>51</v>
      </c>
      <c r="KK34" s="43">
        <v>51</v>
      </c>
      <c r="KL34" s="43">
        <v>2</v>
      </c>
      <c r="KM34" s="43">
        <v>51</v>
      </c>
      <c r="KN34" s="43">
        <v>51</v>
      </c>
      <c r="KO34" s="43">
        <v>51</v>
      </c>
      <c r="KP34" s="43">
        <v>2</v>
      </c>
      <c r="KQ34" s="43">
        <v>2</v>
      </c>
      <c r="KR34" s="43">
        <v>2</v>
      </c>
      <c r="KS34" s="43">
        <v>2</v>
      </c>
      <c r="KT34" s="43">
        <v>51</v>
      </c>
      <c r="KU34" s="43">
        <v>2</v>
      </c>
      <c r="KV34" s="43">
        <v>51</v>
      </c>
      <c r="KW34" s="43">
        <v>51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L34" s="43">
        <v>0</v>
      </c>
      <c r="QM34" s="43">
        <v>0</v>
      </c>
      <c r="QN34" s="43">
        <v>0</v>
      </c>
      <c r="QP34" s="43">
        <v>0</v>
      </c>
      <c r="QQ34" s="43">
        <v>4.5599999999999996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P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1608948111956</v>
      </c>
      <c r="SQ34" s="43">
        <v>0</v>
      </c>
      <c r="SR34" s="43">
        <v>41</v>
      </c>
      <c r="SS34" s="43">
        <v>1.1819999999999999</v>
      </c>
      <c r="ST34" s="43">
        <v>0</v>
      </c>
      <c r="SU34" s="43">
        <v>0</v>
      </c>
      <c r="SV34" s="43">
        <v>0</v>
      </c>
      <c r="SW34" s="43">
        <v>0</v>
      </c>
      <c r="SX34" s="43">
        <v>37.869999999999997</v>
      </c>
      <c r="SY34" s="43">
        <v>0</v>
      </c>
      <c r="TA34" s="43">
        <v>5622</v>
      </c>
      <c r="TF34" s="43">
        <v>0</v>
      </c>
      <c r="TG34" s="43">
        <v>0</v>
      </c>
      <c r="TH34" s="43">
        <v>0</v>
      </c>
      <c r="TI34" s="43">
        <v>0</v>
      </c>
      <c r="TJ34" s="43">
        <v>0</v>
      </c>
      <c r="TK34" s="43">
        <v>0</v>
      </c>
      <c r="TL34" s="43">
        <v>0</v>
      </c>
      <c r="TM34" s="43">
        <v>0</v>
      </c>
      <c r="TN34" s="43">
        <v>0</v>
      </c>
      <c r="TP34" s="43">
        <v>0</v>
      </c>
      <c r="TQ34" s="43">
        <v>0</v>
      </c>
      <c r="TR34" s="43">
        <v>561</v>
      </c>
      <c r="TS34" s="43">
        <v>564</v>
      </c>
      <c r="TT34" s="43">
        <v>563</v>
      </c>
      <c r="TU34" s="43">
        <v>564</v>
      </c>
      <c r="TV34" s="43">
        <v>571</v>
      </c>
      <c r="TW34" s="43">
        <v>568</v>
      </c>
      <c r="TX34" s="43">
        <v>560</v>
      </c>
      <c r="TY34" s="43">
        <v>566</v>
      </c>
      <c r="TZ34" s="43">
        <v>564</v>
      </c>
      <c r="UA34" s="43">
        <v>565</v>
      </c>
      <c r="UB34" s="43">
        <v>566</v>
      </c>
      <c r="UC34" s="43">
        <v>563</v>
      </c>
      <c r="UD34" s="43">
        <v>567</v>
      </c>
      <c r="UE34" s="43">
        <v>569</v>
      </c>
      <c r="UF34" s="43">
        <v>569</v>
      </c>
      <c r="UG34" s="43">
        <v>566</v>
      </c>
      <c r="UH34" s="43">
        <v>565</v>
      </c>
      <c r="UI34" s="43">
        <v>568</v>
      </c>
      <c r="UJ34" s="43">
        <v>571</v>
      </c>
      <c r="UK34" s="43">
        <v>560</v>
      </c>
      <c r="UL34" s="43">
        <v>0</v>
      </c>
      <c r="UM34" s="43">
        <v>0</v>
      </c>
      <c r="UN34" s="43">
        <v>0</v>
      </c>
      <c r="UO34" s="43">
        <v>0</v>
      </c>
      <c r="UP34" s="43">
        <v>565</v>
      </c>
      <c r="UQ34" s="43">
        <v>565</v>
      </c>
      <c r="UR34" s="43">
        <v>570</v>
      </c>
      <c r="US34" s="43">
        <v>571</v>
      </c>
      <c r="UT34" s="43">
        <v>559</v>
      </c>
      <c r="UU34" s="43">
        <v>559</v>
      </c>
      <c r="UV34" s="43">
        <v>0</v>
      </c>
      <c r="UW34" s="43">
        <v>0</v>
      </c>
      <c r="UX34" s="43">
        <v>0</v>
      </c>
      <c r="UY34" s="43">
        <v>398</v>
      </c>
      <c r="UZ34" s="43">
        <v>396</v>
      </c>
      <c r="VA34" s="43">
        <v>12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9392388</v>
      </c>
      <c r="XA34" s="43">
        <v>5487551</v>
      </c>
      <c r="XD34" s="43">
        <v>0</v>
      </c>
      <c r="XF34" s="43">
        <v>1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61</v>
      </c>
      <c r="XO34" s="43">
        <v>52.4</v>
      </c>
      <c r="XR34" s="43">
        <v>65.900000000000006</v>
      </c>
      <c r="XS34" s="43">
        <v>64.2</v>
      </c>
      <c r="XT34" s="43">
        <v>63.7</v>
      </c>
      <c r="XU34" s="43">
        <v>24</v>
      </c>
      <c r="XZ34" s="43">
        <v>1</v>
      </c>
      <c r="YA34" s="43">
        <v>1606665482062</v>
      </c>
      <c r="YC34" s="43">
        <v>3005</v>
      </c>
      <c r="YD34" s="43">
        <v>0.93700000000000006</v>
      </c>
      <c r="YE34" s="43">
        <v>49.99</v>
      </c>
      <c r="YF34" s="43">
        <v>0</v>
      </c>
      <c r="YG34" s="43">
        <v>11022</v>
      </c>
      <c r="YH34" s="43">
        <v>6364</v>
      </c>
      <c r="YI34" s="43">
        <v>11009</v>
      </c>
      <c r="YJ34" s="43">
        <v>6368</v>
      </c>
      <c r="YK34" s="43">
        <v>11018</v>
      </c>
      <c r="YL34" s="43">
        <v>6349</v>
      </c>
      <c r="YM34" s="43">
        <v>11029</v>
      </c>
      <c r="YN34" s="43">
        <v>6371</v>
      </c>
      <c r="YO34" s="43">
        <v>11013</v>
      </c>
      <c r="YP34" s="43">
        <v>6369</v>
      </c>
      <c r="YQ34" s="43">
        <v>11021</v>
      </c>
      <c r="YR34" s="43">
        <v>6349</v>
      </c>
      <c r="YS34" s="43">
        <v>0</v>
      </c>
      <c r="YT34" s="43">
        <v>11014</v>
      </c>
      <c r="YU34" s="43">
        <v>2753</v>
      </c>
      <c r="YV34" s="43">
        <v>4</v>
      </c>
      <c r="YW34" s="43">
        <v>0</v>
      </c>
      <c r="YX34" s="43">
        <v>0</v>
      </c>
      <c r="YY34" s="43">
        <v>2.42</v>
      </c>
      <c r="YZ34" s="43">
        <v>-19.600000000000001</v>
      </c>
      <c r="ZA34" s="43">
        <v>4.0999999999999996</v>
      </c>
      <c r="ZB34" s="43">
        <v>0.86</v>
      </c>
      <c r="ZD34" s="43">
        <v>0</v>
      </c>
      <c r="ZE34" s="43">
        <v>86.8</v>
      </c>
      <c r="ZF34" s="43">
        <v>73.3</v>
      </c>
      <c r="ZG34" s="43">
        <v>0</v>
      </c>
      <c r="ZH34" s="43">
        <v>0</v>
      </c>
      <c r="ZI34" s="43">
        <v>67.7</v>
      </c>
      <c r="ZJ34" s="43">
        <v>69.900000000000006</v>
      </c>
      <c r="ZK34" s="43">
        <v>4</v>
      </c>
      <c r="ZL34" s="43">
        <v>0</v>
      </c>
      <c r="ZM34" s="43">
        <v>0</v>
      </c>
      <c r="ZN34" s="43">
        <v>22.1</v>
      </c>
      <c r="ZO34" s="43">
        <v>22.1</v>
      </c>
      <c r="ZP34" s="43">
        <v>22.1</v>
      </c>
      <c r="ZQ34" s="43">
        <v>22.1</v>
      </c>
      <c r="ZR34" s="43">
        <v>22.1</v>
      </c>
      <c r="ZS34" s="43">
        <v>22.1</v>
      </c>
      <c r="ZT34" s="43">
        <v>22.1</v>
      </c>
      <c r="ZU34" s="43">
        <v>22.1</v>
      </c>
      <c r="ZV34" s="43">
        <v>22.1</v>
      </c>
      <c r="ZW34" s="43">
        <v>22.1</v>
      </c>
      <c r="ZX34" s="43">
        <v>22.1</v>
      </c>
      <c r="ZY34" s="43">
        <v>22.1</v>
      </c>
      <c r="ZZ34" s="43">
        <v>22.1</v>
      </c>
      <c r="AAA34" s="43">
        <v>22.1</v>
      </c>
      <c r="AAB34" s="43">
        <v>22.1</v>
      </c>
      <c r="AAC34" s="43">
        <v>22.1</v>
      </c>
      <c r="AAD34" s="43">
        <v>22.1</v>
      </c>
      <c r="AAE34" s="43">
        <v>22.1</v>
      </c>
      <c r="AAF34" s="43">
        <v>22.1</v>
      </c>
      <c r="AAG34" s="43">
        <v>22.1</v>
      </c>
      <c r="AAH34" s="43">
        <v>22.1</v>
      </c>
      <c r="AAI34" s="43">
        <v>0</v>
      </c>
      <c r="AAJ34" s="43">
        <v>0</v>
      </c>
      <c r="AAK34" s="43">
        <v>0</v>
      </c>
      <c r="AAL34" s="43">
        <v>0</v>
      </c>
      <c r="AAM34" s="43">
        <v>50.7</v>
      </c>
      <c r="AAN34" s="43">
        <v>54.6</v>
      </c>
      <c r="AAO34" s="43">
        <v>0</v>
      </c>
      <c r="AAP34" s="43">
        <v>0</v>
      </c>
      <c r="AAQ34" s="43">
        <v>50</v>
      </c>
      <c r="AAR34" s="43">
        <v>52.2</v>
      </c>
      <c r="AAS34" s="43">
        <v>59.3</v>
      </c>
      <c r="AAT34" s="43">
        <v>61.3</v>
      </c>
      <c r="AAU34" s="43">
        <v>56.1</v>
      </c>
      <c r="AAV34" s="43">
        <v>52</v>
      </c>
      <c r="AAW34" s="43">
        <v>52.2</v>
      </c>
      <c r="AAX34" s="43">
        <v>58</v>
      </c>
      <c r="AAY34" s="43">
        <v>1.26</v>
      </c>
      <c r="AAZ34" s="43">
        <v>1.26</v>
      </c>
      <c r="ABA34" s="43">
        <v>0</v>
      </c>
      <c r="ABB34" s="43">
        <v>0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0</v>
      </c>
      <c r="ABN34" s="43">
        <v>0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0</v>
      </c>
      <c r="ABZ34" s="43">
        <v>0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13560.1</v>
      </c>
      <c r="ACJ34" s="43">
        <v>13560.1</v>
      </c>
      <c r="ACK34" s="43">
        <v>0</v>
      </c>
      <c r="ACL34" s="43">
        <v>0</v>
      </c>
      <c r="ACM34" s="43">
        <v>13560.1</v>
      </c>
      <c r="ACN34" s="43">
        <v>13560.1</v>
      </c>
      <c r="ACO34" s="43">
        <v>13560.1</v>
      </c>
      <c r="ACP34" s="43">
        <v>13560.1</v>
      </c>
      <c r="ACQ34" s="43">
        <v>13560.1</v>
      </c>
      <c r="ACR34" s="43">
        <v>13560.3</v>
      </c>
      <c r="ACS34" s="43">
        <v>13560.3</v>
      </c>
      <c r="ACT34" s="43">
        <v>13560.1</v>
      </c>
      <c r="ACU34" s="43">
        <v>2018</v>
      </c>
      <c r="ACV34" s="43">
        <v>2018</v>
      </c>
      <c r="ACW34" s="43">
        <v>14</v>
      </c>
      <c r="ACX34" s="43">
        <v>9</v>
      </c>
      <c r="ACY34" s="43">
        <v>0</v>
      </c>
      <c r="ACZ34" s="43">
        <v>0</v>
      </c>
      <c r="ADA34" s="43">
        <v>0</v>
      </c>
      <c r="ADB34" s="43">
        <v>0</v>
      </c>
      <c r="ADC34" s="43">
        <v>0</v>
      </c>
      <c r="ADD34" s="43">
        <v>0</v>
      </c>
      <c r="ADE34" s="43">
        <v>14</v>
      </c>
      <c r="ADF34" s="43">
        <v>9</v>
      </c>
      <c r="ADG34" s="43">
        <v>2018</v>
      </c>
      <c r="ADH34" s="43">
        <v>10</v>
      </c>
      <c r="ADI34" s="43">
        <v>9</v>
      </c>
      <c r="ADJ34" s="43">
        <v>2018</v>
      </c>
      <c r="ADK34" s="43">
        <v>13</v>
      </c>
      <c r="ADL34" s="43">
        <v>9</v>
      </c>
      <c r="ADM34" s="43">
        <v>2018</v>
      </c>
      <c r="ADN34" s="43">
        <v>14</v>
      </c>
      <c r="ADO34" s="43">
        <v>9</v>
      </c>
      <c r="ADP34" s="43">
        <v>2018</v>
      </c>
      <c r="ADQ34" s="43">
        <v>14</v>
      </c>
      <c r="ADR34" s="43">
        <v>9</v>
      </c>
      <c r="ADS34" s="43">
        <v>2018</v>
      </c>
      <c r="ADT34" s="43">
        <v>14</v>
      </c>
      <c r="ADU34" s="43">
        <v>9</v>
      </c>
      <c r="ADV34" s="43">
        <v>2018</v>
      </c>
      <c r="ADW34" s="43">
        <v>14</v>
      </c>
      <c r="ADX34" s="43">
        <v>9</v>
      </c>
      <c r="ADY34" s="43">
        <v>2018</v>
      </c>
      <c r="ADZ34" s="43">
        <v>14</v>
      </c>
      <c r="AEA34" s="43">
        <v>9</v>
      </c>
      <c r="AEB34" s="43">
        <v>2018</v>
      </c>
      <c r="AEC34" s="43">
        <v>10</v>
      </c>
      <c r="AED34" s="43">
        <v>9</v>
      </c>
      <c r="AEE34" s="43">
        <v>42961</v>
      </c>
      <c r="AEF34" s="43">
        <v>42925</v>
      </c>
      <c r="AEG34" s="43">
        <v>0</v>
      </c>
      <c r="AEH34" s="43">
        <v>0</v>
      </c>
      <c r="AEI34" s="43">
        <v>42902</v>
      </c>
      <c r="AEJ34" s="43">
        <v>42921</v>
      </c>
      <c r="AEK34" s="43">
        <v>42965</v>
      </c>
      <c r="AEL34" s="43">
        <v>42960</v>
      </c>
      <c r="AEM34" s="43">
        <v>42966</v>
      </c>
      <c r="AEN34" s="43">
        <v>42964</v>
      </c>
      <c r="AEO34" s="43">
        <v>42963</v>
      </c>
      <c r="AEP34" s="43">
        <v>42908</v>
      </c>
      <c r="AEQ34" s="43">
        <v>7.73</v>
      </c>
      <c r="AER34" s="43">
        <v>7.73</v>
      </c>
      <c r="AES34" s="43">
        <v>0</v>
      </c>
      <c r="AET34" s="43">
        <v>0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47</v>
      </c>
      <c r="AGL34" s="43">
        <v>0</v>
      </c>
      <c r="AGM34" s="43">
        <v>0</v>
      </c>
      <c r="AGN34" s="43">
        <v>-16</v>
      </c>
      <c r="AGO34" s="43">
        <v>-16</v>
      </c>
      <c r="AGP34" s="43">
        <v>-16</v>
      </c>
      <c r="AGQ34" s="43">
        <v>-16</v>
      </c>
      <c r="AGR34" s="43">
        <v>-16</v>
      </c>
      <c r="AGS34" s="43">
        <v>-16</v>
      </c>
      <c r="AGT34" s="43">
        <v>-16</v>
      </c>
      <c r="AGU34" s="43">
        <v>-16</v>
      </c>
      <c r="AGV34" s="43">
        <v>-16</v>
      </c>
      <c r="AGW34" s="43">
        <v>-16</v>
      </c>
      <c r="AGX34" s="43">
        <v>-16</v>
      </c>
      <c r="AGY34" s="43">
        <v>-16</v>
      </c>
      <c r="AGZ34" s="43">
        <v>-16</v>
      </c>
      <c r="AHA34" s="43">
        <v>-16</v>
      </c>
      <c r="AHB34" s="43">
        <v>-16</v>
      </c>
      <c r="AHC34" s="43">
        <v>-16</v>
      </c>
      <c r="AHD34" s="43">
        <v>-16</v>
      </c>
      <c r="AHE34" s="43">
        <v>-16</v>
      </c>
      <c r="AHF34" s="43">
        <v>-16</v>
      </c>
      <c r="AHG34" s="43">
        <v>-16</v>
      </c>
      <c r="AHH34" s="43">
        <v>0</v>
      </c>
      <c r="AHI34" s="43">
        <v>0</v>
      </c>
      <c r="AHJ34" s="43">
        <v>0</v>
      </c>
      <c r="AHK34" s="43">
        <v>0</v>
      </c>
      <c r="AHL34" s="43">
        <v>189</v>
      </c>
      <c r="AHM34" s="43">
        <v>141</v>
      </c>
      <c r="AHN34" s="43">
        <v>126</v>
      </c>
      <c r="AHO34" s="43">
        <v>205</v>
      </c>
      <c r="AHP34" s="43">
        <v>94</v>
      </c>
      <c r="AHQ34" s="43">
        <v>110</v>
      </c>
      <c r="AHR34" s="43">
        <v>141</v>
      </c>
      <c r="AHS34" s="43">
        <v>141</v>
      </c>
      <c r="AHT34" s="43">
        <v>94</v>
      </c>
      <c r="AHU34" s="43">
        <v>110</v>
      </c>
      <c r="AHV34" s="43">
        <v>158</v>
      </c>
      <c r="AHW34" s="43">
        <v>174</v>
      </c>
      <c r="AHX34" s="43">
        <v>141</v>
      </c>
      <c r="AHY34" s="43">
        <v>158</v>
      </c>
      <c r="AHZ34" s="43">
        <v>110</v>
      </c>
      <c r="AIA34" s="43">
        <v>79</v>
      </c>
      <c r="AIB34" s="43">
        <v>141</v>
      </c>
      <c r="AIC34" s="43">
        <v>158</v>
      </c>
      <c r="AID34" s="43">
        <v>126</v>
      </c>
      <c r="AIE34" s="43">
        <v>126</v>
      </c>
      <c r="AIF34" s="43">
        <v>0</v>
      </c>
      <c r="AIG34" s="43">
        <v>0</v>
      </c>
      <c r="AIH34" s="43">
        <v>0</v>
      </c>
      <c r="AII34" s="43">
        <v>0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305</v>
      </c>
      <c r="AKN34" s="43">
        <v>268</v>
      </c>
      <c r="AKO34" s="43">
        <v>256</v>
      </c>
      <c r="AKP34" s="43">
        <v>268</v>
      </c>
      <c r="AKQ34" s="43">
        <v>219</v>
      </c>
      <c r="AKR34" s="43">
        <v>256</v>
      </c>
      <c r="AKS34" s="43">
        <v>402</v>
      </c>
      <c r="AKT34" s="43">
        <v>256</v>
      </c>
      <c r="AKU34" s="43">
        <v>207</v>
      </c>
      <c r="AKV34" s="43">
        <v>329</v>
      </c>
      <c r="AKW34" s="43">
        <v>354</v>
      </c>
      <c r="AKX34" s="43">
        <v>280</v>
      </c>
      <c r="AKY34" s="43">
        <v>317</v>
      </c>
      <c r="AKZ34" s="43">
        <v>378</v>
      </c>
      <c r="ALA34" s="43">
        <v>378</v>
      </c>
      <c r="ALB34" s="43">
        <v>305</v>
      </c>
      <c r="ALC34" s="43">
        <v>354</v>
      </c>
      <c r="ALD34" s="43">
        <v>305</v>
      </c>
      <c r="ALE34" s="43">
        <v>268</v>
      </c>
      <c r="ALF34" s="43">
        <v>280</v>
      </c>
      <c r="ALG34" s="43">
        <v>0</v>
      </c>
      <c r="ALH34" s="43">
        <v>0</v>
      </c>
      <c r="ALI34" s="43">
        <v>0</v>
      </c>
      <c r="ALJ34" s="43">
        <v>0</v>
      </c>
      <c r="ALK34" s="43">
        <v>-6.0000000000000001E-3</v>
      </c>
      <c r="ALL34" s="43">
        <v>3.85</v>
      </c>
      <c r="ALM34" s="43">
        <v>0</v>
      </c>
      <c r="ALN34" s="43">
        <v>0</v>
      </c>
      <c r="ALO34" s="43">
        <v>0</v>
      </c>
      <c r="ALP34" s="43">
        <v>0</v>
      </c>
      <c r="ALQ34" s="43">
        <v>7.51</v>
      </c>
      <c r="ALR34" s="43">
        <v>7.47</v>
      </c>
      <c r="ALS34" s="43">
        <v>7.62</v>
      </c>
      <c r="ALT34" s="43">
        <v>7.35</v>
      </c>
      <c r="ALU34" s="43">
        <v>7.28</v>
      </c>
      <c r="ALV34" s="43">
        <v>7.45</v>
      </c>
      <c r="ALW34" s="43">
        <v>7.28</v>
      </c>
      <c r="ALX34" s="43">
        <v>7.59</v>
      </c>
      <c r="ALY34" s="43">
        <v>7.11</v>
      </c>
      <c r="ALZ34" s="43">
        <v>7.26</v>
      </c>
      <c r="AMA34" s="43">
        <v>7.48</v>
      </c>
      <c r="AMB34" s="43">
        <v>7.11</v>
      </c>
      <c r="AMC34" s="43">
        <v>7.2</v>
      </c>
      <c r="AMD34" s="43">
        <v>7.63</v>
      </c>
      <c r="AME34" s="43">
        <v>7.35</v>
      </c>
      <c r="AMF34" s="43">
        <v>7.4</v>
      </c>
      <c r="AMG34" s="43">
        <v>7.27</v>
      </c>
      <c r="AMH34" s="43">
        <v>7.4</v>
      </c>
      <c r="AMI34" s="43">
        <v>7.26</v>
      </c>
      <c r="AMJ34" s="43">
        <v>7.25</v>
      </c>
      <c r="AMO34" s="43">
        <v>-0.32</v>
      </c>
      <c r="AMP34" s="43">
        <v>-0.14000000000000001</v>
      </c>
      <c r="AMQ34" s="43">
        <v>-0.38</v>
      </c>
      <c r="AMR34" s="43">
        <v>-0.17</v>
      </c>
      <c r="AMS34" s="43">
        <v>-0.28999999999999998</v>
      </c>
      <c r="AMT34" s="43">
        <v>-0.27</v>
      </c>
      <c r="AMU34" s="43">
        <v>-0.33</v>
      </c>
      <c r="AMV34" s="43">
        <v>-0.27</v>
      </c>
      <c r="AMW34" s="43">
        <v>-0.57999999999999996</v>
      </c>
      <c r="AMX34" s="43">
        <v>-0.47</v>
      </c>
      <c r="AMY34" s="43">
        <v>-0.24</v>
      </c>
      <c r="AMZ34" s="43">
        <v>-0.34</v>
      </c>
      <c r="ANA34" s="43">
        <v>-0.27</v>
      </c>
      <c r="ANB34" s="43">
        <v>-0.2</v>
      </c>
      <c r="ANC34" s="43">
        <v>-0.13</v>
      </c>
      <c r="AND34" s="43">
        <v>-0.42</v>
      </c>
      <c r="ANE34" s="43">
        <v>-0.43</v>
      </c>
      <c r="ANF34" s="43">
        <v>-0.28999999999999998</v>
      </c>
      <c r="ANG34" s="43">
        <v>-0.56999999999999995</v>
      </c>
      <c r="ANH34" s="43">
        <v>-0.39</v>
      </c>
      <c r="ANM34" s="43">
        <v>7.28</v>
      </c>
      <c r="ANN34" s="43">
        <v>7.38</v>
      </c>
      <c r="ANO34" s="43">
        <v>7.53</v>
      </c>
      <c r="ANP34" s="43">
        <v>7.38</v>
      </c>
      <c r="ANQ34" s="43">
        <v>7.42</v>
      </c>
      <c r="ANR34" s="43">
        <v>7.51</v>
      </c>
      <c r="ANS34" s="43">
        <v>7.45</v>
      </c>
      <c r="ANT34" s="43">
        <v>7.66</v>
      </c>
      <c r="ANU34" s="43">
        <v>7.54</v>
      </c>
      <c r="ANV34" s="43">
        <v>7.49</v>
      </c>
      <c r="ANW34" s="43">
        <v>7.48</v>
      </c>
      <c r="ANX34" s="43">
        <v>7.29</v>
      </c>
      <c r="ANY34" s="43">
        <v>7.14</v>
      </c>
      <c r="ANZ34" s="43">
        <v>7.5</v>
      </c>
      <c r="AOA34" s="43">
        <v>7.63</v>
      </c>
      <c r="AOB34" s="43">
        <v>7.51</v>
      </c>
      <c r="AOC34" s="43">
        <v>7.34</v>
      </c>
      <c r="AOD34" s="43">
        <v>7.72</v>
      </c>
      <c r="AOE34" s="43">
        <v>7.12</v>
      </c>
      <c r="AOF34" s="43">
        <v>7.82</v>
      </c>
      <c r="AOK34" s="43">
        <v>-0.24</v>
      </c>
      <c r="AOL34" s="43">
        <v>-0.28000000000000003</v>
      </c>
      <c r="AOM34" s="43">
        <v>-0.35</v>
      </c>
      <c r="AON34" s="43">
        <v>-0.3</v>
      </c>
      <c r="AOO34" s="43">
        <v>-0.74</v>
      </c>
      <c r="AOP34" s="43">
        <v>-0.55000000000000004</v>
      </c>
      <c r="AOQ34" s="43">
        <v>-0.57999999999999996</v>
      </c>
      <c r="AOR34" s="43">
        <v>-0.38</v>
      </c>
      <c r="AOS34" s="43">
        <v>-0.59</v>
      </c>
      <c r="AOT34" s="43">
        <v>-0.64</v>
      </c>
      <c r="AOU34" s="43">
        <v>-0.33</v>
      </c>
      <c r="AOV34" s="43">
        <v>-0.46</v>
      </c>
      <c r="AOW34" s="43">
        <v>-0.65</v>
      </c>
      <c r="AOX34" s="43">
        <v>-0.45</v>
      </c>
      <c r="AOY34" s="43">
        <v>-0.42</v>
      </c>
      <c r="AOZ34" s="43">
        <v>-0.59</v>
      </c>
      <c r="APA34" s="43">
        <v>-0.6</v>
      </c>
      <c r="APB34" s="43">
        <v>-0.37</v>
      </c>
      <c r="APC34" s="43">
        <v>-0.55000000000000004</v>
      </c>
      <c r="APD34" s="43">
        <v>-0.72</v>
      </c>
      <c r="API34" s="43">
        <v>37348.1</v>
      </c>
      <c r="APJ34" s="43">
        <v>0</v>
      </c>
      <c r="APK34" s="43">
        <v>13926.2</v>
      </c>
      <c r="APL34" s="43">
        <v>0.1</v>
      </c>
      <c r="APM34" s="43">
        <v>156</v>
      </c>
      <c r="APN34" s="43">
        <v>0.02</v>
      </c>
      <c r="APO34" s="43">
        <v>0</v>
      </c>
      <c r="APP34" s="43">
        <v>1036</v>
      </c>
      <c r="APQ34" s="43">
        <v>1.04</v>
      </c>
      <c r="APR34" s="43">
        <v>0</v>
      </c>
      <c r="APS34" s="43">
        <v>11026</v>
      </c>
      <c r="APT34" s="43" t="s">
        <v>7657</v>
      </c>
      <c r="APU34" s="43" t="s">
        <v>7658</v>
      </c>
      <c r="APV34" s="43" t="s">
        <v>7659</v>
      </c>
      <c r="APW34" s="43" t="s">
        <v>7660</v>
      </c>
      <c r="APX34" s="43" t="s">
        <v>7661</v>
      </c>
      <c r="APY34" s="43" t="s">
        <v>7679</v>
      </c>
      <c r="APZ34" s="43" t="s">
        <v>7663</v>
      </c>
      <c r="AQA34" s="43" t="s">
        <v>7664</v>
      </c>
      <c r="AQB34" s="43" t="s">
        <v>7665</v>
      </c>
      <c r="AQC34" s="43" t="s">
        <v>7666</v>
      </c>
      <c r="AQD34" s="43" t="s">
        <v>7667</v>
      </c>
      <c r="AQE34" s="43" t="s">
        <v>7667</v>
      </c>
      <c r="AQF34" s="43" t="s">
        <v>7668</v>
      </c>
      <c r="AQG34" s="43" t="s">
        <v>7669</v>
      </c>
      <c r="AQH34" s="43" t="s">
        <v>7680</v>
      </c>
      <c r="AQI34" s="43" t="s">
        <v>7681</v>
      </c>
      <c r="AQJ34" s="43" t="s">
        <v>7671</v>
      </c>
      <c r="AQK34" s="43" t="s">
        <v>7661</v>
      </c>
      <c r="AQL34" s="43" t="s">
        <v>7661</v>
      </c>
      <c r="AQM34" s="43" t="s">
        <v>7667</v>
      </c>
      <c r="AQN34" s="43" t="s">
        <v>7659</v>
      </c>
      <c r="AQO34" s="43" t="s">
        <v>7661</v>
      </c>
      <c r="AQP34" s="43" t="s">
        <v>7672</v>
      </c>
      <c r="AQQ34" s="43" t="s">
        <v>7682</v>
      </c>
      <c r="AQR34" s="43" t="s">
        <v>7661</v>
      </c>
      <c r="AQS34" s="43" t="s">
        <v>7664</v>
      </c>
      <c r="AQT34" s="43" t="s">
        <v>7674</v>
      </c>
      <c r="AQU34" s="43" t="s">
        <v>7661</v>
      </c>
      <c r="AQV34" s="43" t="s">
        <v>7667</v>
      </c>
      <c r="AQW34" s="43" t="s">
        <v>7675</v>
      </c>
      <c r="AQX34" s="43" t="s">
        <v>7683</v>
      </c>
      <c r="AQY34" s="43">
        <v>12.1</v>
      </c>
      <c r="AQZ34" s="43">
        <v>11.6</v>
      </c>
      <c r="ARA34" s="43">
        <v>12.5</v>
      </c>
      <c r="ARB34" s="43">
        <v>11</v>
      </c>
      <c r="ARC34" s="43">
        <v>11.7</v>
      </c>
      <c r="ARD34" s="43">
        <v>12.6</v>
      </c>
      <c r="ARE34" s="43">
        <v>11.4</v>
      </c>
      <c r="ARF34" s="43">
        <v>12.5</v>
      </c>
      <c r="ARG34" s="43">
        <v>12.9</v>
      </c>
      <c r="ARH34" s="43">
        <v>12.5</v>
      </c>
      <c r="ARI34" s="43">
        <v>11.2</v>
      </c>
      <c r="ARJ34" s="43">
        <v>12.9</v>
      </c>
      <c r="ARK34" s="43">
        <v>12.4</v>
      </c>
      <c r="ARL34" s="43">
        <v>10.6</v>
      </c>
      <c r="ARM34" s="43">
        <v>13</v>
      </c>
      <c r="ARN34" s="43">
        <v>11.7</v>
      </c>
      <c r="ARO34" s="43">
        <v>12.5</v>
      </c>
      <c r="ARP34" s="43">
        <v>11.9</v>
      </c>
      <c r="ARQ34" s="43">
        <v>12.3</v>
      </c>
      <c r="ARR34" s="43">
        <v>12.1</v>
      </c>
      <c r="ARS34" s="43">
        <v>12.8</v>
      </c>
      <c r="ART34" s="43">
        <v>0</v>
      </c>
      <c r="ARU34" s="43">
        <v>0</v>
      </c>
      <c r="ARV34" s="43">
        <v>0</v>
      </c>
      <c r="ARW34" s="43">
        <v>0</v>
      </c>
      <c r="ARX34" s="43">
        <v>13</v>
      </c>
      <c r="ARY34" s="43">
        <v>10.6</v>
      </c>
      <c r="ARZ34" s="43">
        <v>1369</v>
      </c>
      <c r="AVE34" s="43" t="s">
        <v>7676</v>
      </c>
      <c r="AVF34" s="43">
        <v>50</v>
      </c>
      <c r="AVK34" s="43">
        <v>36.47</v>
      </c>
      <c r="AVL34" s="43">
        <v>2</v>
      </c>
      <c r="AVM34" s="43">
        <v>1</v>
      </c>
      <c r="AVN34" s="43">
        <v>49.99</v>
      </c>
      <c r="AVO34" s="43">
        <v>49.99</v>
      </c>
      <c r="AVP34" s="43">
        <v>0</v>
      </c>
      <c r="AVQ34" s="43">
        <v>49.99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Y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0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0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0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1</v>
      </c>
      <c r="AYT34" s="43">
        <v>0</v>
      </c>
      <c r="AYU34" s="43">
        <v>11</v>
      </c>
      <c r="AYV34" s="43">
        <v>3</v>
      </c>
      <c r="AYW34" s="43">
        <v>0</v>
      </c>
      <c r="AYX34" s="43">
        <v>0</v>
      </c>
      <c r="AYY34" s="43">
        <v>0</v>
      </c>
      <c r="AYZ34" s="43">
        <v>0</v>
      </c>
      <c r="AZA34" s="43">
        <v>7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0</v>
      </c>
      <c r="BAG34" s="43">
        <v>2</v>
      </c>
      <c r="BAH34" s="43">
        <v>2</v>
      </c>
      <c r="BAI34" s="43">
        <v>20</v>
      </c>
      <c r="BAJ34" s="43">
        <v>25</v>
      </c>
      <c r="BAK34" s="43">
        <v>40</v>
      </c>
      <c r="BAQ34" s="43">
        <v>0</v>
      </c>
      <c r="BAR34" s="43">
        <v>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-100</v>
      </c>
      <c r="BBK34" s="43">
        <v>-100</v>
      </c>
      <c r="BBL34" s="43">
        <v>-400</v>
      </c>
      <c r="BBM34" s="43">
        <v>6</v>
      </c>
      <c r="BBN34" s="43">
        <v>0</v>
      </c>
      <c r="BBO34" s="43">
        <v>50</v>
      </c>
      <c r="BBP34" s="43">
        <v>1500</v>
      </c>
      <c r="BBQ34" s="43">
        <v>5.8</v>
      </c>
      <c r="BBR34" s="43">
        <v>6.7</v>
      </c>
      <c r="BBS34" s="43">
        <v>6.9</v>
      </c>
      <c r="BBT34" s="43">
        <v>0.1</v>
      </c>
      <c r="BBU34" s="43">
        <v>4.4000000000000004</v>
      </c>
      <c r="BBV34" s="43">
        <v>0.1</v>
      </c>
      <c r="BBW34" s="43">
        <v>1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4.25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5</v>
      </c>
      <c r="BCX34" s="43">
        <v>5</v>
      </c>
      <c r="BCY34" s="43">
        <v>60</v>
      </c>
      <c r="BCZ34" s="43">
        <v>28</v>
      </c>
      <c r="BDA34" s="43">
        <v>40</v>
      </c>
      <c r="BDB34" s="43">
        <v>30</v>
      </c>
      <c r="BDC34" s="43">
        <v>50</v>
      </c>
      <c r="BDD34" s="43">
        <v>180</v>
      </c>
      <c r="BDE34" s="43">
        <v>28</v>
      </c>
      <c r="BDF34" s="43">
        <v>40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4</v>
      </c>
      <c r="BFL34" s="43">
        <v>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2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25</v>
      </c>
      <c r="DAF34" s="43">
        <v>19</v>
      </c>
      <c r="DAG34" s="43">
        <v>19</v>
      </c>
      <c r="DAH34" s="43">
        <v>19</v>
      </c>
      <c r="DAI34" s="43">
        <v>19</v>
      </c>
      <c r="DAJ34" s="43">
        <v>19</v>
      </c>
      <c r="DAK34" s="43">
        <v>19</v>
      </c>
      <c r="DAL34" s="43">
        <v>19</v>
      </c>
      <c r="DAM34" s="43">
        <v>19</v>
      </c>
      <c r="DAN34" s="43">
        <v>10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32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10</v>
      </c>
      <c r="DHH34" s="43">
        <v>10</v>
      </c>
      <c r="DHI34" s="43">
        <v>10</v>
      </c>
      <c r="DHJ34" s="43">
        <v>3</v>
      </c>
      <c r="DHK34" s="43">
        <v>1</v>
      </c>
      <c r="DHL34" s="43">
        <v>11000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0.1</v>
      </c>
      <c r="DJX34" s="43">
        <v>51.5</v>
      </c>
      <c r="DJY34" s="43">
        <v>47.5</v>
      </c>
      <c r="DJZ34" s="43">
        <v>0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1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1</v>
      </c>
      <c r="DKS34" s="43">
        <v>115</v>
      </c>
      <c r="DKT34" s="43">
        <v>85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-0.2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219</v>
      </c>
      <c r="DLG34" s="43">
        <v>200</v>
      </c>
      <c r="DLH34" s="43">
        <v>1</v>
      </c>
      <c r="DLI34" s="43">
        <v>110</v>
      </c>
      <c r="DLJ34" s="43">
        <v>10</v>
      </c>
      <c r="DLK34" s="43">
        <v>2</v>
      </c>
      <c r="DLL34" s="43">
        <v>0.3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11000</v>
      </c>
      <c r="DLS34" s="43">
        <v>20</v>
      </c>
      <c r="DLT34" s="43">
        <v>10</v>
      </c>
      <c r="DLU34" s="43">
        <v>5</v>
      </c>
      <c r="DLV34" s="43">
        <v>11000</v>
      </c>
      <c r="DLW34" s="43">
        <v>0</v>
      </c>
      <c r="DLX34" s="43">
        <v>0</v>
      </c>
      <c r="DLY34" s="43">
        <v>0</v>
      </c>
      <c r="DLZ34" s="43">
        <v>0</v>
      </c>
      <c r="DMA34" s="43">
        <v>11000</v>
      </c>
      <c r="DMB34" s="43">
        <v>120</v>
      </c>
      <c r="DMC34" s="43">
        <v>90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0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1</v>
      </c>
      <c r="DNX34" s="43">
        <v>1</v>
      </c>
      <c r="DNY34" s="43">
        <v>0</v>
      </c>
      <c r="DNZ34" s="43">
        <v>0</v>
      </c>
      <c r="DOA34" s="43">
        <v>0</v>
      </c>
      <c r="DOB34" s="43">
        <v>0</v>
      </c>
      <c r="DOC34" s="43">
        <v>0</v>
      </c>
      <c r="DOD34" s="43">
        <v>0</v>
      </c>
      <c r="DOE34" s="43">
        <v>0</v>
      </c>
      <c r="DOF34" s="43">
        <v>0</v>
      </c>
      <c r="DOG34" s="43">
        <v>0</v>
      </c>
      <c r="DOH34" s="43">
        <v>0</v>
      </c>
      <c r="DOI34" s="43">
        <v>0</v>
      </c>
      <c r="DOJ34" s="43">
        <v>0</v>
      </c>
      <c r="DOK34" s="43">
        <v>0</v>
      </c>
      <c r="DOL34" s="43">
        <v>0</v>
      </c>
      <c r="DOM34" s="43">
        <v>0</v>
      </c>
      <c r="DON34" s="43">
        <v>0</v>
      </c>
      <c r="DOO34" s="43">
        <v>0</v>
      </c>
      <c r="DOP34" s="43">
        <v>0</v>
      </c>
      <c r="DOQ34" s="43">
        <v>0</v>
      </c>
      <c r="DOR34" s="43">
        <v>0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0</v>
      </c>
      <c r="DPB34" s="43">
        <v>120</v>
      </c>
      <c r="DPC34" s="43">
        <v>30</v>
      </c>
      <c r="DPE34" s="43">
        <v>0</v>
      </c>
      <c r="DPG34" s="43">
        <v>0</v>
      </c>
      <c r="DPH34" s="43">
        <v>0</v>
      </c>
      <c r="DPI34" s="43">
        <v>0</v>
      </c>
      <c r="DPJ34" s="43">
        <v>0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1</v>
      </c>
      <c r="DQE34" s="43">
        <v>0</v>
      </c>
      <c r="DQG34" s="43">
        <v>1</v>
      </c>
      <c r="DQH34" s="43">
        <v>0</v>
      </c>
      <c r="DQQ34" s="43">
        <v>1</v>
      </c>
      <c r="DQR34" s="43">
        <v>1</v>
      </c>
      <c r="DQT34" s="43">
        <v>0</v>
      </c>
      <c r="DQU34" s="43">
        <v>0</v>
      </c>
      <c r="DQX34" s="43">
        <v>0</v>
      </c>
      <c r="DQZ34" s="43">
        <v>0</v>
      </c>
      <c r="DRA34" s="43">
        <v>1</v>
      </c>
      <c r="DRB34" s="43">
        <v>1</v>
      </c>
      <c r="DRC34" s="43">
        <v>1</v>
      </c>
      <c r="DRE34" s="43">
        <v>0</v>
      </c>
      <c r="DRF34" s="43">
        <v>0</v>
      </c>
      <c r="DRG34" s="43">
        <v>0</v>
      </c>
      <c r="DRH34" s="43">
        <v>0</v>
      </c>
      <c r="DRJ34" s="43">
        <v>0</v>
      </c>
      <c r="DRN34" s="43">
        <v>11.5</v>
      </c>
      <c r="DRP34" s="43">
        <v>620</v>
      </c>
      <c r="DRU34" s="43">
        <v>11</v>
      </c>
      <c r="DRV34" s="43">
        <v>0</v>
      </c>
      <c r="DRW34" s="43">
        <v>290</v>
      </c>
      <c r="DRY34" s="43">
        <v>1</v>
      </c>
      <c r="DRZ34" s="43">
        <v>1</v>
      </c>
      <c r="DSA34" s="43">
        <v>1</v>
      </c>
      <c r="DSK34" s="43">
        <v>0</v>
      </c>
      <c r="DSL34" s="43">
        <v>0.3</v>
      </c>
      <c r="DSM34" s="43">
        <v>0.1</v>
      </c>
      <c r="DSN34" s="43">
        <v>0.1</v>
      </c>
      <c r="DSO34" s="43">
        <v>100</v>
      </c>
      <c r="DSP34" s="43">
        <v>35</v>
      </c>
      <c r="DSQ34" s="43">
        <v>0</v>
      </c>
      <c r="DSR34" s="43">
        <v>1</v>
      </c>
      <c r="DSS34" s="43">
        <v>4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90</v>
      </c>
      <c r="DTD34" s="43">
        <v>30</v>
      </c>
      <c r="DTE34" s="43">
        <v>0</v>
      </c>
      <c r="DTF34" s="43">
        <v>100</v>
      </c>
      <c r="DTG34" s="43">
        <v>8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55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0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92</v>
      </c>
      <c r="DVQ34" s="43">
        <v>0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-4.5</v>
      </c>
      <c r="DWA34" s="43">
        <v>10</v>
      </c>
      <c r="DWB34" s="43">
        <v>1</v>
      </c>
      <c r="DWC34" s="43">
        <v>60</v>
      </c>
      <c r="DWD34" s="43">
        <v>55</v>
      </c>
      <c r="DWE34" s="43">
        <v>0</v>
      </c>
      <c r="DWF34" s="43">
        <v>2</v>
      </c>
      <c r="DWG34" s="43">
        <v>1.65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M34" s="43">
        <v>360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0.3</v>
      </c>
      <c r="DYX34" s="43">
        <v>0.1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0</v>
      </c>
      <c r="DZF34" s="43">
        <v>0</v>
      </c>
      <c r="DZG34" s="43">
        <v>1</v>
      </c>
      <c r="DZH34" s="43">
        <v>1</v>
      </c>
      <c r="DZI34" s="43">
        <v>1</v>
      </c>
      <c r="DZJ34" s="43">
        <v>1</v>
      </c>
      <c r="DZK34" s="43">
        <v>2</v>
      </c>
      <c r="DZL34" s="43">
        <v>0.2</v>
      </c>
      <c r="DZM34" s="43">
        <v>300</v>
      </c>
      <c r="DZN34" s="43">
        <v>300</v>
      </c>
      <c r="DZO34" s="43">
        <v>300</v>
      </c>
      <c r="DZP34" s="43">
        <v>300</v>
      </c>
      <c r="DZQ34" s="43">
        <v>0</v>
      </c>
      <c r="DZR34" s="43">
        <v>50</v>
      </c>
      <c r="DZS34" s="43">
        <v>50</v>
      </c>
      <c r="DZT34" s="43">
        <v>50</v>
      </c>
      <c r="DZU34" s="43">
        <v>50</v>
      </c>
      <c r="DZV34" s="43">
        <v>50</v>
      </c>
      <c r="DZW34" s="43">
        <v>120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0</v>
      </c>
      <c r="EAE34" s="43">
        <v>0</v>
      </c>
      <c r="EAF34" s="43">
        <v>0</v>
      </c>
      <c r="EAG34" s="43">
        <v>0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10</v>
      </c>
      <c r="EAV34" s="43">
        <v>0</v>
      </c>
      <c r="EAW34" s="43">
        <v>0.5</v>
      </c>
      <c r="EAX34" s="43">
        <v>0</v>
      </c>
      <c r="EAY34" s="43">
        <v>4</v>
      </c>
      <c r="EAZ34" s="43">
        <v>50</v>
      </c>
      <c r="EBA34" s="43">
        <v>0</v>
      </c>
      <c r="EBB34" s="43">
        <v>25</v>
      </c>
      <c r="EBC34" s="43">
        <v>10</v>
      </c>
      <c r="EBD34" s="43">
        <v>250</v>
      </c>
      <c r="EBE34" s="43">
        <v>3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3356</v>
      </c>
      <c r="EBY34" s="43">
        <v>1678</v>
      </c>
      <c r="EBZ34" s="43">
        <v>0</v>
      </c>
      <c r="ECA34" s="43">
        <v>0</v>
      </c>
      <c r="ECB34" s="43">
        <v>2</v>
      </c>
      <c r="ECC34" s="43">
        <v>0</v>
      </c>
      <c r="ECD34" s="43">
        <v>30</v>
      </c>
      <c r="ECE34" s="43">
        <v>0</v>
      </c>
      <c r="ECF34" s="43">
        <v>0</v>
      </c>
      <c r="ECG34" s="43">
        <v>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0</v>
      </c>
      <c r="ECT34" s="43">
        <v>0</v>
      </c>
      <c r="ECU34" s="43">
        <v>0</v>
      </c>
      <c r="ECV34" s="43">
        <v>0</v>
      </c>
      <c r="ECW34" s="43">
        <v>0</v>
      </c>
      <c r="ECX34" s="43">
        <v>0</v>
      </c>
      <c r="ECY34" s="43">
        <v>0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0</v>
      </c>
      <c r="EDH34" s="43">
        <v>200</v>
      </c>
      <c r="EDI34" s="43">
        <v>200</v>
      </c>
      <c r="EDJ34" s="43">
        <v>200</v>
      </c>
      <c r="EDK34" s="43">
        <v>2</v>
      </c>
      <c r="EDL34" s="43">
        <v>200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K34" s="43">
        <v>1</v>
      </c>
      <c r="EFL34" s="43">
        <v>650</v>
      </c>
      <c r="EFM34" s="43">
        <v>700</v>
      </c>
      <c r="EFN34" s="43">
        <v>0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1000</v>
      </c>
      <c r="EIU34" s="43">
        <v>1000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50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680</v>
      </c>
      <c r="EJR34" s="43">
        <v>5</v>
      </c>
      <c r="EJZ34" s="43">
        <v>5</v>
      </c>
      <c r="EKA34" s="43">
        <v>1000</v>
      </c>
      <c r="EKD34" s="43">
        <v>100</v>
      </c>
      <c r="EKE34" s="43">
        <v>0</v>
      </c>
      <c r="EKF34" s="43">
        <v>0</v>
      </c>
      <c r="EKG34" s="43">
        <v>0</v>
      </c>
      <c r="EKH34" s="43">
        <v>0</v>
      </c>
      <c r="EKI34" s="43">
        <v>1</v>
      </c>
      <c r="EKJ34" s="43">
        <v>1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1</v>
      </c>
      <c r="ENQ34" s="43">
        <v>0</v>
      </c>
      <c r="ENR34" s="43">
        <v>80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1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20</v>
      </c>
      <c r="ERI34" s="43">
        <v>20</v>
      </c>
      <c r="ERJ34" s="43">
        <v>5</v>
      </c>
      <c r="ERK34" s="43">
        <v>7</v>
      </c>
      <c r="ERL34" s="43">
        <v>5</v>
      </c>
      <c r="ERM34" s="43">
        <v>10</v>
      </c>
      <c r="ERN34" s="43">
        <v>5</v>
      </c>
      <c r="ERO34" s="43">
        <v>10</v>
      </c>
      <c r="ERP34" s="43">
        <v>5</v>
      </c>
      <c r="ERQ34" s="43">
        <v>10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4169</v>
      </c>
      <c r="ETN34" s="43">
        <v>88</v>
      </c>
      <c r="ETO34" s="43">
        <v>90</v>
      </c>
      <c r="ETP34" s="43">
        <v>1.55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40.6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0.86799999999999999</v>
      </c>
      <c r="EXB34" s="43">
        <v>0</v>
      </c>
      <c r="EXC34" s="43">
        <v>0</v>
      </c>
      <c r="EXD34" s="43">
        <v>0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90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0</v>
      </c>
      <c r="EXR34" s="43">
        <v>930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90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500</v>
      </c>
      <c r="EYF34" s="43">
        <v>1000</v>
      </c>
      <c r="EYJ34" s="43">
        <v>1</v>
      </c>
      <c r="EYK34" s="43">
        <v>1</v>
      </c>
      <c r="EYL34" s="43">
        <v>1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0.95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11000</v>
      </c>
      <c r="EZI34" s="43">
        <v>0</v>
      </c>
      <c r="EZJ34" s="43">
        <v>0</v>
      </c>
      <c r="EZK34" s="43">
        <v>1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-100</v>
      </c>
      <c r="EZT34" s="43">
        <v>100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0</v>
      </c>
      <c r="FAD34" s="43">
        <v>1</v>
      </c>
      <c r="FAE34" s="43">
        <v>-0.9</v>
      </c>
      <c r="FAF34" s="43">
        <v>-100</v>
      </c>
      <c r="FAG34" s="43">
        <v>100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2.5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1.7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0.5</v>
      </c>
      <c r="FCX34" s="43">
        <v>0.1</v>
      </c>
      <c r="FCY34" s="43">
        <v>0.5</v>
      </c>
      <c r="FCZ34" s="43">
        <v>500</v>
      </c>
      <c r="FDA34" s="43">
        <v>1500</v>
      </c>
      <c r="FDB34" s="43">
        <v>4.5999999999999996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1.5</v>
      </c>
      <c r="FDO34" s="43">
        <v>2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0</v>
      </c>
      <c r="FEM34" s="43">
        <v>0</v>
      </c>
      <c r="FEN34" s="43">
        <v>75</v>
      </c>
      <c r="FEO34" s="43">
        <v>120</v>
      </c>
      <c r="FEP34" s="43">
        <v>2</v>
      </c>
      <c r="FEQ34" s="43">
        <v>2</v>
      </c>
      <c r="FER34" s="43">
        <v>0</v>
      </c>
      <c r="FES34" s="43">
        <v>1</v>
      </c>
      <c r="FET34" s="43">
        <v>0</v>
      </c>
      <c r="FEU34" s="43">
        <v>76</v>
      </c>
      <c r="FEV34" s="43">
        <v>120</v>
      </c>
      <c r="FEW34" s="43">
        <v>2</v>
      </c>
      <c r="FEX34" s="43">
        <v>0.5</v>
      </c>
      <c r="FEY34" s="43">
        <v>0</v>
      </c>
      <c r="FEZ34" s="43">
        <v>62</v>
      </c>
      <c r="FFA34" s="43">
        <v>2</v>
      </c>
      <c r="FFB34" s="43">
        <v>1</v>
      </c>
      <c r="FFD34" s="43">
        <v>80</v>
      </c>
      <c r="FFE34" s="43">
        <v>120</v>
      </c>
      <c r="FFF34" s="43">
        <v>2</v>
      </c>
      <c r="FFG34" s="43">
        <v>0.5</v>
      </c>
      <c r="FFH34" s="43">
        <v>0</v>
      </c>
      <c r="FFI34" s="43">
        <v>1</v>
      </c>
      <c r="FFJ34" s="43">
        <v>0</v>
      </c>
      <c r="FFK34" s="43">
        <v>97</v>
      </c>
      <c r="FFL34" s="43">
        <v>200</v>
      </c>
      <c r="FFM34" s="43">
        <v>2</v>
      </c>
      <c r="FFN34" s="43">
        <v>2</v>
      </c>
      <c r="FFO34" s="43">
        <v>0</v>
      </c>
      <c r="FFP34" s="43">
        <v>2</v>
      </c>
      <c r="FFQ34" s="43">
        <v>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82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-50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0</v>
      </c>
      <c r="FHD34" s="43">
        <v>2</v>
      </c>
      <c r="FHE34" s="43">
        <v>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0</v>
      </c>
      <c r="FKI34" s="43">
        <v>0</v>
      </c>
      <c r="FKJ34" s="43">
        <v>0</v>
      </c>
      <c r="FKK34" s="43">
        <v>0</v>
      </c>
      <c r="FKL34" s="43">
        <v>0</v>
      </c>
      <c r="FKM34" s="43">
        <v>0</v>
      </c>
      <c r="FKN34" s="43">
        <v>0</v>
      </c>
      <c r="FKO34" s="43">
        <v>10</v>
      </c>
      <c r="FKP34" s="43">
        <v>0</v>
      </c>
      <c r="FKQ34" s="43">
        <v>1</v>
      </c>
      <c r="FKR34" s="43">
        <v>1</v>
      </c>
      <c r="FKS34" s="43">
        <v>90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15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462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90.9</v>
      </c>
      <c r="FPT34" s="43">
        <v>0</v>
      </c>
      <c r="FPU34" s="43">
        <v>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D34" s="43">
        <v>0</v>
      </c>
      <c r="FQE34" s="43">
        <v>100</v>
      </c>
      <c r="FQF34" s="43">
        <v>4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700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4</v>
      </c>
      <c r="FQW34" s="43">
        <v>4</v>
      </c>
      <c r="FQX34" s="43">
        <v>4</v>
      </c>
      <c r="FQY34" s="43">
        <v>4</v>
      </c>
      <c r="FQZ34" s="43">
        <v>-5</v>
      </c>
      <c r="FRA34" s="43">
        <v>-5</v>
      </c>
      <c r="FRB34" s="43">
        <v>-5</v>
      </c>
      <c r="FRC34" s="43">
        <v>-5</v>
      </c>
      <c r="FRD34" s="43">
        <v>15</v>
      </c>
      <c r="FRE34" s="43">
        <v>15</v>
      </c>
      <c r="FRF34" s="43">
        <v>15</v>
      </c>
      <c r="FRG34" s="43">
        <v>15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370</v>
      </c>
      <c r="FSO34" s="43">
        <v>0</v>
      </c>
      <c r="FSP34" s="43">
        <v>4</v>
      </c>
      <c r="FSQ34" s="43">
        <v>500</v>
      </c>
      <c r="FSR34" s="43">
        <v>30</v>
      </c>
      <c r="FST34" s="43">
        <v>2000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320</v>
      </c>
      <c r="FTT34" s="43">
        <v>0</v>
      </c>
      <c r="FTU34" s="43">
        <v>-24</v>
      </c>
      <c r="FTV34" s="43">
        <v>-13</v>
      </c>
      <c r="FTW34" s="43">
        <v>2717</v>
      </c>
      <c r="FTX34" s="43">
        <v>1600</v>
      </c>
      <c r="FTY34" s="43">
        <v>10</v>
      </c>
      <c r="FTZ34" s="43">
        <v>2717</v>
      </c>
      <c r="FUA34" s="43">
        <v>1600</v>
      </c>
      <c r="FUB34" s="43">
        <v>40</v>
      </c>
      <c r="FUC34" s="43">
        <v>0</v>
      </c>
      <c r="FUD34" s="43">
        <v>0</v>
      </c>
      <c r="FUK34" s="43">
        <v>0</v>
      </c>
      <c r="FUL34" s="43">
        <v>0.19531000000000001</v>
      </c>
      <c r="FUN34" s="43">
        <v>3.8999999999999998E-3</v>
      </c>
      <c r="FUO34" s="43">
        <v>2.5</v>
      </c>
      <c r="FUP34" s="43">
        <v>1.1000000000000001</v>
      </c>
      <c r="FUV34" s="43">
        <v>3352</v>
      </c>
      <c r="FUW34" s="43">
        <v>1678</v>
      </c>
      <c r="FUX34" s="43">
        <v>4485</v>
      </c>
      <c r="FUY34" s="43">
        <v>2330</v>
      </c>
      <c r="FUZ34" s="43">
        <v>1500</v>
      </c>
      <c r="FVA34" s="43">
        <v>1500</v>
      </c>
      <c r="FVC34" s="43">
        <v>60</v>
      </c>
      <c r="FVD34" s="43">
        <v>59.7</v>
      </c>
      <c r="FVF34" s="43">
        <v>500</v>
      </c>
      <c r="FVN34" s="43">
        <v>0</v>
      </c>
      <c r="FVO34" s="43">
        <v>0.19531000000000001</v>
      </c>
      <c r="FVQ34" s="43">
        <v>3.8999999999999998E-3</v>
      </c>
      <c r="FVR34" s="43">
        <v>2.5</v>
      </c>
      <c r="FVS34" s="43">
        <v>1.1000000000000001</v>
      </c>
      <c r="FVY34" s="43">
        <v>2733</v>
      </c>
      <c r="FVZ34" s="43">
        <v>1362</v>
      </c>
      <c r="FWA34" s="43">
        <v>3050</v>
      </c>
      <c r="FWB34" s="43">
        <v>1650</v>
      </c>
      <c r="FWC34" s="43">
        <v>1500</v>
      </c>
      <c r="FWD34" s="43">
        <v>1500</v>
      </c>
      <c r="FWF34" s="43">
        <v>50</v>
      </c>
      <c r="FWG34" s="43">
        <v>45</v>
      </c>
      <c r="FWI34" s="43">
        <v>500</v>
      </c>
      <c r="FWQ34" s="43">
        <v>0</v>
      </c>
      <c r="FWR34" s="43">
        <v>0.19531000000000001</v>
      </c>
      <c r="FWT34" s="43">
        <v>3.8999999999999998E-3</v>
      </c>
      <c r="FWU34" s="43">
        <v>2.5</v>
      </c>
      <c r="FWV34" s="43">
        <v>1.1000000000000001</v>
      </c>
      <c r="FXB34" s="43">
        <v>2733</v>
      </c>
      <c r="FXC34" s="43">
        <v>1362</v>
      </c>
      <c r="FXD34" s="43">
        <v>3050</v>
      </c>
      <c r="FXE34" s="43">
        <v>1650</v>
      </c>
      <c r="FXF34" s="43">
        <v>1500</v>
      </c>
      <c r="FXG34" s="43">
        <v>1500</v>
      </c>
      <c r="FXI34" s="43">
        <v>50</v>
      </c>
      <c r="FXJ34" s="43">
        <v>45</v>
      </c>
      <c r="FXL34" s="43">
        <v>500</v>
      </c>
      <c r="FXT34" s="43">
        <v>0</v>
      </c>
      <c r="FXU34" s="43">
        <v>0.19531000000000001</v>
      </c>
      <c r="FXW34" s="43">
        <v>3.8999999999999998E-3</v>
      </c>
      <c r="FXX34" s="43">
        <v>2.5</v>
      </c>
      <c r="FXY34" s="43">
        <v>1.1000000000000001</v>
      </c>
      <c r="FYE34" s="43">
        <v>2733</v>
      </c>
      <c r="FYF34" s="43">
        <v>1362</v>
      </c>
      <c r="FYG34" s="43">
        <v>3050</v>
      </c>
      <c r="FYH34" s="43">
        <v>1650</v>
      </c>
      <c r="FYI34" s="43">
        <v>1500</v>
      </c>
      <c r="FYJ34" s="43">
        <v>1500</v>
      </c>
      <c r="FYL34" s="43">
        <v>50</v>
      </c>
      <c r="FYM34" s="43">
        <v>45</v>
      </c>
      <c r="FYO34" s="43">
        <v>500</v>
      </c>
      <c r="FYQ34" s="43">
        <v>0</v>
      </c>
      <c r="FYR34" s="43">
        <v>1000</v>
      </c>
      <c r="FYS34" s="43">
        <v>300</v>
      </c>
      <c r="FYT34" s="43">
        <v>48</v>
      </c>
      <c r="FYU34" s="43">
        <v>-1.6</v>
      </c>
      <c r="FYV34" s="43">
        <v>-4</v>
      </c>
      <c r="FYW34" s="43">
        <v>100</v>
      </c>
      <c r="FYX34" s="43">
        <v>6</v>
      </c>
      <c r="FYY34" s="43">
        <v>0</v>
      </c>
      <c r="FYZ34" s="43">
        <v>1</v>
      </c>
      <c r="FZA34" s="43">
        <v>6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0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6</v>
      </c>
      <c r="GAB34" s="43">
        <v>0</v>
      </c>
      <c r="GAC34" s="43">
        <v>0.5</v>
      </c>
      <c r="GAD34" s="43">
        <v>0</v>
      </c>
      <c r="GAE34" s="43">
        <v>0</v>
      </c>
      <c r="GAF34" s="43">
        <v>120000</v>
      </c>
      <c r="GAG34" s="43">
        <v>0</v>
      </c>
      <c r="GAH34" s="43">
        <v>120000</v>
      </c>
      <c r="GAI34" s="43">
        <v>0</v>
      </c>
      <c r="GAK34" s="43">
        <v>4</v>
      </c>
      <c r="GAL34" s="43">
        <v>0</v>
      </c>
      <c r="GAM34" s="43">
        <v>0</v>
      </c>
      <c r="GAN34" s="43">
        <v>0</v>
      </c>
      <c r="GAR34" s="43">
        <v>75</v>
      </c>
      <c r="GAT34" s="43">
        <v>40</v>
      </c>
      <c r="GBI34" s="43">
        <v>60</v>
      </c>
      <c r="GBJ34" s="43">
        <v>60</v>
      </c>
      <c r="GBK34" s="43">
        <v>60</v>
      </c>
      <c r="GBL34" s="43">
        <v>60</v>
      </c>
      <c r="GBW34" s="43">
        <v>0</v>
      </c>
      <c r="GBX34" s="43">
        <v>0</v>
      </c>
      <c r="GBY34" s="43">
        <v>1</v>
      </c>
      <c r="GBZ34" s="43">
        <v>3</v>
      </c>
      <c r="GCA34" s="43">
        <v>57</v>
      </c>
      <c r="GCB34" s="43">
        <v>59</v>
      </c>
      <c r="GCC34" s="43">
        <v>2</v>
      </c>
      <c r="GCD34" s="43">
        <v>2</v>
      </c>
      <c r="GCE34" s="43">
        <v>67</v>
      </c>
      <c r="GCG34" s="43">
        <v>50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0.2</v>
      </c>
      <c r="GDH34" s="43">
        <v>100</v>
      </c>
      <c r="GDI34" s="43">
        <v>0.2</v>
      </c>
      <c r="GDK34" s="43">
        <v>300</v>
      </c>
      <c r="GDL34" s="43">
        <v>110</v>
      </c>
      <c r="GDM34" s="43">
        <v>110</v>
      </c>
      <c r="GDN34" s="43">
        <v>110</v>
      </c>
      <c r="GDW34" s="43">
        <v>-925</v>
      </c>
      <c r="GDX34" s="43">
        <v>3700</v>
      </c>
      <c r="GDZ34" s="43">
        <v>0.2</v>
      </c>
      <c r="GEA34" s="43">
        <v>100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100</v>
      </c>
      <c r="GHX34" s="43">
        <v>100</v>
      </c>
      <c r="GHY34" s="43">
        <v>100</v>
      </c>
      <c r="GHZ34" s="43">
        <v>50</v>
      </c>
      <c r="GIA34" s="43">
        <v>0</v>
      </c>
      <c r="GIB34" s="43">
        <v>1</v>
      </c>
      <c r="GIC34" s="43">
        <v>2.2999999999999998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76</v>
      </c>
      <c r="GIN34" s="43">
        <v>68</v>
      </c>
      <c r="GIO34" s="43">
        <v>70</v>
      </c>
      <c r="GIP34" s="43">
        <v>0</v>
      </c>
      <c r="GIQ34" s="43">
        <v>100</v>
      </c>
      <c r="GIR34" s="43">
        <v>30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35</v>
      </c>
      <c r="GIY34" s="43">
        <v>0</v>
      </c>
      <c r="GIZ34" s="43">
        <v>0</v>
      </c>
      <c r="GJA34" s="43">
        <v>2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76</v>
      </c>
      <c r="GJL34" s="43">
        <v>65</v>
      </c>
      <c r="GJM34" s="43">
        <v>68</v>
      </c>
      <c r="GJN34" s="43">
        <v>100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1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28</v>
      </c>
      <c r="GKI34" s="43">
        <v>0</v>
      </c>
      <c r="GKJ34" s="43">
        <v>100</v>
      </c>
      <c r="GKK34" s="43">
        <v>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100</v>
      </c>
      <c r="GLJ34" s="43">
        <v>100</v>
      </c>
      <c r="GLK34" s="43">
        <v>100</v>
      </c>
      <c r="GLL34" s="43">
        <v>50</v>
      </c>
      <c r="GLM34" s="43">
        <v>0</v>
      </c>
      <c r="GLN34" s="43">
        <v>1</v>
      </c>
      <c r="GLO34" s="43">
        <v>6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85</v>
      </c>
      <c r="GLX34" s="43">
        <v>89</v>
      </c>
      <c r="GLY34" s="43">
        <v>0</v>
      </c>
      <c r="GLZ34" s="43">
        <v>100</v>
      </c>
      <c r="GMA34" s="43">
        <v>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150</v>
      </c>
      <c r="HBV34" s="43">
        <v>150</v>
      </c>
      <c r="HBW34" s="43">
        <v>100</v>
      </c>
      <c r="HBX34" s="43">
        <v>205</v>
      </c>
      <c r="HBY34" s="43">
        <v>0</v>
      </c>
      <c r="HBZ34" s="43">
        <v>48</v>
      </c>
      <c r="HCA34" s="43">
        <v>50</v>
      </c>
      <c r="HCB34" s="43">
        <v>0</v>
      </c>
      <c r="HCC34" s="43">
        <v>3000</v>
      </c>
      <c r="HCD34" s="43">
        <v>6000</v>
      </c>
      <c r="HCE34" s="43">
        <v>3000</v>
      </c>
      <c r="HCF34" s="43">
        <v>6000</v>
      </c>
      <c r="HCG34" s="43">
        <v>6</v>
      </c>
      <c r="HCH34" s="43">
        <v>6</v>
      </c>
      <c r="HCI34" s="43">
        <v>0</v>
      </c>
      <c r="HCJ34" s="43">
        <v>5000</v>
      </c>
      <c r="HCK34" s="43">
        <v>-5000</v>
      </c>
      <c r="HCL34" s="43">
        <v>0</v>
      </c>
      <c r="HCM34" s="43">
        <v>0</v>
      </c>
      <c r="HCN34" s="43">
        <v>1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86.9</v>
      </c>
      <c r="HCZ34" s="43">
        <v>80.900000000000006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0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7.0000000000000007E-2</v>
      </c>
      <c r="HLH34" s="43">
        <v>0.6</v>
      </c>
      <c r="HLI34" s="43">
        <v>0.9</v>
      </c>
      <c r="HLJ34" s="43">
        <v>100</v>
      </c>
      <c r="HLK34" s="43">
        <v>0</v>
      </c>
      <c r="HLL34" s="43">
        <v>2.843E-2</v>
      </c>
      <c r="HLM34" s="43">
        <v>0.74046999999999996</v>
      </c>
      <c r="HLN34" s="43">
        <v>0.47389999999999999</v>
      </c>
      <c r="HLO34" s="43">
        <v>100</v>
      </c>
      <c r="HLP34" s="43">
        <v>0</v>
      </c>
      <c r="HLQ34" s="43">
        <v>4</v>
      </c>
      <c r="HLR34" s="43">
        <v>20</v>
      </c>
      <c r="HLS34" s="43">
        <v>1515</v>
      </c>
      <c r="HLT34" s="43">
        <v>3030</v>
      </c>
      <c r="HLU34" s="43">
        <v>60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1678</v>
      </c>
      <c r="HMC34" s="43">
        <v>3356</v>
      </c>
      <c r="HMD34" s="43">
        <v>2</v>
      </c>
      <c r="HME34" s="43">
        <v>2</v>
      </c>
      <c r="HMF34" s="43">
        <v>55</v>
      </c>
      <c r="HMG34" s="43">
        <v>55</v>
      </c>
      <c r="HMI34" s="43">
        <v>-6</v>
      </c>
      <c r="HMJ34" s="43">
        <v>-6</v>
      </c>
      <c r="HMK34" s="43">
        <v>-6</v>
      </c>
      <c r="HML34" s="43">
        <v>-6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3356</v>
      </c>
      <c r="HNJ34" s="43">
        <v>3356</v>
      </c>
      <c r="HNK34" s="43">
        <v>3356</v>
      </c>
      <c r="HNL34" s="43">
        <v>3356</v>
      </c>
      <c r="HNM34" s="43">
        <v>50</v>
      </c>
      <c r="HNN34" s="43">
        <v>0.63</v>
      </c>
      <c r="HNO34" s="43">
        <v>0.63</v>
      </c>
      <c r="HNP34" s="43">
        <v>0.63</v>
      </c>
      <c r="HNQ34" s="43">
        <v>0.63</v>
      </c>
      <c r="HNR34" s="43">
        <v>0.63</v>
      </c>
      <c r="HNS34" s="43">
        <v>0.63</v>
      </c>
      <c r="HNT34" s="43">
        <v>0.63</v>
      </c>
      <c r="HNU34" s="43">
        <v>0.63</v>
      </c>
      <c r="HNW34" s="43">
        <v>10</v>
      </c>
      <c r="HNX34" s="43">
        <v>0</v>
      </c>
      <c r="HNY34" s="43">
        <v>150</v>
      </c>
      <c r="HNZ34" s="43">
        <v>1</v>
      </c>
      <c r="HOA34" s="43">
        <v>1</v>
      </c>
      <c r="HOB34" s="43">
        <v>102</v>
      </c>
      <c r="HOC34" s="43">
        <v>112</v>
      </c>
      <c r="HOD34" s="43">
        <v>98</v>
      </c>
      <c r="HOE34" s="43">
        <v>91</v>
      </c>
      <c r="HOF34" s="43">
        <v>112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80</v>
      </c>
      <c r="HOS34" s="43">
        <v>0</v>
      </c>
      <c r="HOT34" s="43">
        <v>120</v>
      </c>
      <c r="HOU34" s="43">
        <v>1</v>
      </c>
      <c r="HOV34" s="43">
        <v>22.7</v>
      </c>
      <c r="HOW34" s="43">
        <v>3.85</v>
      </c>
      <c r="HOX34" s="43">
        <v>0</v>
      </c>
      <c r="HOY34" s="43">
        <v>0</v>
      </c>
      <c r="HOZ34" s="43">
        <v>120</v>
      </c>
      <c r="HPC34" s="43">
        <v>10</v>
      </c>
      <c r="HPD34" s="43">
        <v>4</v>
      </c>
      <c r="HPE34" s="43">
        <v>4</v>
      </c>
      <c r="HPF34" s="43">
        <v>4</v>
      </c>
      <c r="HPG34" s="43">
        <v>4</v>
      </c>
      <c r="HPH34" s="43">
        <v>63</v>
      </c>
      <c r="HPI34" s="43">
        <v>63</v>
      </c>
      <c r="HPJ34" s="43">
        <v>63</v>
      </c>
      <c r="HPK34" s="43">
        <v>63</v>
      </c>
      <c r="HPL34" s="43">
        <v>0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1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-50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50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15.5</v>
      </c>
      <c r="HYD34" s="43">
        <v>1013.25</v>
      </c>
      <c r="HYE34" s="43">
        <v>1013.25</v>
      </c>
      <c r="HYF34" s="43">
        <v>1</v>
      </c>
      <c r="HYG34" s="43">
        <v>3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48.6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1</v>
      </c>
      <c r="IEM34" s="43">
        <v>0</v>
      </c>
      <c r="IEN34" s="43">
        <v>0</v>
      </c>
      <c r="IEO34" s="43">
        <v>1450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6000</v>
      </c>
      <c r="IEV34" s="43">
        <v>0</v>
      </c>
      <c r="IEW34" s="43">
        <v>3450</v>
      </c>
      <c r="IEX34" s="43">
        <v>1</v>
      </c>
      <c r="IEY34" s="43">
        <v>5</v>
      </c>
      <c r="IEZ34" s="43">
        <v>5</v>
      </c>
      <c r="IFA34" s="43">
        <v>55</v>
      </c>
      <c r="IFB34" s="43">
        <v>10</v>
      </c>
      <c r="IFC34" s="43">
        <v>100</v>
      </c>
      <c r="IFD34" s="43">
        <v>0</v>
      </c>
      <c r="IFE34" s="43">
        <v>1</v>
      </c>
      <c r="IFF34" s="43">
        <v>999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900</v>
      </c>
      <c r="IHF34" s="43">
        <v>0.15</v>
      </c>
      <c r="IHG34" s="43">
        <v>0.64</v>
      </c>
      <c r="IHH34" s="43">
        <v>7.7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1500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9.3699999999999992</v>
      </c>
      <c r="IIL34" s="43">
        <v>9.7799999999999994</v>
      </c>
      <c r="IIM34" s="43">
        <v>788</v>
      </c>
      <c r="IIP34" s="43">
        <v>1.45</v>
      </c>
      <c r="IIQ34" s="43">
        <v>1.6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0.74</v>
      </c>
      <c r="ILB34" s="43">
        <v>0</v>
      </c>
      <c r="ILC34" s="43">
        <v>0</v>
      </c>
      <c r="ILD34" s="43">
        <v>0</v>
      </c>
      <c r="ILE34" s="43">
        <v>0</v>
      </c>
      <c r="ILF34" s="43">
        <v>0</v>
      </c>
      <c r="ILG34" s="43">
        <v>0</v>
      </c>
      <c r="ILH34" s="43">
        <v>1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0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2821</v>
      </c>
      <c r="ITQ34" s="43">
        <v>3356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3356</v>
      </c>
      <c r="ITX34" s="43">
        <v>2829</v>
      </c>
      <c r="IUA34" s="43">
        <v>0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328.5</v>
      </c>
      <c r="IUJ34" s="43">
        <v>22.6</v>
      </c>
      <c r="IUK34" s="43">
        <v>-20.170000000000002</v>
      </c>
      <c r="IUL34" s="43">
        <v>4.1010000000000009</v>
      </c>
      <c r="IUM34" s="43">
        <v>0.13150000000000001</v>
      </c>
      <c r="IUN34" s="43">
        <v>0.83590909090909093</v>
      </c>
      <c r="IUO34" s="43">
        <v>0</v>
      </c>
      <c r="IUP34" s="43">
        <v>0.63</v>
      </c>
      <c r="IUQ34" s="43">
        <v>1678</v>
      </c>
      <c r="IUR34" s="43">
        <v>0</v>
      </c>
      <c r="IUS34" s="43">
        <v>0</v>
      </c>
      <c r="IUT34" s="43">
        <v>0</v>
      </c>
      <c r="IUU34" s="43">
        <v>1</v>
      </c>
      <c r="IUV34" s="43">
        <v>0</v>
      </c>
      <c r="IUW34" s="43">
        <v>1</v>
      </c>
      <c r="IUX34" s="43">
        <v>0</v>
      </c>
      <c r="IUY34" s="43">
        <v>0</v>
      </c>
      <c r="IUZ34" s="43">
        <v>854</v>
      </c>
      <c r="IVA34" s="43">
        <v>0</v>
      </c>
      <c r="IVB34" s="43">
        <v>0</v>
      </c>
      <c r="IVC34" s="43">
        <v>71</v>
      </c>
      <c r="IVD34" s="43">
        <v>0</v>
      </c>
      <c r="IVE34" s="43">
        <v>0</v>
      </c>
      <c r="IVF34" s="43">
        <v>30</v>
      </c>
      <c r="IVG34" s="43">
        <v>0</v>
      </c>
      <c r="IVH34" s="43">
        <v>0</v>
      </c>
      <c r="IVI34" s="43">
        <v>992</v>
      </c>
      <c r="IVJ34" s="43">
        <v>992</v>
      </c>
      <c r="IVK34" s="43">
        <v>137</v>
      </c>
      <c r="IVL34" s="43">
        <v>0</v>
      </c>
      <c r="IVM34" s="43">
        <v>0</v>
      </c>
      <c r="IVN34" s="43">
        <v>37</v>
      </c>
      <c r="IVO34" s="43">
        <v>300</v>
      </c>
      <c r="IVP34" s="43">
        <v>55.09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389</v>
      </c>
      <c r="IWP34" s="43">
        <v>392</v>
      </c>
      <c r="IWQ34" s="43">
        <v>383</v>
      </c>
      <c r="IWR34" s="43">
        <v>391</v>
      </c>
      <c r="IWS34" s="43">
        <v>389</v>
      </c>
      <c r="IWT34" s="43">
        <v>391</v>
      </c>
      <c r="IWU34" s="43">
        <v>0</v>
      </c>
      <c r="IWV34" s="43">
        <v>396</v>
      </c>
      <c r="IWW34" s="43">
        <v>384</v>
      </c>
      <c r="IWX34" s="43">
        <v>384</v>
      </c>
      <c r="IWY34" s="43">
        <v>382</v>
      </c>
      <c r="IWZ34" s="43">
        <v>390</v>
      </c>
      <c r="IXA34" s="43">
        <v>388</v>
      </c>
      <c r="IXB34" s="43">
        <v>0</v>
      </c>
      <c r="IXC34" s="43">
        <v>0</v>
      </c>
      <c r="IXD34" s="43">
        <v>0</v>
      </c>
      <c r="IXE34" s="43">
        <v>0</v>
      </c>
      <c r="IXF34" s="43">
        <v>384</v>
      </c>
      <c r="IXG34" s="43">
        <v>383</v>
      </c>
      <c r="IXH34" s="43">
        <v>396</v>
      </c>
      <c r="IXI34" s="43">
        <v>391</v>
      </c>
      <c r="IXJ34" s="43">
        <v>384</v>
      </c>
      <c r="IXK34" s="43">
        <v>387</v>
      </c>
      <c r="IXL34" s="43">
        <v>385</v>
      </c>
      <c r="IXM34" s="43">
        <v>0</v>
      </c>
      <c r="IXN34" s="43">
        <v>522</v>
      </c>
      <c r="IXO34" s="43">
        <v>521</v>
      </c>
      <c r="IXP34" s="43">
        <v>523</v>
      </c>
      <c r="IXQ34" s="43">
        <v>517</v>
      </c>
      <c r="IXR34" s="43">
        <v>524</v>
      </c>
      <c r="IXS34" s="43">
        <v>523</v>
      </c>
      <c r="IXT34" s="43">
        <v>518</v>
      </c>
      <c r="IXU34" s="43">
        <v>518</v>
      </c>
      <c r="IXV34" s="43">
        <v>522</v>
      </c>
      <c r="IXW34" s="43">
        <v>520</v>
      </c>
      <c r="IXX34" s="43">
        <v>524</v>
      </c>
      <c r="IXY34" s="43">
        <v>527</v>
      </c>
      <c r="IXZ34" s="43">
        <v>0</v>
      </c>
      <c r="IYA34" s="43">
        <v>0</v>
      </c>
      <c r="IYB34" s="43">
        <v>0</v>
      </c>
      <c r="IYC34" s="43">
        <v>0</v>
      </c>
      <c r="IYD34" s="43">
        <v>0</v>
      </c>
      <c r="IYE34" s="43">
        <v>516</v>
      </c>
      <c r="IYF34" s="43">
        <v>520</v>
      </c>
      <c r="IYG34" s="43">
        <v>520</v>
      </c>
      <c r="IYH34" s="43">
        <v>522</v>
      </c>
      <c r="IYI34" s="43">
        <v>0</v>
      </c>
      <c r="IYJ34" s="43">
        <v>517</v>
      </c>
      <c r="IYL34" s="43" t="s">
        <v>7677</v>
      </c>
      <c r="IYM34" s="43">
        <v>30</v>
      </c>
      <c r="IYN34" s="43">
        <v>43</v>
      </c>
      <c r="IYO34" s="43">
        <v>44</v>
      </c>
      <c r="IYP34" s="43">
        <v>44</v>
      </c>
      <c r="IYQ34" s="43">
        <v>45</v>
      </c>
      <c r="IYR34" s="43">
        <v>45</v>
      </c>
      <c r="IYS34" s="43">
        <v>45</v>
      </c>
      <c r="IYT34" s="43">
        <v>45</v>
      </c>
      <c r="IYU34" s="43">
        <v>44</v>
      </c>
      <c r="IYV34" s="43">
        <v>44</v>
      </c>
      <c r="IYW34" s="43">
        <v>45</v>
      </c>
      <c r="IYX34" s="43">
        <v>46</v>
      </c>
      <c r="IYY34" s="43">
        <v>44</v>
      </c>
      <c r="IYZ34" s="43">
        <v>43</v>
      </c>
      <c r="IZA34" s="43">
        <v>44</v>
      </c>
      <c r="IZB34" s="43">
        <v>43</v>
      </c>
      <c r="IZC34" s="43">
        <v>46</v>
      </c>
      <c r="IZD34" s="43">
        <v>44</v>
      </c>
      <c r="IZE34" s="43">
        <v>47</v>
      </c>
      <c r="IZF34" s="43">
        <v>46</v>
      </c>
      <c r="IZG34" s="43">
        <v>46</v>
      </c>
      <c r="JAF34" s="43">
        <v>2181</v>
      </c>
      <c r="JAG34" s="43">
        <v>2198</v>
      </c>
      <c r="JAH34" s="43">
        <v>2074</v>
      </c>
      <c r="JAI34" s="43">
        <v>2272</v>
      </c>
      <c r="JAJ34" s="43">
        <v>2258</v>
      </c>
      <c r="JAK34" s="43">
        <v>2301</v>
      </c>
      <c r="JAL34" s="43">
        <v>2197</v>
      </c>
      <c r="JAM34" s="43">
        <v>2508</v>
      </c>
      <c r="JAN34" s="43">
        <v>2747</v>
      </c>
      <c r="JAO34" s="43">
        <v>2367</v>
      </c>
      <c r="JAP34" s="43">
        <v>2046</v>
      </c>
      <c r="JAQ34" s="43">
        <v>2062</v>
      </c>
      <c r="JAR34" s="43">
        <v>2438</v>
      </c>
      <c r="JAS34" s="43">
        <v>1937</v>
      </c>
      <c r="JAT34" s="43">
        <v>2172</v>
      </c>
      <c r="JAU34" s="43">
        <v>2146</v>
      </c>
      <c r="JAV34" s="43">
        <v>2196</v>
      </c>
      <c r="JAW34" s="43">
        <v>2147</v>
      </c>
      <c r="JAX34" s="43">
        <v>2198</v>
      </c>
      <c r="JAY34" s="43">
        <v>2021</v>
      </c>
      <c r="JBE34" s="43">
        <v>0</v>
      </c>
      <c r="JBF34" s="43">
        <v>0</v>
      </c>
      <c r="JBR34" s="43">
        <v>0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212</v>
      </c>
      <c r="JBZ34" s="43">
        <v>0</v>
      </c>
      <c r="JCA34" s="43">
        <v>0</v>
      </c>
      <c r="JCB34" s="43">
        <v>0</v>
      </c>
      <c r="JCC34" s="43">
        <v>166.8</v>
      </c>
      <c r="JCD34" s="43">
        <v>0</v>
      </c>
      <c r="JCE34" s="43">
        <v>0</v>
      </c>
      <c r="JCF34" s="43">
        <v>0</v>
      </c>
      <c r="JCG34" s="43">
        <v>1173</v>
      </c>
      <c r="JCH34" s="43">
        <v>0</v>
      </c>
      <c r="JCI34" s="43">
        <v>0</v>
      </c>
      <c r="JCJ34" s="43">
        <v>0</v>
      </c>
      <c r="JCK34" s="43">
        <v>14.4</v>
      </c>
      <c r="JCL34" s="43">
        <v>0</v>
      </c>
      <c r="JCM34" s="43">
        <v>0</v>
      </c>
      <c r="JCN34" s="43">
        <v>0</v>
      </c>
      <c r="JCO34" s="43">
        <v>1.897</v>
      </c>
      <c r="JCS34" s="43">
        <v>51.7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DE34" s="43">
        <v>1</v>
      </c>
      <c r="JDG34" s="43">
        <v>1</v>
      </c>
      <c r="JDI34" s="43">
        <v>1</v>
      </c>
      <c r="JDK34" s="43">
        <v>1</v>
      </c>
      <c r="JDM34" s="43">
        <v>1</v>
      </c>
      <c r="JDO34" s="43">
        <v>1</v>
      </c>
      <c r="JDQ34" s="43">
        <v>1</v>
      </c>
      <c r="JDS34" s="43">
        <v>1</v>
      </c>
      <c r="JDU34" s="43">
        <v>1</v>
      </c>
      <c r="JDW34" s="43">
        <v>1</v>
      </c>
      <c r="JDY34" s="43">
        <v>1</v>
      </c>
      <c r="JEA34" s="43">
        <v>1</v>
      </c>
      <c r="JEC34" s="43">
        <v>1</v>
      </c>
      <c r="JEE34" s="43">
        <v>1</v>
      </c>
      <c r="JEG34" s="43">
        <v>1</v>
      </c>
      <c r="JEI34" s="43">
        <v>1</v>
      </c>
      <c r="JEK34" s="43">
        <v>1</v>
      </c>
      <c r="JEM34" s="43">
        <v>1</v>
      </c>
      <c r="JEO34" s="43">
        <v>1</v>
      </c>
      <c r="JEQ34" s="43">
        <v>1</v>
      </c>
      <c r="JEZ34" s="43">
        <v>0</v>
      </c>
      <c r="JFA34" s="43">
        <v>7.51</v>
      </c>
      <c r="JFB34" s="43">
        <v>0</v>
      </c>
      <c r="JFC34" s="43">
        <v>7.47</v>
      </c>
      <c r="JFD34" s="43">
        <v>0</v>
      </c>
      <c r="JFE34" s="43">
        <v>7.62</v>
      </c>
      <c r="JFF34" s="43">
        <v>0</v>
      </c>
      <c r="JFG34" s="43">
        <v>7.35</v>
      </c>
      <c r="JFH34" s="43">
        <v>0</v>
      </c>
      <c r="JFI34" s="43">
        <v>7.28</v>
      </c>
      <c r="JFJ34" s="43">
        <v>0</v>
      </c>
      <c r="JFK34" s="43">
        <v>7.45</v>
      </c>
      <c r="JFL34" s="43">
        <v>0</v>
      </c>
      <c r="JFM34" s="43">
        <v>7.28</v>
      </c>
      <c r="JFN34" s="43">
        <v>0</v>
      </c>
      <c r="JFO34" s="43">
        <v>7.59</v>
      </c>
      <c r="JFP34" s="43">
        <v>0</v>
      </c>
      <c r="JFQ34" s="43">
        <v>7.11</v>
      </c>
      <c r="JFR34" s="43">
        <v>0</v>
      </c>
      <c r="JFS34" s="43">
        <v>7.26</v>
      </c>
      <c r="JFT34" s="43">
        <v>0</v>
      </c>
      <c r="JFU34" s="43">
        <v>7.48</v>
      </c>
      <c r="JFV34" s="43">
        <v>0</v>
      </c>
      <c r="JFW34" s="43">
        <v>7.11</v>
      </c>
      <c r="JFX34" s="43">
        <v>0</v>
      </c>
      <c r="JFY34" s="43">
        <v>7.2</v>
      </c>
      <c r="JFZ34" s="43">
        <v>0</v>
      </c>
      <c r="JGA34" s="43">
        <v>7.63</v>
      </c>
      <c r="JGB34" s="43">
        <v>0</v>
      </c>
      <c r="JGC34" s="43">
        <v>7.35</v>
      </c>
      <c r="JGD34" s="43">
        <v>0</v>
      </c>
      <c r="JGE34" s="43">
        <v>7.4</v>
      </c>
      <c r="JGF34" s="43">
        <v>0</v>
      </c>
      <c r="JGG34" s="43">
        <v>7.27</v>
      </c>
      <c r="JGH34" s="43">
        <v>0</v>
      </c>
      <c r="JGI34" s="43">
        <v>7.4</v>
      </c>
      <c r="JGJ34" s="43">
        <v>0</v>
      </c>
      <c r="JGK34" s="43">
        <v>7.26</v>
      </c>
      <c r="JGL34" s="43">
        <v>0</v>
      </c>
      <c r="JGM34" s="43">
        <v>7.25</v>
      </c>
      <c r="JGV34" s="43">
        <v>0</v>
      </c>
      <c r="JGW34" s="43">
        <v>-0.32</v>
      </c>
      <c r="JGX34" s="43">
        <v>0</v>
      </c>
      <c r="JGY34" s="43">
        <v>-0.14000000000000001</v>
      </c>
      <c r="JGZ34" s="43">
        <v>0</v>
      </c>
      <c r="JHA34" s="43">
        <v>-0.38</v>
      </c>
      <c r="JHB34" s="43">
        <v>0</v>
      </c>
      <c r="JHC34" s="43">
        <v>-0.17</v>
      </c>
      <c r="JHD34" s="43">
        <v>0</v>
      </c>
      <c r="JHE34" s="43">
        <v>-0.28999999999999998</v>
      </c>
      <c r="JHF34" s="43">
        <v>0</v>
      </c>
      <c r="JHG34" s="43">
        <v>-0.27</v>
      </c>
      <c r="JHH34" s="43">
        <v>0</v>
      </c>
      <c r="JHI34" s="43">
        <v>-0.33</v>
      </c>
      <c r="JHJ34" s="43">
        <v>0</v>
      </c>
      <c r="JHK34" s="43">
        <v>-0.27</v>
      </c>
      <c r="JHL34" s="43">
        <v>0</v>
      </c>
      <c r="JHM34" s="43">
        <v>-0.57999999999999996</v>
      </c>
      <c r="JHN34" s="43">
        <v>0</v>
      </c>
      <c r="JHO34" s="43">
        <v>-0.47</v>
      </c>
      <c r="JHP34" s="43">
        <v>0</v>
      </c>
      <c r="JHQ34" s="43">
        <v>-0.24</v>
      </c>
      <c r="JHR34" s="43">
        <v>0</v>
      </c>
      <c r="JHS34" s="43">
        <v>-0.34</v>
      </c>
      <c r="JHT34" s="43">
        <v>0</v>
      </c>
      <c r="JHU34" s="43">
        <v>-0.27</v>
      </c>
      <c r="JHV34" s="43">
        <v>0</v>
      </c>
      <c r="JHW34" s="43">
        <v>-0.2</v>
      </c>
      <c r="JHX34" s="43">
        <v>0</v>
      </c>
      <c r="JHY34" s="43">
        <v>-0.13</v>
      </c>
      <c r="JHZ34" s="43">
        <v>0</v>
      </c>
      <c r="JIA34" s="43">
        <v>-0.42</v>
      </c>
      <c r="JIB34" s="43">
        <v>0</v>
      </c>
      <c r="JIC34" s="43">
        <v>-0.43</v>
      </c>
      <c r="JID34" s="43">
        <v>0</v>
      </c>
      <c r="JIE34" s="43">
        <v>-0.28999999999999998</v>
      </c>
      <c r="JIF34" s="43">
        <v>0</v>
      </c>
      <c r="JIG34" s="43">
        <v>-0.56999999999999995</v>
      </c>
      <c r="JIH34" s="43">
        <v>0</v>
      </c>
      <c r="JII34" s="43">
        <v>-0.39</v>
      </c>
      <c r="JIR34" s="43">
        <v>0</v>
      </c>
      <c r="JIS34" s="43">
        <v>7.28</v>
      </c>
      <c r="JIT34" s="43">
        <v>0</v>
      </c>
      <c r="JIU34" s="43">
        <v>7.38</v>
      </c>
      <c r="JIV34" s="43">
        <v>0</v>
      </c>
      <c r="JIW34" s="43">
        <v>7.53</v>
      </c>
      <c r="JIX34" s="43">
        <v>0</v>
      </c>
      <c r="JIY34" s="43">
        <v>7.38</v>
      </c>
      <c r="JIZ34" s="43">
        <v>0</v>
      </c>
      <c r="JJA34" s="43">
        <v>7.42</v>
      </c>
      <c r="JJB34" s="43">
        <v>0</v>
      </c>
      <c r="JJC34" s="43">
        <v>7.51</v>
      </c>
      <c r="JJD34" s="43">
        <v>0</v>
      </c>
      <c r="JJE34" s="43">
        <v>7.45</v>
      </c>
      <c r="JJF34" s="43">
        <v>0</v>
      </c>
      <c r="JJG34" s="43">
        <v>7.66</v>
      </c>
      <c r="JJH34" s="43">
        <v>0</v>
      </c>
      <c r="JJI34" s="43">
        <v>7.54</v>
      </c>
      <c r="JJJ34" s="43">
        <v>0</v>
      </c>
      <c r="JJK34" s="43">
        <v>7.49</v>
      </c>
      <c r="JJL34" s="43">
        <v>0</v>
      </c>
      <c r="JJM34" s="43">
        <v>7.48</v>
      </c>
      <c r="JJN34" s="43">
        <v>0</v>
      </c>
      <c r="JJO34" s="43">
        <v>7.29</v>
      </c>
      <c r="JJP34" s="43">
        <v>0</v>
      </c>
      <c r="JJQ34" s="43">
        <v>7.14</v>
      </c>
      <c r="JJR34" s="43">
        <v>0</v>
      </c>
      <c r="JJS34" s="43">
        <v>7.5</v>
      </c>
      <c r="JJT34" s="43">
        <v>0</v>
      </c>
      <c r="JJU34" s="43">
        <v>7.63</v>
      </c>
      <c r="JJV34" s="43">
        <v>0</v>
      </c>
      <c r="JJW34" s="43">
        <v>7.51</v>
      </c>
      <c r="JJX34" s="43">
        <v>0</v>
      </c>
      <c r="JJY34" s="43">
        <v>7.34</v>
      </c>
      <c r="JJZ34" s="43">
        <v>0</v>
      </c>
      <c r="JKA34" s="43">
        <v>7.72</v>
      </c>
      <c r="JKB34" s="43">
        <v>0</v>
      </c>
      <c r="JKC34" s="43">
        <v>7.12</v>
      </c>
      <c r="JKD34" s="43">
        <v>0</v>
      </c>
      <c r="JKE34" s="43">
        <v>7.82</v>
      </c>
      <c r="JKN34" s="43">
        <v>0</v>
      </c>
      <c r="JKO34" s="43">
        <v>-0.24</v>
      </c>
      <c r="JKP34" s="43">
        <v>0</v>
      </c>
      <c r="JKQ34" s="43">
        <v>-0.28000000000000003</v>
      </c>
      <c r="JKR34" s="43">
        <v>0</v>
      </c>
      <c r="JKS34" s="43">
        <v>-0.35</v>
      </c>
      <c r="JKT34" s="43">
        <v>0</v>
      </c>
      <c r="JKU34" s="43">
        <v>-0.3</v>
      </c>
      <c r="JKV34" s="43">
        <v>0</v>
      </c>
      <c r="JKW34" s="43">
        <v>-0.74</v>
      </c>
      <c r="JKX34" s="43">
        <v>0</v>
      </c>
      <c r="JKY34" s="43">
        <v>-0.55000000000000004</v>
      </c>
      <c r="JKZ34" s="43">
        <v>0</v>
      </c>
      <c r="JLA34" s="43">
        <v>-0.57999999999999996</v>
      </c>
      <c r="JLB34" s="43">
        <v>0</v>
      </c>
      <c r="JLC34" s="43">
        <v>-0.38</v>
      </c>
      <c r="JLD34" s="43">
        <v>0</v>
      </c>
      <c r="JLE34" s="43">
        <v>-0.59</v>
      </c>
      <c r="JLF34" s="43">
        <v>0</v>
      </c>
      <c r="JLG34" s="43">
        <v>-0.64</v>
      </c>
      <c r="JLH34" s="43">
        <v>0</v>
      </c>
      <c r="JLI34" s="43">
        <v>-0.33</v>
      </c>
      <c r="JLJ34" s="43">
        <v>0</v>
      </c>
      <c r="JLK34" s="43">
        <v>-0.46</v>
      </c>
      <c r="JLL34" s="43">
        <v>0</v>
      </c>
      <c r="JLM34" s="43">
        <v>-0.65</v>
      </c>
      <c r="JLN34" s="43">
        <v>0</v>
      </c>
      <c r="JLO34" s="43">
        <v>-0.45</v>
      </c>
      <c r="JLP34" s="43">
        <v>0</v>
      </c>
      <c r="JLQ34" s="43">
        <v>-0.42</v>
      </c>
      <c r="JLR34" s="43">
        <v>0</v>
      </c>
      <c r="JLS34" s="43">
        <v>-0.59</v>
      </c>
      <c r="JLT34" s="43">
        <v>0</v>
      </c>
      <c r="JLU34" s="43">
        <v>-0.6</v>
      </c>
      <c r="JLV34" s="43">
        <v>0</v>
      </c>
      <c r="JLW34" s="43">
        <v>-0.37</v>
      </c>
      <c r="JLX34" s="43">
        <v>0</v>
      </c>
      <c r="JLY34" s="43">
        <v>-0.55000000000000004</v>
      </c>
      <c r="JLZ34" s="43">
        <v>0</v>
      </c>
      <c r="JMA34" s="43">
        <v>-0.72</v>
      </c>
      <c r="JMK34" s="43">
        <v>0</v>
      </c>
      <c r="JML34" s="43">
        <v>0</v>
      </c>
      <c r="JMM34" s="43">
        <v>1</v>
      </c>
      <c r="JMN34" s="43">
        <v>1</v>
      </c>
      <c r="JMO34" s="43">
        <v>26</v>
      </c>
      <c r="JMP34" s="43">
        <v>0</v>
      </c>
      <c r="JMQ34" s="43">
        <v>100</v>
      </c>
      <c r="JMR34" s="43">
        <v>0</v>
      </c>
      <c r="JMS34" s="43">
        <v>0</v>
      </c>
      <c r="JMT34" s="43">
        <v>0</v>
      </c>
      <c r="JMU34" s="43">
        <v>0</v>
      </c>
      <c r="JMV34" s="43">
        <v>29</v>
      </c>
      <c r="JMW34" s="43">
        <v>0</v>
      </c>
      <c r="JMX34" s="43">
        <v>0</v>
      </c>
      <c r="JMY34" s="43">
        <v>0</v>
      </c>
      <c r="JMZ34" s="43">
        <v>0</v>
      </c>
      <c r="JNA34" s="43">
        <v>0</v>
      </c>
      <c r="JNB34" s="43">
        <v>0</v>
      </c>
      <c r="JNC34" s="43">
        <v>3.85</v>
      </c>
      <c r="JNE34" s="112">
        <v>0</v>
      </c>
      <c r="JNF34" s="112">
        <v>0</v>
      </c>
      <c r="JNG34" s="112">
        <v>0</v>
      </c>
      <c r="JNH34" s="112">
        <v>0</v>
      </c>
      <c r="JNJ34" s="112">
        <v>100</v>
      </c>
      <c r="JNK34" s="112">
        <v>100</v>
      </c>
      <c r="JNL34" s="112">
        <v>100</v>
      </c>
      <c r="JNM34" s="112">
        <v>100</v>
      </c>
      <c r="JNN34" s="112">
        <v>29</v>
      </c>
      <c r="JNO34" s="112">
        <v>29</v>
      </c>
      <c r="JNP34" s="112">
        <v>29</v>
      </c>
      <c r="JNQ34" s="112">
        <v>29</v>
      </c>
      <c r="JNS34" s="112">
        <v>1499</v>
      </c>
      <c r="JNT34" s="112">
        <v>1500</v>
      </c>
      <c r="JNV34" s="112">
        <v>60</v>
      </c>
      <c r="JNY34" s="112">
        <v>0</v>
      </c>
      <c r="JNZ34" s="112">
        <v>0</v>
      </c>
      <c r="JOA34" s="112" t="s">
        <v>5</v>
      </c>
    </row>
    <row r="35" spans="1:6089 6180:7151" ht="15" customHeight="1">
      <c r="A35" s="205">
        <v>30</v>
      </c>
      <c r="F35" s="43" t="s">
        <v>8269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5.6</v>
      </c>
      <c r="O35" s="43">
        <v>0</v>
      </c>
      <c r="P35" s="43">
        <v>0</v>
      </c>
      <c r="Q35" s="43">
        <v>0</v>
      </c>
      <c r="R35" s="43">
        <v>-1178</v>
      </c>
      <c r="S35" s="43">
        <v>0</v>
      </c>
      <c r="T35" s="43">
        <v>6.86</v>
      </c>
      <c r="U35" s="43">
        <v>0</v>
      </c>
      <c r="V35" s="43">
        <v>4.25</v>
      </c>
      <c r="W35" s="43">
        <v>4.42</v>
      </c>
      <c r="X35" s="43">
        <v>25.9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4.87</v>
      </c>
      <c r="AH35" s="43">
        <v>0</v>
      </c>
      <c r="AI35" s="43">
        <v>4.87</v>
      </c>
      <c r="AJ35" s="43">
        <v>0</v>
      </c>
      <c r="AK35" s="43">
        <v>0</v>
      </c>
      <c r="AL35" s="43">
        <v>0</v>
      </c>
      <c r="AM35" s="43" t="s">
        <v>7808</v>
      </c>
      <c r="AN35" s="43">
        <v>6683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H35" s="43">
        <v>18809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</v>
      </c>
      <c r="FA35" s="43">
        <v>2001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-319</v>
      </c>
      <c r="FL35" s="43">
        <v>1681</v>
      </c>
      <c r="FM35" s="43">
        <v>-319</v>
      </c>
      <c r="FN35" s="43">
        <v>1681</v>
      </c>
      <c r="FO35" s="43">
        <v>498552</v>
      </c>
      <c r="FP35" s="43">
        <v>598552</v>
      </c>
      <c r="FQ35" s="43">
        <v>698552</v>
      </c>
      <c r="FR35" s="43">
        <v>798552</v>
      </c>
      <c r="FS35" s="43">
        <v>8319</v>
      </c>
      <c r="FT35" s="43">
        <v>8319</v>
      </c>
      <c r="FU35" s="43">
        <v>8319</v>
      </c>
      <c r="FW35" s="43">
        <v>1110</v>
      </c>
      <c r="FY35" s="43">
        <v>56.9</v>
      </c>
      <c r="FZ35" s="43">
        <v>36.1</v>
      </c>
      <c r="GA35" s="43">
        <v>57</v>
      </c>
      <c r="GB35" s="43">
        <v>57.2</v>
      </c>
      <c r="GC35" s="43">
        <v>85.6</v>
      </c>
      <c r="GD35" s="43">
        <v>0</v>
      </c>
      <c r="GE35" s="43">
        <v>0</v>
      </c>
      <c r="GF35" s="43">
        <v>0</v>
      </c>
      <c r="GG35" s="43">
        <v>25</v>
      </c>
      <c r="GH35" s="43">
        <v>25.9</v>
      </c>
      <c r="GI35" s="43">
        <v>25.8</v>
      </c>
      <c r="GJ35" s="43">
        <v>0.7</v>
      </c>
      <c r="GK35" s="43">
        <v>0</v>
      </c>
      <c r="GL35" s="43">
        <v>0</v>
      </c>
      <c r="GM35" s="43">
        <v>95</v>
      </c>
      <c r="GN35" s="43">
        <v>94.9</v>
      </c>
      <c r="GO35" s="43">
        <v>95</v>
      </c>
      <c r="GP35" s="43">
        <v>56.9</v>
      </c>
      <c r="GQ35" s="43">
        <v>56.9</v>
      </c>
      <c r="GR35" s="43">
        <v>0</v>
      </c>
      <c r="GS35" s="43">
        <v>84.8</v>
      </c>
      <c r="GT35" s="43">
        <v>84.8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36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6.88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1608978882828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14.82</v>
      </c>
      <c r="SY35" s="43">
        <v>0</v>
      </c>
      <c r="TA35" s="43">
        <v>1448</v>
      </c>
      <c r="TF35" s="43">
        <v>0</v>
      </c>
      <c r="TG35" s="43">
        <v>0</v>
      </c>
      <c r="TH35" s="43">
        <v>0</v>
      </c>
      <c r="TI35" s="43">
        <v>0</v>
      </c>
      <c r="TJ35" s="43">
        <v>41492</v>
      </c>
      <c r="TK35" s="43">
        <v>41508</v>
      </c>
      <c r="TL35" s="43">
        <v>0</v>
      </c>
      <c r="TM35" s="43">
        <v>0</v>
      </c>
      <c r="TN35" s="43">
        <v>0</v>
      </c>
      <c r="TP35" s="43">
        <v>371</v>
      </c>
      <c r="TQ35" s="43">
        <v>0</v>
      </c>
      <c r="TR35" s="43">
        <v>543</v>
      </c>
      <c r="TS35" s="43">
        <v>547</v>
      </c>
      <c r="TT35" s="43">
        <v>547</v>
      </c>
      <c r="TU35" s="43">
        <v>547</v>
      </c>
      <c r="TV35" s="43">
        <v>544</v>
      </c>
      <c r="TW35" s="43">
        <v>547</v>
      </c>
      <c r="TX35" s="43">
        <v>549</v>
      </c>
      <c r="TY35" s="43">
        <v>551</v>
      </c>
      <c r="TZ35" s="43">
        <v>548</v>
      </c>
      <c r="UA35" s="43">
        <v>548</v>
      </c>
      <c r="UB35" s="43">
        <v>550</v>
      </c>
      <c r="UC35" s="43">
        <v>546</v>
      </c>
      <c r="UD35" s="43">
        <v>545</v>
      </c>
      <c r="UE35" s="43">
        <v>545</v>
      </c>
      <c r="UF35" s="43">
        <v>545</v>
      </c>
      <c r="UG35" s="43">
        <v>546</v>
      </c>
      <c r="UH35" s="43">
        <v>543</v>
      </c>
      <c r="UI35" s="43">
        <v>547</v>
      </c>
      <c r="UJ35" s="43">
        <v>550</v>
      </c>
      <c r="UK35" s="43">
        <v>551</v>
      </c>
      <c r="UL35" s="43">
        <v>549</v>
      </c>
      <c r="UM35" s="43">
        <v>550</v>
      </c>
      <c r="UN35" s="43">
        <v>550</v>
      </c>
      <c r="UO35" s="43">
        <v>546</v>
      </c>
      <c r="UP35" s="43">
        <v>547</v>
      </c>
      <c r="UQ35" s="43">
        <v>546</v>
      </c>
      <c r="UR35" s="43">
        <v>552</v>
      </c>
      <c r="US35" s="43">
        <v>551</v>
      </c>
      <c r="UT35" s="43">
        <v>543</v>
      </c>
      <c r="UU35" s="43">
        <v>542</v>
      </c>
      <c r="UV35" s="43">
        <v>0</v>
      </c>
      <c r="UW35" s="43">
        <v>347</v>
      </c>
      <c r="UX35" s="43">
        <v>0</v>
      </c>
      <c r="UY35" s="43">
        <v>349</v>
      </c>
      <c r="UZ35" s="43">
        <v>346</v>
      </c>
      <c r="VA35" s="43">
        <v>9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49.2</v>
      </c>
      <c r="XO35" s="43">
        <v>41.2</v>
      </c>
      <c r="XR35" s="43">
        <v>58.5</v>
      </c>
      <c r="XS35" s="43">
        <v>50.6</v>
      </c>
      <c r="XT35" s="43">
        <v>51.9</v>
      </c>
      <c r="XU35" s="43">
        <v>30.8</v>
      </c>
      <c r="XZ35" s="43">
        <v>1</v>
      </c>
      <c r="YA35" s="43">
        <v>1606698814587</v>
      </c>
      <c r="YC35" s="43">
        <v>4479</v>
      </c>
      <c r="YD35" s="43">
        <v>0.999</v>
      </c>
      <c r="YE35" s="43">
        <v>50</v>
      </c>
      <c r="YF35" s="43">
        <v>0</v>
      </c>
      <c r="YG35" s="43">
        <v>15703</v>
      </c>
      <c r="YH35" s="43">
        <v>9057</v>
      </c>
      <c r="YI35" s="43">
        <v>15683</v>
      </c>
      <c r="YJ35" s="43">
        <v>9065</v>
      </c>
      <c r="YK35" s="43">
        <v>15666</v>
      </c>
      <c r="YL35" s="43">
        <v>9044</v>
      </c>
      <c r="YM35" s="43">
        <v>10606</v>
      </c>
      <c r="YN35" s="43">
        <v>6074</v>
      </c>
      <c r="YO35" s="43">
        <v>10599</v>
      </c>
      <c r="YP35" s="43">
        <v>6119</v>
      </c>
      <c r="YQ35" s="43">
        <v>10603</v>
      </c>
      <c r="YR35" s="43">
        <v>6143</v>
      </c>
      <c r="YS35" s="43">
        <v>0</v>
      </c>
      <c r="YT35" s="43">
        <v>13219</v>
      </c>
      <c r="YU35" s="43">
        <v>4406</v>
      </c>
      <c r="YV35" s="43">
        <v>3</v>
      </c>
      <c r="YW35" s="43">
        <v>1.2999999999999999E-2</v>
      </c>
      <c r="YX35" s="43">
        <v>200</v>
      </c>
      <c r="YY35" s="43">
        <v>2.54</v>
      </c>
      <c r="YZ35" s="43">
        <v>-46.2</v>
      </c>
      <c r="ZA35" s="43">
        <v>4.03</v>
      </c>
      <c r="ZB35" s="43">
        <v>0.84</v>
      </c>
      <c r="ZD35" s="43">
        <v>0</v>
      </c>
      <c r="ZE35" s="43">
        <v>84.8</v>
      </c>
      <c r="ZF35" s="43">
        <v>81</v>
      </c>
      <c r="ZG35" s="43">
        <v>0</v>
      </c>
      <c r="ZH35" s="43">
        <v>57.2</v>
      </c>
      <c r="ZI35" s="43">
        <v>0</v>
      </c>
      <c r="ZJ35" s="43">
        <v>78.3</v>
      </c>
      <c r="ZK35" s="43">
        <v>0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76.8</v>
      </c>
      <c r="AAN35" s="43">
        <v>81.900000000000006</v>
      </c>
      <c r="AAO35" s="43">
        <v>86.5</v>
      </c>
      <c r="AAP35" s="43">
        <v>82.7</v>
      </c>
      <c r="AAQ35" s="43">
        <v>70.599999999999994</v>
      </c>
      <c r="AAR35" s="43">
        <v>66.7</v>
      </c>
      <c r="AAS35" s="43">
        <v>67.2</v>
      </c>
      <c r="AAT35" s="43">
        <v>71.7</v>
      </c>
      <c r="AAU35" s="43">
        <v>73.099999999999994</v>
      </c>
      <c r="AAV35" s="43">
        <v>81.599999999999994</v>
      </c>
      <c r="AAW35" s="43">
        <v>83</v>
      </c>
      <c r="AAX35" s="43">
        <v>82.9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8361</v>
      </c>
      <c r="ACJ35" s="43">
        <v>8361</v>
      </c>
      <c r="ACK35" s="43">
        <v>8361</v>
      </c>
      <c r="ACL35" s="43">
        <v>8361</v>
      </c>
      <c r="ACM35" s="43">
        <v>8361</v>
      </c>
      <c r="ACN35" s="43">
        <v>8361</v>
      </c>
      <c r="ACO35" s="43">
        <v>8361</v>
      </c>
      <c r="ACP35" s="43">
        <v>8361.1</v>
      </c>
      <c r="ACQ35" s="43">
        <v>8361</v>
      </c>
      <c r="ACR35" s="43">
        <v>8361</v>
      </c>
      <c r="ACS35" s="43">
        <v>8361</v>
      </c>
      <c r="ACT35" s="43">
        <v>8361</v>
      </c>
      <c r="ACU35" s="43">
        <v>2019</v>
      </c>
      <c r="ACV35" s="43">
        <v>2019</v>
      </c>
      <c r="ACW35" s="43">
        <v>5</v>
      </c>
      <c r="ACX35" s="43">
        <v>3</v>
      </c>
      <c r="ACY35" s="43">
        <v>2019</v>
      </c>
      <c r="ACZ35" s="43">
        <v>5</v>
      </c>
      <c r="ADA35" s="43">
        <v>3</v>
      </c>
      <c r="ADB35" s="43">
        <v>2019</v>
      </c>
      <c r="ADC35" s="43">
        <v>5</v>
      </c>
      <c r="ADD35" s="43">
        <v>3</v>
      </c>
      <c r="ADE35" s="43">
        <v>5</v>
      </c>
      <c r="ADF35" s="43">
        <v>3</v>
      </c>
      <c r="ADG35" s="43">
        <v>2019</v>
      </c>
      <c r="ADH35" s="43">
        <v>5</v>
      </c>
      <c r="ADI35" s="43">
        <v>3</v>
      </c>
      <c r="ADJ35" s="43">
        <v>2019</v>
      </c>
      <c r="ADK35" s="43">
        <v>5</v>
      </c>
      <c r="ADL35" s="43">
        <v>3</v>
      </c>
      <c r="ADM35" s="43">
        <v>2019</v>
      </c>
      <c r="ADN35" s="43">
        <v>14</v>
      </c>
      <c r="ADO35" s="43">
        <v>2</v>
      </c>
      <c r="ADP35" s="43">
        <v>2019</v>
      </c>
      <c r="ADQ35" s="43">
        <v>5</v>
      </c>
      <c r="ADR35" s="43">
        <v>3</v>
      </c>
      <c r="ADS35" s="43">
        <v>2019</v>
      </c>
      <c r="ADT35" s="43">
        <v>5</v>
      </c>
      <c r="ADU35" s="43">
        <v>3</v>
      </c>
      <c r="ADV35" s="43">
        <v>2019</v>
      </c>
      <c r="ADW35" s="43">
        <v>5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15</v>
      </c>
      <c r="AED35" s="43">
        <v>2</v>
      </c>
      <c r="AEE35" s="43">
        <v>45004</v>
      </c>
      <c r="AEF35" s="43">
        <v>45002</v>
      </c>
      <c r="AEG35" s="43">
        <v>45011</v>
      </c>
      <c r="AEH35" s="43">
        <v>45019</v>
      </c>
      <c r="AEI35" s="43">
        <v>45005</v>
      </c>
      <c r="AEJ35" s="43">
        <v>45018</v>
      </c>
      <c r="AEK35" s="43">
        <v>44631</v>
      </c>
      <c r="AEL35" s="43">
        <v>45013</v>
      </c>
      <c r="AEM35" s="43">
        <v>45001</v>
      </c>
      <c r="AEN35" s="43">
        <v>45006</v>
      </c>
      <c r="AEO35" s="43">
        <v>45000</v>
      </c>
      <c r="AEP35" s="43">
        <v>44706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46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284</v>
      </c>
      <c r="AHM35" s="43">
        <v>189</v>
      </c>
      <c r="AHN35" s="43">
        <v>174</v>
      </c>
      <c r="AHO35" s="43">
        <v>237</v>
      </c>
      <c r="AHP35" s="43">
        <v>174</v>
      </c>
      <c r="AHQ35" s="43">
        <v>158</v>
      </c>
      <c r="AHR35" s="43">
        <v>126</v>
      </c>
      <c r="AHS35" s="43">
        <v>205</v>
      </c>
      <c r="AHT35" s="43">
        <v>110</v>
      </c>
      <c r="AHU35" s="43">
        <v>110</v>
      </c>
      <c r="AHV35" s="43">
        <v>380</v>
      </c>
      <c r="AHW35" s="43">
        <v>126</v>
      </c>
      <c r="AHX35" s="43">
        <v>220</v>
      </c>
      <c r="AHY35" s="43">
        <v>348</v>
      </c>
      <c r="AHZ35" s="43">
        <v>253</v>
      </c>
      <c r="AIA35" s="43">
        <v>158</v>
      </c>
      <c r="AIB35" s="43">
        <v>253</v>
      </c>
      <c r="AIC35" s="43">
        <v>220</v>
      </c>
      <c r="AID35" s="43">
        <v>253</v>
      </c>
      <c r="AIE35" s="43">
        <v>174</v>
      </c>
      <c r="AIF35" s="43">
        <v>189</v>
      </c>
      <c r="AIG35" s="43">
        <v>126</v>
      </c>
      <c r="AIH35" s="43">
        <v>158</v>
      </c>
      <c r="AII35" s="43">
        <v>174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219</v>
      </c>
      <c r="AKN35" s="43">
        <v>439</v>
      </c>
      <c r="AKO35" s="43">
        <v>451</v>
      </c>
      <c r="AKP35" s="43">
        <v>317</v>
      </c>
      <c r="AKQ35" s="43">
        <v>354</v>
      </c>
      <c r="AKR35" s="43">
        <v>354</v>
      </c>
      <c r="AKS35" s="43">
        <v>378</v>
      </c>
      <c r="AKT35" s="43">
        <v>354</v>
      </c>
      <c r="AKU35" s="43">
        <v>366</v>
      </c>
      <c r="AKV35" s="43">
        <v>305</v>
      </c>
      <c r="AKW35" s="43">
        <v>427</v>
      </c>
      <c r="AKX35" s="43">
        <v>280</v>
      </c>
      <c r="AKY35" s="43">
        <v>219</v>
      </c>
      <c r="AKZ35" s="43">
        <v>317</v>
      </c>
      <c r="ALA35" s="43">
        <v>293</v>
      </c>
      <c r="ALB35" s="43">
        <v>427</v>
      </c>
      <c r="ALC35" s="43">
        <v>317</v>
      </c>
      <c r="ALD35" s="43">
        <v>366</v>
      </c>
      <c r="ALE35" s="43">
        <v>305</v>
      </c>
      <c r="ALF35" s="43">
        <v>329</v>
      </c>
      <c r="ALG35" s="43">
        <v>341</v>
      </c>
      <c r="ALH35" s="43">
        <v>439</v>
      </c>
      <c r="ALI35" s="43">
        <v>329</v>
      </c>
      <c r="ALJ35" s="43">
        <v>366</v>
      </c>
      <c r="ALK35" s="43">
        <v>0</v>
      </c>
      <c r="ALL35" s="43">
        <v>5.6</v>
      </c>
      <c r="ALM35" s="43">
        <v>0</v>
      </c>
      <c r="ALN35" s="43">
        <v>0</v>
      </c>
      <c r="ALO35" s="43">
        <v>0</v>
      </c>
      <c r="ALP35" s="43">
        <v>0</v>
      </c>
      <c r="ALQ35" s="43">
        <v>7.41</v>
      </c>
      <c r="ALR35" s="43">
        <v>7.54</v>
      </c>
      <c r="ALS35" s="43">
        <v>7.52</v>
      </c>
      <c r="ALT35" s="43">
        <v>7.67</v>
      </c>
      <c r="ALU35" s="43">
        <v>7.23</v>
      </c>
      <c r="ALV35" s="43">
        <v>7.22</v>
      </c>
      <c r="ALW35" s="43">
        <v>7.26</v>
      </c>
      <c r="ALX35" s="43">
        <v>7.37</v>
      </c>
      <c r="ALY35" s="43">
        <v>7.35</v>
      </c>
      <c r="ALZ35" s="43">
        <v>7.37</v>
      </c>
      <c r="AMA35" s="43">
        <v>7.41</v>
      </c>
      <c r="AMB35" s="43">
        <v>7.3</v>
      </c>
      <c r="AMC35" s="43">
        <v>7.34</v>
      </c>
      <c r="AMD35" s="43">
        <v>7.35</v>
      </c>
      <c r="AME35" s="43">
        <v>7.34</v>
      </c>
      <c r="AMF35" s="43">
        <v>7.22</v>
      </c>
      <c r="AMG35" s="43">
        <v>7.42</v>
      </c>
      <c r="AMH35" s="43">
        <v>6.97</v>
      </c>
      <c r="AMI35" s="43">
        <v>7.35</v>
      </c>
      <c r="AMJ35" s="43">
        <v>7.24</v>
      </c>
      <c r="AMK35" s="43">
        <v>7.48</v>
      </c>
      <c r="AML35" s="43">
        <v>7.36</v>
      </c>
      <c r="AMM35" s="43">
        <v>7.3</v>
      </c>
      <c r="AMN35" s="43">
        <v>7.37</v>
      </c>
      <c r="AMO35" s="43">
        <v>-0.19</v>
      </c>
      <c r="AMP35" s="43">
        <v>0</v>
      </c>
      <c r="AMQ35" s="43">
        <v>-0.45</v>
      </c>
      <c r="AMR35" s="43">
        <v>-0.28999999999999998</v>
      </c>
      <c r="AMS35" s="43">
        <v>-0.47</v>
      </c>
      <c r="AMT35" s="43">
        <v>-0.38</v>
      </c>
      <c r="AMU35" s="43">
        <v>-0.4</v>
      </c>
      <c r="AMV35" s="43">
        <v>-0.41</v>
      </c>
      <c r="AMW35" s="43">
        <v>-0.59</v>
      </c>
      <c r="AMX35" s="43">
        <v>-0.34</v>
      </c>
      <c r="AMY35" s="43">
        <v>-0.5</v>
      </c>
      <c r="AMZ35" s="43">
        <v>-0.25</v>
      </c>
      <c r="ANA35" s="43">
        <v>-0.39</v>
      </c>
      <c r="ANB35" s="43">
        <v>-0.44</v>
      </c>
      <c r="ANC35" s="43">
        <v>-0.47</v>
      </c>
      <c r="AND35" s="43">
        <v>-0.4</v>
      </c>
      <c r="ANE35" s="43">
        <v>-0.56000000000000005</v>
      </c>
      <c r="ANF35" s="43">
        <v>-0.75</v>
      </c>
      <c r="ANG35" s="43">
        <v>-0.56999999999999995</v>
      </c>
      <c r="ANH35" s="43">
        <v>-0.48</v>
      </c>
      <c r="ANI35" s="43">
        <v>-0.66</v>
      </c>
      <c r="ANJ35" s="43">
        <v>-0.48</v>
      </c>
      <c r="ANK35" s="43">
        <v>-0.56999999999999995</v>
      </c>
      <c r="ANL35" s="43">
        <v>-0.68</v>
      </c>
      <c r="ANM35" s="43">
        <v>7.39</v>
      </c>
      <c r="ANN35" s="43">
        <v>7.71</v>
      </c>
      <c r="ANO35" s="43">
        <v>8.02</v>
      </c>
      <c r="ANP35" s="43">
        <v>7.49</v>
      </c>
      <c r="ANQ35" s="43">
        <v>7.42</v>
      </c>
      <c r="ANR35" s="43">
        <v>7.49</v>
      </c>
      <c r="ANS35" s="43">
        <v>7.6</v>
      </c>
      <c r="ANT35" s="43">
        <v>7.49</v>
      </c>
      <c r="ANU35" s="43">
        <v>7.71</v>
      </c>
      <c r="ANV35" s="43">
        <v>7.32</v>
      </c>
      <c r="ANW35" s="43">
        <v>7.69</v>
      </c>
      <c r="ANX35" s="43">
        <v>7.48</v>
      </c>
      <c r="ANY35" s="43">
        <v>7.54</v>
      </c>
      <c r="ANZ35" s="43">
        <v>7.17</v>
      </c>
      <c r="AOA35" s="43">
        <v>7.31</v>
      </c>
      <c r="AOB35" s="43">
        <v>7.5</v>
      </c>
      <c r="AOC35" s="43">
        <v>7.26</v>
      </c>
      <c r="AOD35" s="43">
        <v>7.06</v>
      </c>
      <c r="AOE35" s="43">
        <v>7.53</v>
      </c>
      <c r="AOF35" s="43">
        <v>7.45</v>
      </c>
      <c r="AOG35" s="43">
        <v>7.55</v>
      </c>
      <c r="AOH35" s="43">
        <v>7.44</v>
      </c>
      <c r="AOI35" s="43">
        <v>7.47</v>
      </c>
      <c r="AOJ35" s="43">
        <v>7.28</v>
      </c>
      <c r="AOK35" s="43">
        <v>-0.19</v>
      </c>
      <c r="AOL35" s="43">
        <v>-0.47</v>
      </c>
      <c r="AOM35" s="43">
        <v>-0.36</v>
      </c>
      <c r="AON35" s="43">
        <v>-0.48</v>
      </c>
      <c r="AOO35" s="43">
        <v>-0.4</v>
      </c>
      <c r="AOP35" s="43">
        <v>-0.82</v>
      </c>
      <c r="AOQ35" s="43">
        <v>-0.56000000000000005</v>
      </c>
      <c r="AOR35" s="43">
        <v>-0.47</v>
      </c>
      <c r="AOS35" s="43">
        <v>-0.52</v>
      </c>
      <c r="AOT35" s="43">
        <v>-0.66</v>
      </c>
      <c r="AOU35" s="43">
        <v>-0.45</v>
      </c>
      <c r="AOV35" s="43">
        <v>-0.57999999999999996</v>
      </c>
      <c r="AOW35" s="43">
        <v>-0.56000000000000005</v>
      </c>
      <c r="AOX35" s="43">
        <v>-0.5</v>
      </c>
      <c r="AOY35" s="43">
        <v>-0.49</v>
      </c>
      <c r="AOZ35" s="43">
        <v>-0.47</v>
      </c>
      <c r="APA35" s="43">
        <v>-0.66</v>
      </c>
      <c r="APB35" s="43">
        <v>-0.6</v>
      </c>
      <c r="APC35" s="43">
        <v>-0.77</v>
      </c>
      <c r="APD35" s="43">
        <v>-0.57999999999999996</v>
      </c>
      <c r="APE35" s="43">
        <v>-0.44</v>
      </c>
      <c r="APF35" s="43">
        <v>-0.52</v>
      </c>
      <c r="APG35" s="43">
        <v>-0.62</v>
      </c>
      <c r="APH35" s="43">
        <v>-0.63</v>
      </c>
      <c r="API35" s="43">
        <v>36053.199999999997</v>
      </c>
      <c r="APJ35" s="43">
        <v>0</v>
      </c>
      <c r="APK35" s="43">
        <v>257.39999999999998</v>
      </c>
      <c r="APL35" s="43">
        <v>0</v>
      </c>
      <c r="APM35" s="43">
        <v>247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10602</v>
      </c>
      <c r="APT35" s="43" t="s">
        <v>7663</v>
      </c>
      <c r="APU35" s="43" t="s">
        <v>7809</v>
      </c>
      <c r="APV35" s="43" t="s">
        <v>7785</v>
      </c>
      <c r="APW35" s="43" t="s">
        <v>7686</v>
      </c>
      <c r="APX35" s="43" t="s">
        <v>7786</v>
      </c>
      <c r="APY35" s="43" t="s">
        <v>7810</v>
      </c>
      <c r="APZ35" s="43" t="s">
        <v>7703</v>
      </c>
      <c r="AQA35" s="43" t="s">
        <v>7811</v>
      </c>
      <c r="AQB35" s="43" t="s">
        <v>7663</v>
      </c>
      <c r="AQC35" s="43" t="s">
        <v>7811</v>
      </c>
      <c r="AQD35" s="43" t="s">
        <v>7667</v>
      </c>
      <c r="AQE35" s="43" t="s">
        <v>7663</v>
      </c>
      <c r="AQF35" s="43" t="s">
        <v>7789</v>
      </c>
      <c r="AQG35" s="43" t="s">
        <v>7786</v>
      </c>
      <c r="AQH35" s="43" t="s">
        <v>7812</v>
      </c>
      <c r="AQI35" s="43" t="s">
        <v>7813</v>
      </c>
      <c r="AQJ35" s="43" t="s">
        <v>7792</v>
      </c>
      <c r="AQK35" s="43" t="s">
        <v>7793</v>
      </c>
      <c r="AQL35" s="43" t="s">
        <v>7793</v>
      </c>
      <c r="AQM35" s="43" t="s">
        <v>7794</v>
      </c>
      <c r="AQN35" s="43" t="s">
        <v>7788</v>
      </c>
      <c r="AQO35" s="43" t="s">
        <v>7793</v>
      </c>
      <c r="AQP35" s="43" t="s">
        <v>7672</v>
      </c>
      <c r="AQQ35" s="43" t="s">
        <v>7814</v>
      </c>
      <c r="AQR35" s="43" t="s">
        <v>7793</v>
      </c>
      <c r="AQS35" s="43" t="s">
        <v>7796</v>
      </c>
      <c r="AQT35" s="43" t="s">
        <v>7786</v>
      </c>
      <c r="AQU35" s="43" t="s">
        <v>7793</v>
      </c>
      <c r="AQV35" s="43" t="s">
        <v>7792</v>
      </c>
      <c r="AQW35" s="43" t="s">
        <v>7793</v>
      </c>
      <c r="AQX35" s="43" t="s">
        <v>19</v>
      </c>
      <c r="AQY35" s="43">
        <v>20.9</v>
      </c>
      <c r="AQZ35" s="43">
        <v>21</v>
      </c>
      <c r="ARA35" s="43">
        <v>19</v>
      </c>
      <c r="ARB35" s="43">
        <v>19.3</v>
      </c>
      <c r="ARC35" s="43">
        <v>22.6</v>
      </c>
      <c r="ARD35" s="43">
        <v>19.3</v>
      </c>
      <c r="ARE35" s="43">
        <v>22.1</v>
      </c>
      <c r="ARF35" s="43">
        <v>20.100000000000001</v>
      </c>
      <c r="ARG35" s="43">
        <v>17.5</v>
      </c>
      <c r="ARH35" s="43">
        <v>19.600000000000001</v>
      </c>
      <c r="ARI35" s="43">
        <v>18.7</v>
      </c>
      <c r="ARJ35" s="43">
        <v>21.2</v>
      </c>
      <c r="ARK35" s="43">
        <v>22.6</v>
      </c>
      <c r="ARL35" s="43">
        <v>19.100000000000001</v>
      </c>
      <c r="ARM35" s="43">
        <v>20.9</v>
      </c>
      <c r="ARN35" s="43">
        <v>19.100000000000001</v>
      </c>
      <c r="ARO35" s="43">
        <v>21.2</v>
      </c>
      <c r="ARP35" s="43">
        <v>20</v>
      </c>
      <c r="ARQ35" s="43">
        <v>21.3</v>
      </c>
      <c r="ARR35" s="43">
        <v>20.399999999999999</v>
      </c>
      <c r="ARS35" s="43">
        <v>20.8</v>
      </c>
      <c r="ART35" s="43">
        <v>26.7</v>
      </c>
      <c r="ARU35" s="43">
        <v>23</v>
      </c>
      <c r="ARV35" s="43">
        <v>25.1</v>
      </c>
      <c r="ARW35" s="43">
        <v>22.6</v>
      </c>
      <c r="ARX35" s="43">
        <v>26.4</v>
      </c>
      <c r="ARY35" s="43">
        <v>17.100000000000001</v>
      </c>
      <c r="ARZ35" s="43">
        <v>1385</v>
      </c>
      <c r="ATE35" s="43">
        <v>-1</v>
      </c>
      <c r="ATF35" s="43">
        <v>5</v>
      </c>
      <c r="ATG35" s="43">
        <v>1</v>
      </c>
      <c r="ATH35" s="43" t="s">
        <v>7704</v>
      </c>
      <c r="ATI35" s="43">
        <v>1E-4</v>
      </c>
      <c r="ATJ35" s="43">
        <v>1607965525000</v>
      </c>
      <c r="ATK35" s="43">
        <v>1</v>
      </c>
      <c r="ATL35" s="43">
        <v>1</v>
      </c>
      <c r="ATM35" s="43">
        <v>0.2049</v>
      </c>
      <c r="ATN35" s="43">
        <v>1</v>
      </c>
      <c r="ATO35" s="43" t="s">
        <v>7704</v>
      </c>
      <c r="ATP35" s="43">
        <v>3055</v>
      </c>
      <c r="ATQ35" s="43">
        <v>1</v>
      </c>
      <c r="ATR35" s="43">
        <v>1607299200000</v>
      </c>
      <c r="ATS35" s="43" t="s">
        <v>7704</v>
      </c>
      <c r="ATT35" s="43" t="s">
        <v>7704</v>
      </c>
      <c r="ATU35" s="43" t="s">
        <v>7704</v>
      </c>
      <c r="ATV35" s="43">
        <v>0.02</v>
      </c>
      <c r="ATW35" s="43">
        <v>5.66</v>
      </c>
      <c r="ATX35" s="43">
        <v>10</v>
      </c>
      <c r="ATY35" s="43">
        <v>1415365</v>
      </c>
      <c r="ATZ35" s="43">
        <v>2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1</v>
      </c>
      <c r="AUG35" s="43">
        <v>0</v>
      </c>
      <c r="AUH35" s="43">
        <v>964</v>
      </c>
      <c r="AUI35" s="43">
        <v>14</v>
      </c>
      <c r="AUJ35" s="43">
        <v>2.92E-2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3</v>
      </c>
      <c r="AUP35" s="43">
        <v>2.62</v>
      </c>
      <c r="AUQ35" s="43">
        <v>4.5</v>
      </c>
      <c r="AUR35" s="43">
        <v>1017197</v>
      </c>
      <c r="AUS35" s="43">
        <v>1</v>
      </c>
      <c r="AUT35" s="43">
        <v>1</v>
      </c>
      <c r="AUU35" s="43">
        <v>7845</v>
      </c>
      <c r="AUV35" s="43">
        <v>1</v>
      </c>
      <c r="AUW35" s="43">
        <v>14.3</v>
      </c>
      <c r="AUX35" s="43">
        <v>128</v>
      </c>
      <c r="AUY35" s="43">
        <v>0.05</v>
      </c>
      <c r="AUZ35" s="43">
        <v>3.5999999999999997E-2</v>
      </c>
      <c r="AVE35" s="43" t="s">
        <v>7676</v>
      </c>
      <c r="AVF35" s="43">
        <v>50</v>
      </c>
      <c r="AVK35" s="43">
        <v>7.19</v>
      </c>
      <c r="AVL35" s="43">
        <v>2</v>
      </c>
      <c r="AVM35" s="43">
        <v>2</v>
      </c>
      <c r="AVN35" s="43">
        <v>50.01</v>
      </c>
      <c r="AVO35" s="43">
        <v>50.01</v>
      </c>
      <c r="AVP35" s="43">
        <v>0</v>
      </c>
      <c r="AVQ35" s="43">
        <v>50.01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3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4</v>
      </c>
      <c r="BFL35" s="43">
        <v>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11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3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40</v>
      </c>
      <c r="DTE35" s="43">
        <v>0</v>
      </c>
      <c r="DTF35" s="43">
        <v>100</v>
      </c>
      <c r="DTG35" s="43">
        <v>2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8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60.2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75.599999999999994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60</v>
      </c>
      <c r="EXV35" s="43">
        <v>5</v>
      </c>
      <c r="EXW35" s="43">
        <v>0</v>
      </c>
      <c r="EXX35" s="43">
        <v>50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4475</v>
      </c>
      <c r="FUW35" s="43">
        <v>2249</v>
      </c>
      <c r="FUX35" s="43">
        <v>5434</v>
      </c>
      <c r="FUY35" s="43">
        <v>2789</v>
      </c>
      <c r="FUZ35" s="43">
        <v>1498</v>
      </c>
      <c r="FVA35" s="43">
        <v>1500</v>
      </c>
      <c r="FVC35" s="43">
        <v>56.8</v>
      </c>
      <c r="FVD35" s="43">
        <v>53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4909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4909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4909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80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75.599999999999994</v>
      </c>
      <c r="HCZ35" s="43">
        <v>72.599999999999994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70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70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48.3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1500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4479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2.75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103.8</v>
      </c>
      <c r="IUJ35" s="43">
        <v>23.3</v>
      </c>
      <c r="IUK35" s="43">
        <v>-46.36</v>
      </c>
      <c r="IUL35" s="43">
        <v>4.0049999999999999</v>
      </c>
      <c r="IUM35" s="43">
        <v>1.2999999999999999E-2</v>
      </c>
      <c r="IUN35" s="43">
        <v>0.82927272727272738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2.2200000000000002</v>
      </c>
      <c r="IUU35" s="43">
        <v>55</v>
      </c>
      <c r="IUV35" s="43">
        <v>347</v>
      </c>
      <c r="IUW35" s="43">
        <v>0</v>
      </c>
      <c r="IUX35" s="43">
        <v>0</v>
      </c>
      <c r="IUY35" s="43">
        <v>298</v>
      </c>
      <c r="IUZ35" s="43">
        <v>297</v>
      </c>
      <c r="IVA35" s="43">
        <v>176</v>
      </c>
      <c r="IVB35" s="43">
        <v>184</v>
      </c>
      <c r="IVC35" s="43">
        <v>121</v>
      </c>
      <c r="IVD35" s="43">
        <v>33</v>
      </c>
      <c r="IVE35" s="43">
        <v>32</v>
      </c>
      <c r="IVF35" s="43">
        <v>31</v>
      </c>
      <c r="IVG35" s="43">
        <v>566</v>
      </c>
      <c r="IVH35" s="43">
        <v>573</v>
      </c>
      <c r="IVI35" s="43">
        <v>473</v>
      </c>
      <c r="IVJ35" s="43">
        <v>473</v>
      </c>
      <c r="IVK35" s="43">
        <v>176</v>
      </c>
      <c r="IVL35" s="43">
        <v>57</v>
      </c>
      <c r="IVM35" s="43">
        <v>59</v>
      </c>
      <c r="IVN35" s="43">
        <v>24</v>
      </c>
      <c r="IVO35" s="43">
        <v>0</v>
      </c>
      <c r="IVP35" s="43">
        <v>76.7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389</v>
      </c>
      <c r="IWP35" s="43">
        <v>382</v>
      </c>
      <c r="IWQ35" s="43">
        <v>382</v>
      </c>
      <c r="IWR35" s="43">
        <v>387</v>
      </c>
      <c r="IWS35" s="43">
        <v>382</v>
      </c>
      <c r="IWT35" s="43">
        <v>385</v>
      </c>
      <c r="IWU35" s="43">
        <v>381</v>
      </c>
      <c r="IWV35" s="43">
        <v>387</v>
      </c>
      <c r="IWW35" s="43">
        <v>381</v>
      </c>
      <c r="IWX35" s="43">
        <v>383</v>
      </c>
      <c r="IWY35" s="43">
        <v>386</v>
      </c>
      <c r="IWZ35" s="43">
        <v>388</v>
      </c>
      <c r="IXA35" s="43">
        <v>382</v>
      </c>
      <c r="IXB35" s="43">
        <v>378</v>
      </c>
      <c r="IXC35" s="43">
        <v>386</v>
      </c>
      <c r="IXD35" s="43">
        <v>381</v>
      </c>
      <c r="IXE35" s="43">
        <v>0</v>
      </c>
      <c r="IXF35" s="43">
        <v>386</v>
      </c>
      <c r="IXG35" s="43">
        <v>386</v>
      </c>
      <c r="IXH35" s="43">
        <v>390</v>
      </c>
      <c r="IXI35" s="43">
        <v>385</v>
      </c>
      <c r="IXJ35" s="43">
        <v>382</v>
      </c>
      <c r="IXK35" s="43">
        <v>372</v>
      </c>
      <c r="IXL35" s="43">
        <v>380</v>
      </c>
      <c r="IXM35" s="43">
        <v>0</v>
      </c>
      <c r="IXN35" s="43">
        <v>507</v>
      </c>
      <c r="IXO35" s="43">
        <v>0</v>
      </c>
      <c r="IXP35" s="43">
        <v>508</v>
      </c>
      <c r="IXQ35" s="43">
        <v>507</v>
      </c>
      <c r="IXR35" s="43">
        <v>507</v>
      </c>
      <c r="IXS35" s="43">
        <v>508</v>
      </c>
      <c r="IXT35" s="43">
        <v>509</v>
      </c>
      <c r="IXU35" s="43">
        <v>506</v>
      </c>
      <c r="IXV35" s="43">
        <v>509</v>
      </c>
      <c r="IXW35" s="43">
        <v>507</v>
      </c>
      <c r="IXX35" s="43">
        <v>508</v>
      </c>
      <c r="IXY35" s="43">
        <v>497</v>
      </c>
      <c r="IXZ35" s="43">
        <v>507</v>
      </c>
      <c r="IYA35" s="43">
        <v>509</v>
      </c>
      <c r="IYB35" s="43">
        <v>501</v>
      </c>
      <c r="IYC35" s="43">
        <v>506</v>
      </c>
      <c r="IYD35" s="43">
        <v>506</v>
      </c>
      <c r="IYE35" s="43">
        <v>505</v>
      </c>
      <c r="IYF35" s="43">
        <v>0</v>
      </c>
      <c r="IYG35" s="43">
        <v>506</v>
      </c>
      <c r="IYH35" s="43">
        <v>508</v>
      </c>
      <c r="IYI35" s="43">
        <v>504</v>
      </c>
      <c r="IYJ35" s="43">
        <v>505</v>
      </c>
      <c r="IYL35" s="43" t="s">
        <v>7677</v>
      </c>
      <c r="IYM35" s="43">
        <v>30</v>
      </c>
      <c r="IYN35" s="43">
        <v>62</v>
      </c>
      <c r="IYO35" s="43">
        <v>61</v>
      </c>
      <c r="IYP35" s="43">
        <v>61</v>
      </c>
      <c r="IYQ35" s="43">
        <v>62</v>
      </c>
      <c r="IYR35" s="43">
        <v>62</v>
      </c>
      <c r="IYS35" s="43">
        <v>61</v>
      </c>
      <c r="IYT35" s="43">
        <v>62</v>
      </c>
      <c r="IYU35" s="43">
        <v>61</v>
      </c>
      <c r="IYV35" s="43">
        <v>62</v>
      </c>
      <c r="IYW35" s="43">
        <v>63</v>
      </c>
      <c r="IYX35" s="43">
        <v>61</v>
      </c>
      <c r="IYY35" s="43">
        <v>61</v>
      </c>
      <c r="IYZ35" s="43">
        <v>62</v>
      </c>
      <c r="IZA35" s="43">
        <v>61</v>
      </c>
      <c r="IZB35" s="43">
        <v>61</v>
      </c>
      <c r="IZC35" s="43">
        <v>62</v>
      </c>
      <c r="IZD35" s="43">
        <v>62</v>
      </c>
      <c r="IZE35" s="43">
        <v>62</v>
      </c>
      <c r="IZF35" s="43">
        <v>61</v>
      </c>
      <c r="IZG35" s="43">
        <v>60</v>
      </c>
      <c r="JAF35" s="43">
        <v>1423</v>
      </c>
      <c r="JAG35" s="43">
        <v>1124</v>
      </c>
      <c r="JAH35" s="43">
        <v>3151</v>
      </c>
      <c r="JAI35" s="43">
        <v>1175</v>
      </c>
      <c r="JAJ35" s="43">
        <v>3093</v>
      </c>
      <c r="JAK35" s="43">
        <v>1263</v>
      </c>
      <c r="JAL35" s="43">
        <v>3007</v>
      </c>
      <c r="JAM35" s="43">
        <v>1329</v>
      </c>
      <c r="JAN35" s="43">
        <v>1056</v>
      </c>
      <c r="JAO35" s="43">
        <v>1150</v>
      </c>
      <c r="JAP35" s="43">
        <v>2944</v>
      </c>
      <c r="JAQ35" s="43">
        <v>1262</v>
      </c>
      <c r="JAR35" s="43">
        <v>1057</v>
      </c>
      <c r="JAS35" s="43">
        <v>1476</v>
      </c>
      <c r="JAT35" s="43">
        <v>1138</v>
      </c>
      <c r="JAU35" s="43">
        <v>1430</v>
      </c>
      <c r="JAV35" s="43">
        <v>3007</v>
      </c>
      <c r="JAW35" s="43">
        <v>1493</v>
      </c>
      <c r="JAX35" s="43">
        <v>1556</v>
      </c>
      <c r="JAY35" s="43">
        <v>1513</v>
      </c>
      <c r="JAZ35" s="43">
        <v>672</v>
      </c>
      <c r="JBA35" s="43">
        <v>1174</v>
      </c>
      <c r="JBB35" s="43">
        <v>886</v>
      </c>
      <c r="JBC35" s="43">
        <v>1224</v>
      </c>
      <c r="JBE35" s="43">
        <v>74</v>
      </c>
      <c r="JBF35" s="43">
        <v>1</v>
      </c>
      <c r="JBR35" s="43">
        <v>78.400000000000006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17</v>
      </c>
      <c r="JBZ35" s="43">
        <v>0</v>
      </c>
      <c r="JCA35" s="43">
        <v>0</v>
      </c>
      <c r="JCB35" s="43">
        <v>0</v>
      </c>
      <c r="JCC35" s="43">
        <v>289.3</v>
      </c>
      <c r="JCD35" s="43">
        <v>0</v>
      </c>
      <c r="JCE35" s="43">
        <v>0</v>
      </c>
      <c r="JCF35" s="43">
        <v>0</v>
      </c>
      <c r="JCG35" s="43">
        <v>1017</v>
      </c>
      <c r="JCH35" s="43">
        <v>0</v>
      </c>
      <c r="JCI35" s="43">
        <v>0</v>
      </c>
      <c r="JCJ35" s="43">
        <v>0</v>
      </c>
      <c r="JCK35" s="43">
        <v>6.6</v>
      </c>
      <c r="JCL35" s="43">
        <v>0</v>
      </c>
      <c r="JCM35" s="43">
        <v>0</v>
      </c>
      <c r="JCN35" s="43">
        <v>0</v>
      </c>
      <c r="JCO35" s="43">
        <v>1.911</v>
      </c>
      <c r="JCS35" s="43">
        <v>63.8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E35" s="43">
        <v>1</v>
      </c>
      <c r="JDG35" s="43">
        <v>1</v>
      </c>
      <c r="JDI35" s="43">
        <v>1</v>
      </c>
      <c r="JDK35" s="43">
        <v>1</v>
      </c>
      <c r="JDM35" s="43">
        <v>1</v>
      </c>
      <c r="JDO35" s="43">
        <v>1</v>
      </c>
      <c r="JDQ35" s="43">
        <v>1</v>
      </c>
      <c r="JDS35" s="43">
        <v>1</v>
      </c>
      <c r="JDU35" s="43">
        <v>1</v>
      </c>
      <c r="JDW35" s="43">
        <v>1</v>
      </c>
      <c r="JDY35" s="43">
        <v>1</v>
      </c>
      <c r="JEA35" s="43">
        <v>1</v>
      </c>
      <c r="JEC35" s="43">
        <v>1</v>
      </c>
      <c r="JEE35" s="43">
        <v>1</v>
      </c>
      <c r="JEG35" s="43">
        <v>1</v>
      </c>
      <c r="JEI35" s="43">
        <v>1</v>
      </c>
      <c r="JEK35" s="43">
        <v>1</v>
      </c>
      <c r="JEM35" s="43">
        <v>1</v>
      </c>
      <c r="JEO35" s="43">
        <v>1</v>
      </c>
      <c r="JEQ35" s="43">
        <v>1</v>
      </c>
      <c r="JER35" s="43">
        <v>7646</v>
      </c>
      <c r="JES35" s="43">
        <v>1</v>
      </c>
      <c r="JET35" s="43">
        <v>7646</v>
      </c>
      <c r="JEU35" s="43">
        <v>1</v>
      </c>
      <c r="JEW35" s="43">
        <v>1</v>
      </c>
      <c r="JEY35" s="43">
        <v>1</v>
      </c>
      <c r="JEZ35" s="43">
        <v>0</v>
      </c>
      <c r="JFA35" s="43">
        <v>7.41</v>
      </c>
      <c r="JFB35" s="43">
        <v>0</v>
      </c>
      <c r="JFC35" s="43">
        <v>7.54</v>
      </c>
      <c r="JFD35" s="43">
        <v>0</v>
      </c>
      <c r="JFE35" s="43">
        <v>7.52</v>
      </c>
      <c r="JFF35" s="43">
        <v>0</v>
      </c>
      <c r="JFG35" s="43">
        <v>7.67</v>
      </c>
      <c r="JFH35" s="43">
        <v>0</v>
      </c>
      <c r="JFI35" s="43">
        <v>7.23</v>
      </c>
      <c r="JFJ35" s="43">
        <v>0</v>
      </c>
      <c r="JFK35" s="43">
        <v>7.22</v>
      </c>
      <c r="JFL35" s="43">
        <v>0</v>
      </c>
      <c r="JFM35" s="43">
        <v>7.26</v>
      </c>
      <c r="JFN35" s="43">
        <v>0</v>
      </c>
      <c r="JFO35" s="43">
        <v>7.37</v>
      </c>
      <c r="JFP35" s="43">
        <v>0</v>
      </c>
      <c r="JFQ35" s="43">
        <v>7.35</v>
      </c>
      <c r="JFR35" s="43">
        <v>0</v>
      </c>
      <c r="JFS35" s="43">
        <v>7.37</v>
      </c>
      <c r="JFT35" s="43">
        <v>0</v>
      </c>
      <c r="JFU35" s="43">
        <v>7.41</v>
      </c>
      <c r="JFV35" s="43">
        <v>0</v>
      </c>
      <c r="JFW35" s="43">
        <v>7.3</v>
      </c>
      <c r="JFX35" s="43">
        <v>0</v>
      </c>
      <c r="JFY35" s="43">
        <v>7.34</v>
      </c>
      <c r="JFZ35" s="43">
        <v>0</v>
      </c>
      <c r="JGA35" s="43">
        <v>7.35</v>
      </c>
      <c r="JGB35" s="43">
        <v>0</v>
      </c>
      <c r="JGC35" s="43">
        <v>7.34</v>
      </c>
      <c r="JGD35" s="43">
        <v>0</v>
      </c>
      <c r="JGE35" s="43">
        <v>7.22</v>
      </c>
      <c r="JGF35" s="43">
        <v>0</v>
      </c>
      <c r="JGG35" s="43">
        <v>7.42</v>
      </c>
      <c r="JGH35" s="43">
        <v>0</v>
      </c>
      <c r="JGI35" s="43">
        <v>6.97</v>
      </c>
      <c r="JGJ35" s="43">
        <v>0</v>
      </c>
      <c r="JGK35" s="43">
        <v>7.35</v>
      </c>
      <c r="JGL35" s="43">
        <v>0</v>
      </c>
      <c r="JGM35" s="43">
        <v>7.24</v>
      </c>
      <c r="JGN35" s="43">
        <v>0</v>
      </c>
      <c r="JGO35" s="43">
        <v>7.5</v>
      </c>
      <c r="JGP35" s="43">
        <v>0</v>
      </c>
      <c r="JGQ35" s="43">
        <v>7.3</v>
      </c>
      <c r="JGR35" s="43">
        <v>0</v>
      </c>
      <c r="JGS35" s="43">
        <v>7.3</v>
      </c>
      <c r="JGT35" s="43">
        <v>0</v>
      </c>
      <c r="JGU35" s="43">
        <v>7.37</v>
      </c>
      <c r="JGV35" s="43">
        <v>0</v>
      </c>
      <c r="JGW35" s="43">
        <v>-0.19</v>
      </c>
      <c r="JGX35" s="43">
        <v>0</v>
      </c>
      <c r="JGY35" s="43">
        <v>0</v>
      </c>
      <c r="JGZ35" s="43">
        <v>0</v>
      </c>
      <c r="JHA35" s="43">
        <v>-0.45</v>
      </c>
      <c r="JHB35" s="43">
        <v>0</v>
      </c>
      <c r="JHC35" s="43">
        <v>-0.28999999999999998</v>
      </c>
      <c r="JHD35" s="43">
        <v>0</v>
      </c>
      <c r="JHE35" s="43">
        <v>-0.47</v>
      </c>
      <c r="JHF35" s="43">
        <v>0</v>
      </c>
      <c r="JHG35" s="43">
        <v>-0.38</v>
      </c>
      <c r="JHH35" s="43">
        <v>0</v>
      </c>
      <c r="JHI35" s="43">
        <v>-0.4</v>
      </c>
      <c r="JHJ35" s="43">
        <v>0</v>
      </c>
      <c r="JHK35" s="43">
        <v>-0.41</v>
      </c>
      <c r="JHL35" s="43">
        <v>0</v>
      </c>
      <c r="JHM35" s="43">
        <v>-0.59</v>
      </c>
      <c r="JHN35" s="43">
        <v>0</v>
      </c>
      <c r="JHO35" s="43">
        <v>-0.34</v>
      </c>
      <c r="JHP35" s="43">
        <v>0</v>
      </c>
      <c r="JHQ35" s="43">
        <v>-0.5</v>
      </c>
      <c r="JHR35" s="43">
        <v>0</v>
      </c>
      <c r="JHS35" s="43">
        <v>-0.25</v>
      </c>
      <c r="JHT35" s="43">
        <v>0</v>
      </c>
      <c r="JHU35" s="43">
        <v>-0.39</v>
      </c>
      <c r="JHV35" s="43">
        <v>0</v>
      </c>
      <c r="JHW35" s="43">
        <v>-0.44</v>
      </c>
      <c r="JHX35" s="43">
        <v>0</v>
      </c>
      <c r="JHY35" s="43">
        <v>-0.47</v>
      </c>
      <c r="JHZ35" s="43">
        <v>0</v>
      </c>
      <c r="JIA35" s="43">
        <v>-0.4</v>
      </c>
      <c r="JIB35" s="43">
        <v>0</v>
      </c>
      <c r="JIC35" s="43">
        <v>-0.56000000000000005</v>
      </c>
      <c r="JID35" s="43">
        <v>0</v>
      </c>
      <c r="JIE35" s="43">
        <v>-0.75</v>
      </c>
      <c r="JIF35" s="43">
        <v>0</v>
      </c>
      <c r="JIG35" s="43">
        <v>-0.56999999999999995</v>
      </c>
      <c r="JIH35" s="43">
        <v>0</v>
      </c>
      <c r="JII35" s="43">
        <v>-0.48</v>
      </c>
      <c r="JIJ35" s="43">
        <v>0</v>
      </c>
      <c r="JIK35" s="43">
        <v>-0.5</v>
      </c>
      <c r="JIL35" s="43">
        <v>0</v>
      </c>
      <c r="JIM35" s="43">
        <v>-0.5</v>
      </c>
      <c r="JIN35" s="43">
        <v>0</v>
      </c>
      <c r="JIO35" s="43">
        <v>-0.56999999999999995</v>
      </c>
      <c r="JIP35" s="43">
        <v>0</v>
      </c>
      <c r="JIQ35" s="43">
        <v>-0.68</v>
      </c>
      <c r="JIR35" s="43">
        <v>0</v>
      </c>
      <c r="JIS35" s="43">
        <v>7.39</v>
      </c>
      <c r="JIT35" s="43">
        <v>0</v>
      </c>
      <c r="JIU35" s="43">
        <v>7.71</v>
      </c>
      <c r="JIV35" s="43">
        <v>0</v>
      </c>
      <c r="JIW35" s="43">
        <v>8.02</v>
      </c>
      <c r="JIX35" s="43">
        <v>0</v>
      </c>
      <c r="JIY35" s="43">
        <v>7.49</v>
      </c>
      <c r="JIZ35" s="43">
        <v>0</v>
      </c>
      <c r="JJA35" s="43">
        <v>7.42</v>
      </c>
      <c r="JJB35" s="43">
        <v>0</v>
      </c>
      <c r="JJC35" s="43">
        <v>7.49</v>
      </c>
      <c r="JJD35" s="43">
        <v>0</v>
      </c>
      <c r="JJE35" s="43">
        <v>7.6</v>
      </c>
      <c r="JJF35" s="43">
        <v>0</v>
      </c>
      <c r="JJG35" s="43">
        <v>7.49</v>
      </c>
      <c r="JJH35" s="43">
        <v>0</v>
      </c>
      <c r="JJI35" s="43">
        <v>7.71</v>
      </c>
      <c r="JJJ35" s="43">
        <v>0</v>
      </c>
      <c r="JJK35" s="43">
        <v>7.32</v>
      </c>
      <c r="JJL35" s="43">
        <v>0</v>
      </c>
      <c r="JJM35" s="43">
        <v>7.69</v>
      </c>
      <c r="JJN35" s="43">
        <v>0</v>
      </c>
      <c r="JJO35" s="43">
        <v>7.48</v>
      </c>
      <c r="JJP35" s="43">
        <v>0</v>
      </c>
      <c r="JJQ35" s="43">
        <v>7.54</v>
      </c>
      <c r="JJR35" s="43">
        <v>0</v>
      </c>
      <c r="JJS35" s="43">
        <v>7.17</v>
      </c>
      <c r="JJT35" s="43">
        <v>0</v>
      </c>
      <c r="JJU35" s="43">
        <v>7.31</v>
      </c>
      <c r="JJV35" s="43">
        <v>0</v>
      </c>
      <c r="JJW35" s="43">
        <v>7.5</v>
      </c>
      <c r="JJX35" s="43">
        <v>0</v>
      </c>
      <c r="JJY35" s="43">
        <v>7.26</v>
      </c>
      <c r="JJZ35" s="43">
        <v>0</v>
      </c>
      <c r="JKA35" s="43">
        <v>7.06</v>
      </c>
      <c r="JKB35" s="43">
        <v>0</v>
      </c>
      <c r="JKC35" s="43">
        <v>7.53</v>
      </c>
      <c r="JKD35" s="43">
        <v>0</v>
      </c>
      <c r="JKE35" s="43">
        <v>7.45</v>
      </c>
      <c r="JKF35" s="43">
        <v>0</v>
      </c>
      <c r="JKG35" s="43">
        <v>7.6</v>
      </c>
      <c r="JKH35" s="43">
        <v>0</v>
      </c>
      <c r="JKI35" s="43">
        <v>7.4</v>
      </c>
      <c r="JKJ35" s="43">
        <v>0</v>
      </c>
      <c r="JKK35" s="43">
        <v>7.47</v>
      </c>
      <c r="JKL35" s="43">
        <v>0</v>
      </c>
      <c r="JKM35" s="43">
        <v>7.28</v>
      </c>
      <c r="JKN35" s="43">
        <v>0</v>
      </c>
      <c r="JKO35" s="43">
        <v>-0.19</v>
      </c>
      <c r="JKP35" s="43">
        <v>0</v>
      </c>
      <c r="JKQ35" s="43">
        <v>-0.47</v>
      </c>
      <c r="JKR35" s="43">
        <v>0</v>
      </c>
      <c r="JKS35" s="43">
        <v>-0.36</v>
      </c>
      <c r="JKT35" s="43">
        <v>0</v>
      </c>
      <c r="JKU35" s="43">
        <v>-0.48</v>
      </c>
      <c r="JKV35" s="43">
        <v>0</v>
      </c>
      <c r="JKW35" s="43">
        <v>-0.4</v>
      </c>
      <c r="JKX35" s="43">
        <v>0</v>
      </c>
      <c r="JKY35" s="43">
        <v>-0.82</v>
      </c>
      <c r="JKZ35" s="43">
        <v>0</v>
      </c>
      <c r="JLA35" s="43">
        <v>-0.56000000000000005</v>
      </c>
      <c r="JLB35" s="43">
        <v>0</v>
      </c>
      <c r="JLC35" s="43">
        <v>-0.47</v>
      </c>
      <c r="JLD35" s="43">
        <v>0</v>
      </c>
      <c r="JLE35" s="43">
        <v>-0.52</v>
      </c>
      <c r="JLF35" s="43">
        <v>0</v>
      </c>
      <c r="JLG35" s="43">
        <v>-0.66</v>
      </c>
      <c r="JLH35" s="43">
        <v>0</v>
      </c>
      <c r="JLI35" s="43">
        <v>-0.45</v>
      </c>
      <c r="JLJ35" s="43">
        <v>0</v>
      </c>
      <c r="JLK35" s="43">
        <v>-0.57999999999999996</v>
      </c>
      <c r="JLL35" s="43">
        <v>0</v>
      </c>
      <c r="JLM35" s="43">
        <v>-0.56000000000000005</v>
      </c>
      <c r="JLN35" s="43">
        <v>0</v>
      </c>
      <c r="JLO35" s="43">
        <v>-0.5</v>
      </c>
      <c r="JLP35" s="43">
        <v>0</v>
      </c>
      <c r="JLQ35" s="43">
        <v>-0.49</v>
      </c>
      <c r="JLR35" s="43">
        <v>0</v>
      </c>
      <c r="JLS35" s="43">
        <v>-0.47</v>
      </c>
      <c r="JLT35" s="43">
        <v>0</v>
      </c>
      <c r="JLU35" s="43">
        <v>-0.66</v>
      </c>
      <c r="JLV35" s="43">
        <v>0</v>
      </c>
      <c r="JLW35" s="43">
        <v>-0.6</v>
      </c>
      <c r="JLX35" s="43">
        <v>0</v>
      </c>
      <c r="JLY35" s="43">
        <v>-0.77</v>
      </c>
      <c r="JLZ35" s="43">
        <v>0</v>
      </c>
      <c r="JMA35" s="43">
        <v>-0.57999999999999996</v>
      </c>
      <c r="JMB35" s="43">
        <v>0</v>
      </c>
      <c r="JMC35" s="43">
        <v>-0.5</v>
      </c>
      <c r="JMD35" s="43">
        <v>0</v>
      </c>
      <c r="JME35" s="43">
        <v>-0.6</v>
      </c>
      <c r="JMF35" s="43">
        <v>0</v>
      </c>
      <c r="JMG35" s="43">
        <v>-0.62</v>
      </c>
      <c r="JMH35" s="43">
        <v>0</v>
      </c>
      <c r="JMI35" s="43">
        <v>-0.63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100</v>
      </c>
      <c r="JMR35" s="43">
        <v>99.8</v>
      </c>
      <c r="JMS35" s="43">
        <v>99.4</v>
      </c>
      <c r="JMT35" s="43">
        <v>0</v>
      </c>
      <c r="JMU35" s="43">
        <v>0</v>
      </c>
      <c r="JMV35" s="43">
        <v>12.4</v>
      </c>
      <c r="JMW35" s="43">
        <v>11.3</v>
      </c>
      <c r="JMX35" s="43">
        <v>0</v>
      </c>
      <c r="JMY35" s="43">
        <v>12.3</v>
      </c>
      <c r="JMZ35" s="43">
        <v>0</v>
      </c>
      <c r="JNA35" s="43">
        <v>0</v>
      </c>
      <c r="JNB35" s="43">
        <v>0</v>
      </c>
      <c r="JNC35" s="43">
        <v>5.6</v>
      </c>
      <c r="JNE35" s="112">
        <v>0</v>
      </c>
      <c r="JNF35" s="112">
        <v>0</v>
      </c>
      <c r="JNG35" s="112">
        <v>0</v>
      </c>
      <c r="JNH35" s="112">
        <v>0</v>
      </c>
      <c r="JNJ35" s="112">
        <v>100</v>
      </c>
      <c r="JNK35" s="112">
        <v>100</v>
      </c>
      <c r="JNL35" s="112">
        <v>100</v>
      </c>
      <c r="JNM35" s="112">
        <v>100</v>
      </c>
      <c r="JNN35" s="112">
        <v>12.4</v>
      </c>
      <c r="JNO35" s="112">
        <v>12.4</v>
      </c>
      <c r="JNP35" s="112">
        <v>12.4</v>
      </c>
      <c r="JNQ35" s="112">
        <v>12.4</v>
      </c>
      <c r="JNS35" s="112">
        <v>1500</v>
      </c>
      <c r="JNT35" s="112">
        <v>1499</v>
      </c>
      <c r="JNV35" s="112">
        <v>56.9</v>
      </c>
      <c r="JNY35" s="112">
        <v>0</v>
      </c>
      <c r="JNZ35" s="112">
        <v>0</v>
      </c>
      <c r="JOA35" s="112" t="s">
        <v>13</v>
      </c>
    </row>
    <row r="36" spans="1:6089 6180:7151" ht="15" customHeight="1">
      <c r="A36" s="205">
        <v>31</v>
      </c>
      <c r="F36" s="43" t="s">
        <v>8266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-1121</v>
      </c>
      <c r="S36" s="43">
        <v>0</v>
      </c>
      <c r="T36" s="43">
        <v>6.9</v>
      </c>
      <c r="U36" s="43">
        <v>0</v>
      </c>
      <c r="V36" s="43">
        <v>4.17</v>
      </c>
      <c r="W36" s="43">
        <v>4.3899999999999997</v>
      </c>
      <c r="X36" s="43">
        <v>20.7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4.75</v>
      </c>
      <c r="AH36" s="43">
        <v>0</v>
      </c>
      <c r="AI36" s="43">
        <v>4.75</v>
      </c>
      <c r="AJ36" s="43">
        <v>0</v>
      </c>
      <c r="AK36" s="43">
        <v>0</v>
      </c>
      <c r="AL36" s="43">
        <v>0</v>
      </c>
      <c r="AM36" s="43" t="s">
        <v>7808</v>
      </c>
      <c r="AN36" s="43">
        <v>5245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7815</v>
      </c>
      <c r="CH36" s="43">
        <v>18498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-419</v>
      </c>
      <c r="FL36" s="43">
        <v>2161</v>
      </c>
      <c r="FM36" s="43">
        <v>-419</v>
      </c>
      <c r="FN36" s="43">
        <v>1581</v>
      </c>
      <c r="FO36" s="43">
        <v>498605</v>
      </c>
      <c r="FP36" s="43">
        <v>598605</v>
      </c>
      <c r="FQ36" s="43">
        <v>698605</v>
      </c>
      <c r="FR36" s="43">
        <v>798605</v>
      </c>
      <c r="FS36" s="43">
        <v>8419</v>
      </c>
      <c r="FT36" s="43">
        <v>8419</v>
      </c>
      <c r="FU36" s="43">
        <v>8419</v>
      </c>
      <c r="FW36" s="43">
        <v>793</v>
      </c>
      <c r="FY36" s="43">
        <v>56.9</v>
      </c>
      <c r="FZ36" s="43">
        <v>40.200000000000003</v>
      </c>
      <c r="GA36" s="43">
        <v>57</v>
      </c>
      <c r="GB36" s="43">
        <v>57.2</v>
      </c>
      <c r="GC36" s="43">
        <v>84.7</v>
      </c>
      <c r="GD36" s="43">
        <v>0</v>
      </c>
      <c r="GE36" s="43">
        <v>0</v>
      </c>
      <c r="GF36" s="43">
        <v>0</v>
      </c>
      <c r="GG36" s="43">
        <v>20.7</v>
      </c>
      <c r="GH36" s="43">
        <v>20.7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95</v>
      </c>
      <c r="GO36" s="43">
        <v>95.7</v>
      </c>
      <c r="GP36" s="43">
        <v>56.9</v>
      </c>
      <c r="GQ36" s="43">
        <v>56.9</v>
      </c>
      <c r="GR36" s="43">
        <v>0</v>
      </c>
      <c r="GS36" s="43">
        <v>84</v>
      </c>
      <c r="GT36" s="43">
        <v>84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35.4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6.9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1608981278459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15.57</v>
      </c>
      <c r="SY36" s="43">
        <v>0</v>
      </c>
      <c r="TA36" s="43">
        <v>1395</v>
      </c>
      <c r="TF36" s="43">
        <v>0</v>
      </c>
      <c r="TG36" s="43">
        <v>0</v>
      </c>
      <c r="TH36" s="43">
        <v>0</v>
      </c>
      <c r="TI36" s="43">
        <v>0</v>
      </c>
      <c r="TJ36" s="43">
        <v>41908</v>
      </c>
      <c r="TK36" s="43">
        <v>41804</v>
      </c>
      <c r="TL36" s="43">
        <v>0</v>
      </c>
      <c r="TM36" s="43">
        <v>0</v>
      </c>
      <c r="TN36" s="43">
        <v>0</v>
      </c>
      <c r="TP36" s="43">
        <v>354</v>
      </c>
      <c r="TQ36" s="43">
        <v>0</v>
      </c>
      <c r="TR36" s="43">
        <v>551</v>
      </c>
      <c r="TS36" s="43">
        <v>554</v>
      </c>
      <c r="TT36" s="43">
        <v>551</v>
      </c>
      <c r="TU36" s="43">
        <v>551</v>
      </c>
      <c r="TV36" s="43">
        <v>548</v>
      </c>
      <c r="TW36" s="43">
        <v>549</v>
      </c>
      <c r="TX36" s="43">
        <v>552</v>
      </c>
      <c r="TY36" s="43">
        <v>558</v>
      </c>
      <c r="TZ36" s="43">
        <v>560</v>
      </c>
      <c r="UA36" s="43">
        <v>554</v>
      </c>
      <c r="UB36" s="43">
        <v>550</v>
      </c>
      <c r="UC36" s="43">
        <v>553</v>
      </c>
      <c r="UD36" s="43">
        <v>550</v>
      </c>
      <c r="UE36" s="43">
        <v>551</v>
      </c>
      <c r="UF36" s="43">
        <v>552</v>
      </c>
      <c r="UG36" s="43">
        <v>551</v>
      </c>
      <c r="UH36" s="43">
        <v>551</v>
      </c>
      <c r="UI36" s="43">
        <v>550</v>
      </c>
      <c r="UJ36" s="43">
        <v>556</v>
      </c>
      <c r="UK36" s="43">
        <v>554</v>
      </c>
      <c r="UL36" s="43">
        <v>553</v>
      </c>
      <c r="UM36" s="43">
        <v>552</v>
      </c>
      <c r="UN36" s="43">
        <v>554</v>
      </c>
      <c r="UO36" s="43">
        <v>555</v>
      </c>
      <c r="UP36" s="43">
        <v>552</v>
      </c>
      <c r="UQ36" s="43">
        <v>552</v>
      </c>
      <c r="UR36" s="43">
        <v>560</v>
      </c>
      <c r="US36" s="43">
        <v>559</v>
      </c>
      <c r="UT36" s="43">
        <v>548</v>
      </c>
      <c r="UU36" s="43">
        <v>548</v>
      </c>
      <c r="UV36" s="43">
        <v>0</v>
      </c>
      <c r="UW36" s="43">
        <v>350</v>
      </c>
      <c r="UX36" s="43">
        <v>0</v>
      </c>
      <c r="UY36" s="43">
        <v>353</v>
      </c>
      <c r="UZ36" s="43">
        <v>348</v>
      </c>
      <c r="VA36" s="43">
        <v>11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52.3</v>
      </c>
      <c r="XO36" s="43">
        <v>42.9</v>
      </c>
      <c r="XR36" s="43">
        <v>60.1</v>
      </c>
      <c r="XS36" s="43">
        <v>56.4</v>
      </c>
      <c r="XT36" s="43">
        <v>54.4</v>
      </c>
      <c r="XU36" s="43">
        <v>30.2</v>
      </c>
      <c r="XZ36" s="43">
        <v>10</v>
      </c>
      <c r="YA36" s="43">
        <v>1606702483995</v>
      </c>
      <c r="YC36" s="43">
        <v>4502</v>
      </c>
      <c r="YD36" s="43">
        <v>0.999</v>
      </c>
      <c r="YE36" s="43">
        <v>49.99</v>
      </c>
      <c r="YF36" s="43">
        <v>0</v>
      </c>
      <c r="YG36" s="43">
        <v>15711</v>
      </c>
      <c r="YH36" s="43">
        <v>9061</v>
      </c>
      <c r="YI36" s="43">
        <v>15696</v>
      </c>
      <c r="YJ36" s="43">
        <v>9073</v>
      </c>
      <c r="YK36" s="43">
        <v>15682</v>
      </c>
      <c r="YL36" s="43">
        <v>9053</v>
      </c>
      <c r="YM36" s="43">
        <v>10572</v>
      </c>
      <c r="YN36" s="43">
        <v>6103</v>
      </c>
      <c r="YO36" s="43">
        <v>10594</v>
      </c>
      <c r="YP36" s="43">
        <v>6104</v>
      </c>
      <c r="YQ36" s="43">
        <v>10566</v>
      </c>
      <c r="YR36" s="43">
        <v>6116</v>
      </c>
      <c r="YS36" s="43">
        <v>0</v>
      </c>
      <c r="YT36" s="43">
        <v>12869</v>
      </c>
      <c r="YU36" s="43">
        <v>4289</v>
      </c>
      <c r="YV36" s="43">
        <v>3</v>
      </c>
      <c r="YW36" s="43">
        <v>2.7E-2</v>
      </c>
      <c r="YX36" s="43">
        <v>400</v>
      </c>
      <c r="YY36" s="43">
        <v>2.5099999999999998</v>
      </c>
      <c r="YZ36" s="43">
        <v>-44.7</v>
      </c>
      <c r="ZA36" s="43">
        <v>4.01</v>
      </c>
      <c r="ZB36" s="43">
        <v>0.73</v>
      </c>
      <c r="ZD36" s="43">
        <v>0</v>
      </c>
      <c r="ZE36" s="43">
        <v>84</v>
      </c>
      <c r="ZF36" s="43">
        <v>80</v>
      </c>
      <c r="ZG36" s="43">
        <v>0</v>
      </c>
      <c r="ZH36" s="43">
        <v>57.2</v>
      </c>
      <c r="ZI36" s="43">
        <v>0</v>
      </c>
      <c r="ZJ36" s="43">
        <v>78.400000000000006</v>
      </c>
      <c r="ZK36" s="43">
        <v>0</v>
      </c>
      <c r="ZL36" s="43">
        <v>0</v>
      </c>
      <c r="ZM36" s="43">
        <v>0</v>
      </c>
      <c r="ZN36" s="43">
        <v>24</v>
      </c>
      <c r="ZO36" s="43">
        <v>24</v>
      </c>
      <c r="ZP36" s="43">
        <v>24</v>
      </c>
      <c r="ZQ36" s="43">
        <v>24</v>
      </c>
      <c r="ZR36" s="43">
        <v>24</v>
      </c>
      <c r="ZS36" s="43">
        <v>24</v>
      </c>
      <c r="ZT36" s="43">
        <v>24</v>
      </c>
      <c r="ZU36" s="43">
        <v>24</v>
      </c>
      <c r="ZV36" s="43">
        <v>24</v>
      </c>
      <c r="ZW36" s="43">
        <v>24</v>
      </c>
      <c r="ZX36" s="43">
        <v>24</v>
      </c>
      <c r="ZY36" s="43">
        <v>24</v>
      </c>
      <c r="ZZ36" s="43">
        <v>24</v>
      </c>
      <c r="AAA36" s="43">
        <v>24</v>
      </c>
      <c r="AAB36" s="43">
        <v>24</v>
      </c>
      <c r="AAC36" s="43">
        <v>24</v>
      </c>
      <c r="AAD36" s="43">
        <v>24</v>
      </c>
      <c r="AAE36" s="43">
        <v>24</v>
      </c>
      <c r="AAF36" s="43">
        <v>24</v>
      </c>
      <c r="AAG36" s="43">
        <v>24</v>
      </c>
      <c r="AAH36" s="43">
        <v>24</v>
      </c>
      <c r="AAI36" s="43">
        <v>24</v>
      </c>
      <c r="AAJ36" s="43">
        <v>24</v>
      </c>
      <c r="AAK36" s="43">
        <v>24</v>
      </c>
      <c r="AAL36" s="43">
        <v>24</v>
      </c>
      <c r="AAM36" s="43">
        <v>71.599999999999994</v>
      </c>
      <c r="AAN36" s="43">
        <v>70.5</v>
      </c>
      <c r="AAO36" s="43">
        <v>69.8</v>
      </c>
      <c r="AAP36" s="43">
        <v>78.599999999999994</v>
      </c>
      <c r="AAQ36" s="43">
        <v>77.3</v>
      </c>
      <c r="AAR36" s="43">
        <v>81.7</v>
      </c>
      <c r="AAS36" s="43">
        <v>84</v>
      </c>
      <c r="AAT36" s="43">
        <v>85.2</v>
      </c>
      <c r="AAU36" s="43">
        <v>83.2</v>
      </c>
      <c r="AAV36" s="43">
        <v>77.7</v>
      </c>
      <c r="AAW36" s="43">
        <v>71.599999999999994</v>
      </c>
      <c r="AAX36" s="43">
        <v>71.8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8452</v>
      </c>
      <c r="ACJ36" s="43">
        <v>8452.2000000000007</v>
      </c>
      <c r="ACK36" s="43">
        <v>8452</v>
      </c>
      <c r="ACL36" s="43">
        <v>8452.2000000000007</v>
      </c>
      <c r="ACM36" s="43">
        <v>8452.1</v>
      </c>
      <c r="ACN36" s="43">
        <v>8452.2000000000007</v>
      </c>
      <c r="ACO36" s="43">
        <v>8452.2000000000007</v>
      </c>
      <c r="ACP36" s="43">
        <v>8452.1</v>
      </c>
      <c r="ACQ36" s="43">
        <v>8452.1</v>
      </c>
      <c r="ACR36" s="43">
        <v>8452</v>
      </c>
      <c r="ACS36" s="43">
        <v>8452</v>
      </c>
      <c r="ACT36" s="43">
        <v>8452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220</v>
      </c>
      <c r="AHM36" s="43">
        <v>158</v>
      </c>
      <c r="AHN36" s="43">
        <v>269</v>
      </c>
      <c r="AHO36" s="43">
        <v>94</v>
      </c>
      <c r="AHP36" s="43">
        <v>126</v>
      </c>
      <c r="AHQ36" s="43">
        <v>253</v>
      </c>
      <c r="AHR36" s="43">
        <v>126</v>
      </c>
      <c r="AHS36" s="43">
        <v>110</v>
      </c>
      <c r="AHT36" s="43">
        <v>126</v>
      </c>
      <c r="AHU36" s="43">
        <v>126</v>
      </c>
      <c r="AHV36" s="43">
        <v>189</v>
      </c>
      <c r="AHW36" s="43">
        <v>174</v>
      </c>
      <c r="AHX36" s="43">
        <v>174</v>
      </c>
      <c r="AHY36" s="43">
        <v>205</v>
      </c>
      <c r="AHZ36" s="43">
        <v>110</v>
      </c>
      <c r="AIA36" s="43">
        <v>141</v>
      </c>
      <c r="AIB36" s="43">
        <v>189</v>
      </c>
      <c r="AIC36" s="43">
        <v>174</v>
      </c>
      <c r="AID36" s="43">
        <v>141</v>
      </c>
      <c r="AIE36" s="43">
        <v>110</v>
      </c>
      <c r="AIF36" s="43">
        <v>126</v>
      </c>
      <c r="AIG36" s="43">
        <v>189</v>
      </c>
      <c r="AIH36" s="43">
        <v>158</v>
      </c>
      <c r="AII36" s="43">
        <v>126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305</v>
      </c>
      <c r="AKN36" s="43">
        <v>427</v>
      </c>
      <c r="AKO36" s="43">
        <v>415</v>
      </c>
      <c r="AKP36" s="43">
        <v>512</v>
      </c>
      <c r="AKQ36" s="43">
        <v>366</v>
      </c>
      <c r="AKR36" s="43">
        <v>402</v>
      </c>
      <c r="AKS36" s="43">
        <v>415</v>
      </c>
      <c r="AKT36" s="43">
        <v>341</v>
      </c>
      <c r="AKU36" s="43">
        <v>537</v>
      </c>
      <c r="AKV36" s="43">
        <v>329</v>
      </c>
      <c r="AKW36" s="43">
        <v>525</v>
      </c>
      <c r="AKX36" s="43">
        <v>341</v>
      </c>
      <c r="AKY36" s="43">
        <v>366</v>
      </c>
      <c r="AKZ36" s="43">
        <v>390</v>
      </c>
      <c r="ALA36" s="43">
        <v>354</v>
      </c>
      <c r="ALB36" s="43">
        <v>427</v>
      </c>
      <c r="ALC36" s="43">
        <v>610</v>
      </c>
      <c r="ALD36" s="43">
        <v>427</v>
      </c>
      <c r="ALE36" s="43">
        <v>390</v>
      </c>
      <c r="ALF36" s="43">
        <v>463</v>
      </c>
      <c r="ALG36" s="43">
        <v>329</v>
      </c>
      <c r="ALH36" s="43">
        <v>390</v>
      </c>
      <c r="ALI36" s="43">
        <v>402</v>
      </c>
      <c r="ALJ36" s="43">
        <v>463</v>
      </c>
      <c r="ALK36" s="43">
        <v>0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37053.9</v>
      </c>
      <c r="APJ36" s="43">
        <v>0</v>
      </c>
      <c r="APK36" s="43">
        <v>220.3</v>
      </c>
      <c r="APL36" s="43">
        <v>0</v>
      </c>
      <c r="APM36" s="43">
        <v>245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10571</v>
      </c>
      <c r="APT36" s="43" t="s">
        <v>7663</v>
      </c>
      <c r="APU36" s="43" t="s">
        <v>7809</v>
      </c>
      <c r="APV36" s="43" t="s">
        <v>7785</v>
      </c>
      <c r="APW36" s="43" t="s">
        <v>7686</v>
      </c>
      <c r="APX36" s="43" t="s">
        <v>7786</v>
      </c>
      <c r="APY36" s="43" t="s">
        <v>7810</v>
      </c>
      <c r="APZ36" s="43" t="s">
        <v>7703</v>
      </c>
      <c r="AQA36" s="43" t="s">
        <v>7811</v>
      </c>
      <c r="AQB36" s="43" t="s">
        <v>7663</v>
      </c>
      <c r="AQC36" s="43" t="s">
        <v>7811</v>
      </c>
      <c r="AQD36" s="43" t="s">
        <v>7667</v>
      </c>
      <c r="AQE36" s="43" t="s">
        <v>7663</v>
      </c>
      <c r="AQF36" s="43" t="s">
        <v>7789</v>
      </c>
      <c r="AQG36" s="43" t="s">
        <v>7786</v>
      </c>
      <c r="AQH36" s="43" t="s">
        <v>7812</v>
      </c>
      <c r="AQI36" s="43" t="s">
        <v>7813</v>
      </c>
      <c r="AQJ36" s="43" t="s">
        <v>7792</v>
      </c>
      <c r="AQK36" s="43" t="s">
        <v>7793</v>
      </c>
      <c r="AQL36" s="43" t="s">
        <v>7793</v>
      </c>
      <c r="AQM36" s="43" t="s">
        <v>7794</v>
      </c>
      <c r="AQN36" s="43" t="s">
        <v>7788</v>
      </c>
      <c r="AQO36" s="43" t="s">
        <v>7793</v>
      </c>
      <c r="AQP36" s="43" t="s">
        <v>7672</v>
      </c>
      <c r="AQQ36" s="43" t="s">
        <v>7814</v>
      </c>
      <c r="AQR36" s="43" t="s">
        <v>7793</v>
      </c>
      <c r="AQS36" s="43" t="s">
        <v>7796</v>
      </c>
      <c r="AQT36" s="43" t="s">
        <v>7786</v>
      </c>
      <c r="AQU36" s="43" t="s">
        <v>7793</v>
      </c>
      <c r="AQV36" s="43" t="s">
        <v>7792</v>
      </c>
      <c r="AQW36" s="43" t="s">
        <v>7793</v>
      </c>
      <c r="AQX36" s="43" t="s">
        <v>24</v>
      </c>
      <c r="AQY36" s="43">
        <v>19.3</v>
      </c>
      <c r="AQZ36" s="43">
        <v>18.5</v>
      </c>
      <c r="ARA36" s="43">
        <v>19.399999999999999</v>
      </c>
      <c r="ARB36" s="43">
        <v>20.5</v>
      </c>
      <c r="ARC36" s="43">
        <v>17.8</v>
      </c>
      <c r="ARD36" s="43">
        <v>21.2</v>
      </c>
      <c r="ARE36" s="43">
        <v>19.5</v>
      </c>
      <c r="ARF36" s="43">
        <v>20.2</v>
      </c>
      <c r="ARG36" s="43">
        <v>18</v>
      </c>
      <c r="ARH36" s="43">
        <v>17.600000000000001</v>
      </c>
      <c r="ARI36" s="43">
        <v>19.899999999999999</v>
      </c>
      <c r="ARJ36" s="43">
        <v>18.899999999999999</v>
      </c>
      <c r="ARK36" s="43">
        <v>23</v>
      </c>
      <c r="ARL36" s="43">
        <v>17.8</v>
      </c>
      <c r="ARM36" s="43">
        <v>17.399999999999999</v>
      </c>
      <c r="ARN36" s="43">
        <v>19</v>
      </c>
      <c r="ARO36" s="43">
        <v>22.6</v>
      </c>
      <c r="ARP36" s="43">
        <v>19</v>
      </c>
      <c r="ARQ36" s="43">
        <v>18.899999999999999</v>
      </c>
      <c r="ARR36" s="43">
        <v>18.3</v>
      </c>
      <c r="ARS36" s="43">
        <v>18.3</v>
      </c>
      <c r="ART36" s="43">
        <v>20</v>
      </c>
      <c r="ARU36" s="43">
        <v>20.7</v>
      </c>
      <c r="ARV36" s="43">
        <v>21.2</v>
      </c>
      <c r="ARW36" s="43">
        <v>16.5</v>
      </c>
      <c r="ARX36" s="43">
        <v>23</v>
      </c>
      <c r="ARY36" s="43">
        <v>16.5</v>
      </c>
      <c r="ARZ36" s="43">
        <v>1600</v>
      </c>
      <c r="ATE36" s="43">
        <v>-1</v>
      </c>
      <c r="ATF36" s="43">
        <v>5</v>
      </c>
      <c r="ATG36" s="43">
        <v>1</v>
      </c>
      <c r="ATH36" s="43" t="s">
        <v>7704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7704</v>
      </c>
      <c r="ATP36" s="43">
        <v>2896</v>
      </c>
      <c r="ATQ36" s="43">
        <v>1</v>
      </c>
      <c r="ATR36" s="43">
        <v>1607299200000</v>
      </c>
      <c r="ATS36" s="43" t="s">
        <v>7704</v>
      </c>
      <c r="ATT36" s="43" t="s">
        <v>7704</v>
      </c>
      <c r="ATU36" s="43" t="s">
        <v>7704</v>
      </c>
      <c r="ATV36" s="43">
        <v>0.02</v>
      </c>
      <c r="ATW36" s="43">
        <v>4.92</v>
      </c>
      <c r="ATX36" s="43">
        <v>16</v>
      </c>
      <c r="ATY36" s="43" t="s">
        <v>7704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7676</v>
      </c>
      <c r="AVF36" s="43">
        <v>50</v>
      </c>
      <c r="AVK36" s="43">
        <v>10.29</v>
      </c>
      <c r="AVL36" s="43">
        <v>2</v>
      </c>
      <c r="AVM36" s="43">
        <v>2</v>
      </c>
      <c r="AVN36" s="43">
        <v>49.99</v>
      </c>
      <c r="AVO36" s="43">
        <v>49.99</v>
      </c>
      <c r="AVP36" s="43">
        <v>0</v>
      </c>
      <c r="AVQ36" s="43">
        <v>49.99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5355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4909</v>
      </c>
      <c r="FWB36" s="43">
        <v>2154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4909</v>
      </c>
      <c r="FXE36" s="43">
        <v>2154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4909</v>
      </c>
      <c r="FYH36" s="43">
        <v>2154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4502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2.67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104.1</v>
      </c>
      <c r="IUJ36" s="43">
        <v>23.3</v>
      </c>
      <c r="IUK36" s="43">
        <v>-44.55</v>
      </c>
      <c r="IUL36" s="43">
        <v>4.0009999999999994</v>
      </c>
      <c r="IUM36" s="43">
        <v>1.15E-2</v>
      </c>
      <c r="IUN36" s="43">
        <v>0.73036363636363644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2.16</v>
      </c>
      <c r="IUU36" s="43">
        <v>55</v>
      </c>
      <c r="IUV36" s="43">
        <v>350</v>
      </c>
      <c r="IUW36" s="43">
        <v>0</v>
      </c>
      <c r="IUX36" s="43">
        <v>0</v>
      </c>
      <c r="IUY36" s="43">
        <v>299</v>
      </c>
      <c r="IUZ36" s="43">
        <v>299</v>
      </c>
      <c r="IVA36" s="43">
        <v>175</v>
      </c>
      <c r="IVB36" s="43">
        <v>161</v>
      </c>
      <c r="IVC36" s="43">
        <v>121</v>
      </c>
      <c r="IVD36" s="43">
        <v>38</v>
      </c>
      <c r="IVE36" s="43">
        <v>38</v>
      </c>
      <c r="IVF36" s="43">
        <v>32</v>
      </c>
      <c r="IVG36" s="43">
        <v>542</v>
      </c>
      <c r="IVH36" s="43">
        <v>521</v>
      </c>
      <c r="IVI36" s="43">
        <v>482</v>
      </c>
      <c r="IVJ36" s="43">
        <v>482</v>
      </c>
      <c r="IVK36" s="43">
        <v>183</v>
      </c>
      <c r="IVL36" s="43">
        <v>31</v>
      </c>
      <c r="IVM36" s="43">
        <v>29</v>
      </c>
      <c r="IVN36" s="43">
        <v>31</v>
      </c>
      <c r="IVO36" s="43">
        <v>0</v>
      </c>
      <c r="IVP36" s="43">
        <v>77.42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384</v>
      </c>
      <c r="IWP36" s="43">
        <v>379</v>
      </c>
      <c r="IWQ36" s="43">
        <v>0</v>
      </c>
      <c r="IWR36" s="43">
        <v>386</v>
      </c>
      <c r="IWS36" s="43">
        <v>383</v>
      </c>
      <c r="IWT36" s="43">
        <v>385</v>
      </c>
      <c r="IWU36" s="43">
        <v>379</v>
      </c>
      <c r="IWV36" s="43">
        <v>367</v>
      </c>
      <c r="IWW36" s="43">
        <v>384</v>
      </c>
      <c r="IWX36" s="43">
        <v>379</v>
      </c>
      <c r="IWY36" s="43">
        <v>387</v>
      </c>
      <c r="IWZ36" s="43">
        <v>389</v>
      </c>
      <c r="IXA36" s="43">
        <v>385</v>
      </c>
      <c r="IXB36" s="43">
        <v>382</v>
      </c>
      <c r="IXC36" s="43">
        <v>368</v>
      </c>
      <c r="IXD36" s="43">
        <v>380</v>
      </c>
      <c r="IXE36" s="43">
        <v>387</v>
      </c>
      <c r="IXF36" s="43">
        <v>384</v>
      </c>
      <c r="IXG36" s="43">
        <v>372</v>
      </c>
      <c r="IXH36" s="43">
        <v>389</v>
      </c>
      <c r="IXI36" s="43">
        <v>370</v>
      </c>
      <c r="IXJ36" s="43">
        <v>0</v>
      </c>
      <c r="IXK36" s="43">
        <v>374</v>
      </c>
      <c r="IXL36" s="43">
        <v>378</v>
      </c>
      <c r="IXM36" s="43">
        <v>0</v>
      </c>
      <c r="IXN36" s="43">
        <v>506</v>
      </c>
      <c r="IXO36" s="43">
        <v>0</v>
      </c>
      <c r="IXP36" s="43">
        <v>491</v>
      </c>
      <c r="IXQ36" s="43">
        <v>508</v>
      </c>
      <c r="IXR36" s="43">
        <v>509</v>
      </c>
      <c r="IXS36" s="43">
        <v>498</v>
      </c>
      <c r="IXT36" s="43">
        <v>507</v>
      </c>
      <c r="IXU36" s="43">
        <v>509</v>
      </c>
      <c r="IXV36" s="43">
        <v>509</v>
      </c>
      <c r="IXW36" s="43">
        <v>495</v>
      </c>
      <c r="IXX36" s="43">
        <v>506</v>
      </c>
      <c r="IXY36" s="43">
        <v>497</v>
      </c>
      <c r="IXZ36" s="43">
        <v>507</v>
      </c>
      <c r="IYA36" s="43">
        <v>508</v>
      </c>
      <c r="IYB36" s="43">
        <v>497</v>
      </c>
      <c r="IYC36" s="43">
        <v>508</v>
      </c>
      <c r="IYD36" s="43">
        <v>503</v>
      </c>
      <c r="IYE36" s="43">
        <v>508</v>
      </c>
      <c r="IYF36" s="43">
        <v>0</v>
      </c>
      <c r="IYG36" s="43">
        <v>489</v>
      </c>
      <c r="IYH36" s="43">
        <v>508</v>
      </c>
      <c r="IYI36" s="43">
        <v>502</v>
      </c>
      <c r="IYJ36" s="43">
        <v>496</v>
      </c>
      <c r="IYL36" s="43" t="s">
        <v>7677</v>
      </c>
      <c r="IYM36" s="43">
        <v>30</v>
      </c>
      <c r="IYN36" s="43">
        <v>61</v>
      </c>
      <c r="IYO36" s="43">
        <v>62</v>
      </c>
      <c r="IYP36" s="43">
        <v>61</v>
      </c>
      <c r="IYQ36" s="43">
        <v>62</v>
      </c>
      <c r="IYR36" s="43">
        <v>61</v>
      </c>
      <c r="IYS36" s="43">
        <v>63</v>
      </c>
      <c r="IYT36" s="43">
        <v>61</v>
      </c>
      <c r="IYU36" s="43">
        <v>61</v>
      </c>
      <c r="IYV36" s="43">
        <v>63</v>
      </c>
      <c r="IYW36" s="43">
        <v>62</v>
      </c>
      <c r="IYX36" s="43">
        <v>62</v>
      </c>
      <c r="IYY36" s="43">
        <v>61</v>
      </c>
      <c r="IYZ36" s="43">
        <v>61</v>
      </c>
      <c r="IZA36" s="43">
        <v>61</v>
      </c>
      <c r="IZB36" s="43">
        <v>61</v>
      </c>
      <c r="IZC36" s="43">
        <v>62</v>
      </c>
      <c r="IZD36" s="43">
        <v>61</v>
      </c>
      <c r="IZE36" s="43">
        <v>60</v>
      </c>
      <c r="IZF36" s="43">
        <v>60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94</v>
      </c>
      <c r="JBF36" s="43">
        <v>1</v>
      </c>
      <c r="JBR36" s="43">
        <v>79.2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23</v>
      </c>
      <c r="JBZ36" s="43">
        <v>0</v>
      </c>
      <c r="JCA36" s="43">
        <v>0</v>
      </c>
      <c r="JCB36" s="43">
        <v>0</v>
      </c>
      <c r="JCC36" s="43">
        <v>294.2</v>
      </c>
      <c r="JCD36" s="43">
        <v>0</v>
      </c>
      <c r="JCE36" s="43">
        <v>0</v>
      </c>
      <c r="JCF36" s="43">
        <v>0</v>
      </c>
      <c r="JCG36" s="43">
        <v>1011</v>
      </c>
      <c r="JCH36" s="43">
        <v>0</v>
      </c>
      <c r="JCI36" s="43">
        <v>0</v>
      </c>
      <c r="JCJ36" s="43">
        <v>0</v>
      </c>
      <c r="JCK36" s="43">
        <v>8.1</v>
      </c>
      <c r="JCL36" s="43">
        <v>0</v>
      </c>
      <c r="JCM36" s="43">
        <v>0</v>
      </c>
      <c r="JCN36" s="43">
        <v>0</v>
      </c>
      <c r="JCO36" s="43">
        <v>1.8680000000000001</v>
      </c>
      <c r="JCS36" s="43">
        <v>59.3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8342</v>
      </c>
      <c r="JDE36" s="43">
        <v>1</v>
      </c>
      <c r="JDF36" s="43">
        <v>8342</v>
      </c>
      <c r="JDG36" s="43">
        <v>1</v>
      </c>
      <c r="JDH36" s="43">
        <v>8342</v>
      </c>
      <c r="JDI36" s="43">
        <v>1</v>
      </c>
      <c r="JDJ36" s="43">
        <v>8342</v>
      </c>
      <c r="JDK36" s="43">
        <v>1</v>
      </c>
      <c r="JDL36" s="43">
        <v>8342</v>
      </c>
      <c r="JDM36" s="43">
        <v>1</v>
      </c>
      <c r="JDN36" s="43">
        <v>8342</v>
      </c>
      <c r="JDO36" s="43">
        <v>1</v>
      </c>
      <c r="JDP36" s="43">
        <v>8342</v>
      </c>
      <c r="JDQ36" s="43">
        <v>1</v>
      </c>
      <c r="JDR36" s="43">
        <v>8342</v>
      </c>
      <c r="JDS36" s="43">
        <v>1</v>
      </c>
      <c r="JDT36" s="43">
        <v>8342</v>
      </c>
      <c r="JDU36" s="43">
        <v>1</v>
      </c>
      <c r="JDV36" s="43">
        <v>8342</v>
      </c>
      <c r="JDW36" s="43">
        <v>1</v>
      </c>
      <c r="JDX36" s="43">
        <v>8342</v>
      </c>
      <c r="JDY36" s="43">
        <v>1</v>
      </c>
      <c r="JDZ36" s="43">
        <v>8342</v>
      </c>
      <c r="JEA36" s="43">
        <v>1</v>
      </c>
      <c r="JEB36" s="43">
        <v>8342</v>
      </c>
      <c r="JEC36" s="43">
        <v>1</v>
      </c>
      <c r="JED36" s="43">
        <v>8342</v>
      </c>
      <c r="JEE36" s="43">
        <v>1</v>
      </c>
      <c r="JEF36" s="43">
        <v>8342</v>
      </c>
      <c r="JEG36" s="43">
        <v>1</v>
      </c>
      <c r="JEH36" s="43">
        <v>8342</v>
      </c>
      <c r="JEI36" s="43">
        <v>1</v>
      </c>
      <c r="JEJ36" s="43">
        <v>8342</v>
      </c>
      <c r="JEK36" s="43">
        <v>1</v>
      </c>
      <c r="JEL36" s="43">
        <v>8342</v>
      </c>
      <c r="JEM36" s="43">
        <v>1</v>
      </c>
      <c r="JEN36" s="43">
        <v>8342</v>
      </c>
      <c r="JEO36" s="43">
        <v>1</v>
      </c>
      <c r="JEP36" s="43">
        <v>8342</v>
      </c>
      <c r="JEQ36" s="43">
        <v>1</v>
      </c>
      <c r="JER36" s="43">
        <v>8342</v>
      </c>
      <c r="JES36" s="43">
        <v>1</v>
      </c>
      <c r="JET36" s="43">
        <v>8342</v>
      </c>
      <c r="JEU36" s="43">
        <v>1</v>
      </c>
      <c r="JEV36" s="43">
        <v>8342</v>
      </c>
      <c r="JEW36" s="43">
        <v>1</v>
      </c>
      <c r="JEX36" s="43">
        <v>8342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99.9</v>
      </c>
      <c r="JMR36" s="43">
        <v>100</v>
      </c>
      <c r="JMS36" s="43">
        <v>99.5</v>
      </c>
      <c r="JMT36" s="43">
        <v>0</v>
      </c>
      <c r="JMU36" s="43">
        <v>0</v>
      </c>
      <c r="JMV36" s="43">
        <v>11.7</v>
      </c>
      <c r="JMW36" s="43">
        <v>11</v>
      </c>
      <c r="JMX36" s="43">
        <v>0</v>
      </c>
      <c r="JMY36" s="43">
        <v>11.2</v>
      </c>
      <c r="JMZ36" s="43">
        <v>0</v>
      </c>
      <c r="JNA36" s="43">
        <v>0</v>
      </c>
      <c r="JNB36" s="43">
        <v>0</v>
      </c>
      <c r="JNC36" s="43">
        <v>5.51</v>
      </c>
      <c r="JNE36" s="112">
        <v>0</v>
      </c>
      <c r="JNF36" s="112">
        <v>0</v>
      </c>
      <c r="JNG36" s="112">
        <v>0</v>
      </c>
      <c r="JNH36" s="112">
        <v>0</v>
      </c>
      <c r="JNJ36" s="112">
        <v>99.9</v>
      </c>
      <c r="JNK36" s="112">
        <v>99.9</v>
      </c>
      <c r="JNL36" s="112">
        <v>99.9</v>
      </c>
      <c r="JNM36" s="112">
        <v>99.9</v>
      </c>
      <c r="JNN36" s="112">
        <v>11.7</v>
      </c>
      <c r="JNO36" s="112">
        <v>11.7</v>
      </c>
      <c r="JNP36" s="112">
        <v>11.7</v>
      </c>
      <c r="JNQ36" s="112">
        <v>11.7</v>
      </c>
      <c r="JNS36" s="112">
        <v>1502</v>
      </c>
      <c r="JNT36" s="112">
        <v>1499</v>
      </c>
      <c r="JNV36" s="112">
        <v>56.9</v>
      </c>
      <c r="JNY36" s="112">
        <v>0</v>
      </c>
      <c r="JNZ36" s="112">
        <v>0</v>
      </c>
      <c r="JOA36" s="112" t="s">
        <v>10</v>
      </c>
    </row>
    <row r="37" spans="1:6089 6180:7151" ht="15" customHeight="1">
      <c r="A37" s="205"/>
      <c r="IKN37" s="139"/>
    </row>
    <row r="38" spans="1:6089 6180:7151" ht="15" customHeight="1">
      <c r="A38" s="205"/>
      <c r="IKN38" s="139"/>
    </row>
    <row r="39" spans="1:6089 6180:7151" ht="15" customHeight="1">
      <c r="A39" s="205"/>
      <c r="IKN39" s="139"/>
    </row>
    <row r="40" spans="1:6089 6180:7151" ht="15" customHeight="1">
      <c r="A40" s="205"/>
      <c r="IKN40" s="139"/>
    </row>
    <row r="41" spans="1:6089 6180:7151" ht="15" customHeight="1">
      <c r="A41" s="205"/>
    </row>
    <row r="42" spans="1:6089 6180:7151" ht="15" customHeight="1">
      <c r="A42" s="205"/>
    </row>
    <row r="43" spans="1:6089 6180:7151" ht="15" customHeight="1">
      <c r="A43" s="205"/>
    </row>
    <row r="44" spans="1:6089 6180:7151" ht="15" customHeight="1">
      <c r="A44" s="205"/>
    </row>
    <row r="45" spans="1:6089 6180:7151" ht="15" customHeight="1">
      <c r="A45" s="205"/>
    </row>
    <row r="46" spans="1:6089 6180:7151" ht="15" customHeight="1">
      <c r="A46" s="205"/>
    </row>
    <row r="47" spans="1:6089 6180:7151" ht="15" customHeight="1">
      <c r="A47" s="205"/>
    </row>
    <row r="48" spans="1:6089 6180:7151" ht="15" customHeight="1">
      <c r="A48" s="205"/>
    </row>
    <row r="49" spans="1:1" ht="15" customHeight="1">
      <c r="A49" s="205"/>
    </row>
    <row r="50" spans="1:1" ht="15" customHeight="1">
      <c r="A50" s="205"/>
    </row>
    <row r="51" spans="1:1" ht="15" customHeight="1">
      <c r="A51" s="205"/>
    </row>
    <row r="52" spans="1:1" ht="15" customHeight="1">
      <c r="A52" s="205"/>
    </row>
    <row r="53" spans="1:1" ht="15" customHeight="1">
      <c r="A53" s="205"/>
    </row>
    <row r="54" spans="1:1" ht="15" customHeight="1">
      <c r="A54" s="205"/>
    </row>
    <row r="55" spans="1:1" ht="15" customHeight="1">
      <c r="A55" s="205"/>
    </row>
    <row r="56" spans="1:1" ht="15" customHeight="1">
      <c r="A56" s="205"/>
    </row>
    <row r="57" spans="1:1" ht="15" customHeight="1">
      <c r="A57" s="205"/>
    </row>
    <row r="58" spans="1:1" ht="15" customHeight="1">
      <c r="A58" s="205"/>
    </row>
    <row r="59" spans="1:1" ht="15" customHeight="1">
      <c r="A59" s="205"/>
    </row>
    <row r="60" spans="1:1" ht="15" customHeight="1">
      <c r="A60" s="205"/>
    </row>
    <row r="61" spans="1:1" ht="15" customHeight="1">
      <c r="A61" s="205"/>
    </row>
    <row r="62" spans="1:1" ht="15" customHeight="1">
      <c r="A62" s="205"/>
    </row>
    <row r="63" spans="1:1" ht="15" customHeight="1">
      <c r="A63" s="205"/>
    </row>
    <row r="64" spans="1:1" ht="15" customHeight="1">
      <c r="A64" s="205"/>
    </row>
    <row r="65" spans="1:1" ht="15" customHeight="1">
      <c r="A65" s="205"/>
    </row>
    <row r="66" spans="1:1" ht="15" customHeight="1">
      <c r="A66" s="205"/>
    </row>
    <row r="67" spans="1:1" ht="15" customHeight="1">
      <c r="A67" s="205"/>
    </row>
    <row r="68" spans="1:1" ht="15" customHeight="1">
      <c r="A68" s="205"/>
    </row>
    <row r="69" spans="1:1" ht="15" customHeight="1">
      <c r="A69" s="205"/>
    </row>
    <row r="70" spans="1:1" ht="15" customHeight="1">
      <c r="A70" s="205"/>
    </row>
    <row r="71" spans="1:1" ht="15" customHeight="1">
      <c r="A71" s="205"/>
    </row>
    <row r="72" spans="1:1" ht="15" customHeight="1">
      <c r="A72" s="205"/>
    </row>
    <row r="73" spans="1:1" ht="15" customHeight="1">
      <c r="A73" s="205"/>
    </row>
    <row r="74" spans="1:1" ht="15" customHeight="1">
      <c r="A74" s="205"/>
    </row>
    <row r="75" spans="1:1" ht="15" customHeight="1">
      <c r="A75" s="205"/>
    </row>
    <row r="76" spans="1:1" ht="15" customHeight="1">
      <c r="A76" s="205"/>
    </row>
    <row r="77" spans="1:1" ht="15" customHeight="1">
      <c r="A77" s="205"/>
    </row>
    <row r="78" spans="1:1" ht="15" customHeight="1">
      <c r="A78" s="205"/>
    </row>
    <row r="79" spans="1:1" ht="15" customHeight="1">
      <c r="A79" s="205"/>
    </row>
    <row r="80" spans="1:1" ht="15" customHeight="1">
      <c r="A80" s="205"/>
    </row>
    <row r="81" spans="1:1" ht="15" customHeight="1">
      <c r="A81" s="205"/>
    </row>
    <row r="82" spans="1:1" ht="15" customHeight="1">
      <c r="A82" s="205"/>
    </row>
    <row r="83" spans="1:1" ht="15" customHeight="1">
      <c r="A83" s="205"/>
    </row>
    <row r="84" spans="1:1" ht="15" customHeight="1">
      <c r="A84" s="205"/>
    </row>
    <row r="85" spans="1:1" ht="15" customHeight="1">
      <c r="A85" s="205"/>
    </row>
    <row r="86" spans="1:1" ht="15" customHeight="1">
      <c r="A86" s="205"/>
    </row>
    <row r="87" spans="1:1" ht="15" customHeight="1">
      <c r="A87" s="205"/>
    </row>
    <row r="88" spans="1:1" ht="15" customHeight="1">
      <c r="A88" s="205"/>
    </row>
    <row r="89" spans="1:1" ht="15" customHeight="1">
      <c r="A89" s="205"/>
    </row>
    <row r="90" spans="1:1" ht="15" customHeight="1">
      <c r="A90" s="205"/>
    </row>
    <row r="91" spans="1:1" ht="15" customHeight="1">
      <c r="A91" s="205"/>
    </row>
    <row r="92" spans="1:1" ht="15" customHeight="1">
      <c r="A92" s="205"/>
    </row>
    <row r="93" spans="1:1" ht="15" customHeight="1">
      <c r="A93" s="205"/>
    </row>
    <row r="94" spans="1:1" ht="15" customHeight="1">
      <c r="A94" s="205"/>
    </row>
    <row r="95" spans="1:1" ht="15" customHeight="1">
      <c r="A95" s="205"/>
    </row>
    <row r="96" spans="1:1" ht="15" customHeight="1">
      <c r="A96" s="205"/>
    </row>
    <row r="97" spans="1:1" ht="15" customHeight="1">
      <c r="A97" s="205"/>
    </row>
    <row r="98" spans="1:1" ht="15" customHeight="1">
      <c r="A98" s="205"/>
    </row>
    <row r="99" spans="1:1" ht="15" customHeight="1">
      <c r="A99" s="205"/>
    </row>
    <row r="100" spans="1:1" ht="15" customHeight="1">
      <c r="A100" s="205"/>
    </row>
    <row r="101" spans="1:1" ht="15" customHeight="1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42578125" defaultRowHeight="15"/>
  <cols>
    <col min="9" max="9" width="31" bestFit="1" customWidth="1"/>
  </cols>
  <sheetData>
    <row r="10" spans="2:9">
      <c r="B10" s="9"/>
      <c r="C10" s="9"/>
      <c r="D10" s="9" t="s">
        <v>62</v>
      </c>
      <c r="E10" s="9" t="s">
        <v>103</v>
      </c>
      <c r="F10" s="9" t="s">
        <v>63</v>
      </c>
      <c r="G10" s="9" t="s">
        <v>104</v>
      </c>
      <c r="H10" s="10" t="s">
        <v>109</v>
      </c>
      <c r="I10" s="11" t="s">
        <v>105</v>
      </c>
    </row>
    <row r="11" spans="2:9">
      <c r="B11" t="s">
        <v>47</v>
      </c>
      <c r="C11" t="s">
        <v>102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107</v>
      </c>
    </row>
    <row r="12" spans="2:9">
      <c r="B12" t="s">
        <v>48</v>
      </c>
      <c r="C12" t="s">
        <v>102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107</v>
      </c>
    </row>
    <row r="13" spans="2:9">
      <c r="B13" t="s">
        <v>49</v>
      </c>
      <c r="C13" t="s">
        <v>102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107</v>
      </c>
    </row>
    <row r="14" spans="2:9">
      <c r="B14" t="s">
        <v>50</v>
      </c>
      <c r="C14" t="s">
        <v>102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107</v>
      </c>
    </row>
    <row r="15" spans="2:9">
      <c r="B15" t="s">
        <v>113</v>
      </c>
      <c r="C15" t="s">
        <v>102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107</v>
      </c>
    </row>
    <row r="17" spans="2:9">
      <c r="B17" s="12" t="s">
        <v>47</v>
      </c>
      <c r="C17" s="12" t="s">
        <v>110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106</v>
      </c>
    </row>
    <row r="18" spans="2:9">
      <c r="B18" t="s">
        <v>48</v>
      </c>
      <c r="C18" t="s">
        <v>110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106</v>
      </c>
    </row>
    <row r="19" spans="2:9">
      <c r="B19" t="s">
        <v>49</v>
      </c>
      <c r="C19" t="s">
        <v>110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107</v>
      </c>
    </row>
    <row r="20" spans="2:9">
      <c r="B20" t="s">
        <v>50</v>
      </c>
      <c r="C20" t="s">
        <v>110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107</v>
      </c>
    </row>
    <row r="21" spans="2:9">
      <c r="B21" t="s">
        <v>113</v>
      </c>
      <c r="C21" t="s">
        <v>110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107</v>
      </c>
    </row>
    <row r="23" spans="2:9">
      <c r="B23" t="s">
        <v>113</v>
      </c>
      <c r="C23" t="s">
        <v>111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108</v>
      </c>
    </row>
    <row r="24" spans="2:9">
      <c r="B24" t="s">
        <v>50</v>
      </c>
      <c r="C24" t="s">
        <v>111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108</v>
      </c>
    </row>
    <row r="25" spans="2:9">
      <c r="B25" t="s">
        <v>49</v>
      </c>
      <c r="C25" t="s">
        <v>111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108</v>
      </c>
    </row>
    <row r="26" spans="2:9">
      <c r="B26" t="s">
        <v>48</v>
      </c>
      <c r="C26" t="s">
        <v>111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108</v>
      </c>
    </row>
    <row r="27" spans="2:9">
      <c r="B27" t="s">
        <v>47</v>
      </c>
      <c r="C27" t="s">
        <v>111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108</v>
      </c>
    </row>
    <row r="29" spans="2:9">
      <c r="B29" t="s">
        <v>50</v>
      </c>
      <c r="C29" t="s">
        <v>112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108</v>
      </c>
    </row>
    <row r="30" spans="2:9">
      <c r="B30" t="s">
        <v>49</v>
      </c>
      <c r="C30" t="s">
        <v>112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108</v>
      </c>
    </row>
    <row r="31" spans="2:9">
      <c r="B31" t="s">
        <v>48</v>
      </c>
      <c r="C31" t="s">
        <v>112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108</v>
      </c>
    </row>
    <row r="32" spans="2:9">
      <c r="B32" t="s">
        <v>47</v>
      </c>
      <c r="C32" t="s">
        <v>112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108</v>
      </c>
    </row>
    <row r="35" spans="4:6">
      <c r="D35" t="s">
        <v>63</v>
      </c>
      <c r="E35" s="6">
        <f>MAX(F11:F32)</f>
        <v>1.49</v>
      </c>
      <c r="F35" t="s">
        <v>145</v>
      </c>
    </row>
    <row r="36" spans="4:6">
      <c r="E36" s="6">
        <f>MIN(F11:F32)</f>
        <v>0.71899999999999997</v>
      </c>
      <c r="F36" t="s">
        <v>146</v>
      </c>
    </row>
    <row r="37" spans="4:6">
      <c r="E37" s="6">
        <f>AVERAGE(F11:F32)</f>
        <v>1.0383157894736843</v>
      </c>
      <c r="F37" t="s">
        <v>147</v>
      </c>
    </row>
    <row r="38" spans="4:6">
      <c r="E38" s="6">
        <f>MEDIAN(F11:F32)</f>
        <v>1.006</v>
      </c>
      <c r="F38" t="s">
        <v>148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Dieter Chvatal</cp:lastModifiedBy>
  <dcterms:created xsi:type="dcterms:W3CDTF">2020-11-20T20:01:54Z</dcterms:created>
  <dcterms:modified xsi:type="dcterms:W3CDTF">2020-12-28T10:08:40Z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