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hidePivotFieldList="1"/>
  <xr:revisionPtr revIDLastSave="0" documentId="8_{FBB9753F-FC59-4970-8906-5CE9B2A4ECA2}" xr6:coauthVersionLast="47" xr6:coauthVersionMax="47" xr10:uidLastSave="{00000000-0000-0000-0000-000000000000}"/>
  <bookViews>
    <workbookView xWindow="240" yWindow="105" windowWidth="14805" windowHeight="8010" activeTab="1" xr2:uid="{00000000-000D-0000-FFFF-FFFF00000000}"/>
  </bookViews>
  <sheets>
    <sheet name="GIGADRILL" sheetId="1" r:id="rId1"/>
    <sheet name="LOOKUPDRILL" sheetId="3" r:id="rId2"/>
    <sheet name="TABLEDRILLS" sheetId="2" r:id="rId3"/>
  </sheets>
  <calcPr calcId="191028"/>
  <pivotCaches>
    <pivotCache cacheId="175"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3" l="1"/>
  <c r="D179" i="1"/>
  <c r="C184" i="1"/>
  <c r="E14" i="2" a="1"/>
  <c r="E14" i="2"/>
  <c r="D64" i="1"/>
  <c r="H50" i="1" a="1"/>
  <c r="H50" i="1"/>
  <c r="H51" i="1" a="1"/>
  <c r="H51" i="1"/>
  <c r="I17" i="3"/>
  <c r="I16" i="3"/>
  <c r="F7" i="3"/>
  <c r="D26" i="2"/>
  <c r="D27" i="2"/>
  <c r="D28" i="2"/>
  <c r="D29" i="2"/>
  <c r="D30" i="2"/>
  <c r="D31" i="2"/>
  <c r="D32" i="2"/>
  <c r="D33" i="2"/>
  <c r="D34" i="2"/>
  <c r="D35" i="2"/>
  <c r="D25" i="2"/>
  <c r="E232" i="1"/>
  <c r="E236" i="1"/>
  <c r="C200" i="1"/>
  <c r="D193" i="1"/>
  <c r="D194" i="1"/>
  <c r="D195" i="1"/>
  <c r="D196" i="1"/>
  <c r="D192" i="1"/>
  <c r="C201" i="1"/>
  <c r="C202" i="1"/>
  <c r="C203" i="1"/>
  <c r="C204" i="1"/>
  <c r="C188" i="1"/>
  <c r="C185" i="1"/>
  <c r="C186" i="1"/>
  <c r="C187" i="1"/>
  <c r="D177" i="1"/>
  <c r="D178" i="1"/>
  <c r="D180" i="1"/>
  <c r="D176" i="1"/>
  <c r="D212" i="1"/>
  <c r="D211" i="1"/>
  <c r="D210" i="1"/>
  <c r="D209" i="1"/>
  <c r="D208" i="1"/>
  <c r="H97" i="1"/>
  <c r="H98" i="1"/>
  <c r="H99" i="1"/>
  <c r="H100" i="1"/>
  <c r="H96" i="1"/>
  <c r="D65" i="1"/>
  <c r="D66" i="1"/>
  <c r="D67" i="1"/>
  <c r="D68" i="1"/>
  <c r="D56" i="1"/>
  <c r="D172" i="1"/>
  <c r="D169" i="1"/>
  <c r="D170" i="1"/>
  <c r="D171" i="1"/>
  <c r="D168" i="1"/>
  <c r="H88" i="1"/>
  <c r="C104" i="1"/>
  <c r="H41" i="1"/>
  <c r="H42" i="1"/>
  <c r="H43" i="1"/>
  <c r="H44" i="1"/>
  <c r="H40" i="1"/>
  <c r="H32" i="1"/>
  <c r="H76" i="1"/>
  <c r="H73" i="1"/>
  <c r="H74" i="1"/>
  <c r="H75" i="1"/>
  <c r="H72" i="1"/>
  <c r="H80" i="1" a="1"/>
  <c r="H80" i="1"/>
  <c r="C108" i="1"/>
  <c r="C107" i="1"/>
  <c r="C106" i="1"/>
  <c r="C105" i="1"/>
  <c r="C124" i="1"/>
  <c r="C123" i="1"/>
  <c r="C122" i="1"/>
  <c r="C121" i="1"/>
  <c r="C120" i="1"/>
  <c r="E3" i="2" a="1"/>
  <c r="E3" i="2"/>
  <c r="B232" i="1"/>
  <c r="C232" i="1" s="1"/>
  <c r="B239" i="1"/>
  <c r="C239" i="1"/>
  <c r="D239" i="1"/>
  <c r="B238" i="1"/>
  <c r="C238" i="1" s="1"/>
  <c r="D238" i="1" s="1"/>
  <c r="E238" i="1" s="1"/>
  <c r="F238" i="1" s="1"/>
  <c r="G238" i="1" s="1"/>
  <c r="H238" i="1" s="1"/>
  <c r="I238" i="1" s="1"/>
  <c r="B237" i="1"/>
  <c r="C237" i="1" s="1"/>
  <c r="D237" i="1" s="1"/>
  <c r="E237" i="1" s="1"/>
  <c r="F237" i="1" s="1"/>
  <c r="G237" i="1" s="1"/>
  <c r="H237" i="1" s="1"/>
  <c r="I237" i="1" s="1"/>
  <c r="B236" i="1"/>
  <c r="C236" i="1" s="1"/>
  <c r="D236" i="1" s="1"/>
  <c r="F236" i="1" s="1"/>
  <c r="G236" i="1" s="1"/>
  <c r="H236" i="1" s="1"/>
  <c r="I236" i="1" s="1"/>
  <c r="B229" i="1"/>
  <c r="C229" i="1"/>
  <c r="D229" i="1"/>
  <c r="B228" i="1"/>
  <c r="C228" i="1" s="1"/>
  <c r="D228" i="1" s="1"/>
  <c r="E228" i="1" s="1"/>
  <c r="F228" i="1" s="1"/>
  <c r="G228" i="1" s="1"/>
  <c r="H228" i="1" s="1"/>
  <c r="I228" i="1" s="1"/>
  <c r="B224" i="1"/>
  <c r="C224" i="1" s="1"/>
  <c r="D224" i="1" s="1"/>
  <c r="E224" i="1" s="1"/>
  <c r="F224" i="1" s="1"/>
  <c r="G224" i="1" s="1"/>
  <c r="H224" i="1" s="1"/>
  <c r="I224" i="1" s="1"/>
  <c r="C220" i="1"/>
  <c r="H49" i="1" a="1"/>
  <c r="H49" i="1"/>
  <c r="H52" i="1" a="1"/>
  <c r="H52" i="1"/>
  <c r="H48" i="1" a="1"/>
  <c r="H48" i="1"/>
  <c r="D57" i="1"/>
  <c r="D58" i="1"/>
  <c r="D59" i="1"/>
  <c r="D60" i="1"/>
  <c r="D163" i="1"/>
  <c r="D164" i="1"/>
  <c r="D155" i="1"/>
  <c r="D156" i="1"/>
  <c r="D147" i="1"/>
  <c r="D148" i="1"/>
  <c r="D161" i="1"/>
  <c r="D162" i="1"/>
  <c r="D160" i="1"/>
  <c r="D153" i="1"/>
  <c r="D154" i="1"/>
  <c r="D152" i="1"/>
  <c r="D145" i="1"/>
  <c r="D146" i="1"/>
  <c r="D144" i="1"/>
  <c r="G137" i="1"/>
  <c r="G138" i="1"/>
  <c r="G139" i="1"/>
  <c r="G140" i="1"/>
  <c r="G136" i="1"/>
  <c r="E129" i="1"/>
  <c r="E130" i="1"/>
  <c r="E131" i="1"/>
  <c r="E132" i="1"/>
  <c r="E128" i="1"/>
  <c r="E113" i="1"/>
  <c r="E114" i="1"/>
  <c r="E115" i="1"/>
  <c r="E116" i="1"/>
  <c r="E112" i="1"/>
  <c r="H81" i="1" a="1"/>
  <c r="H81" i="1"/>
  <c r="H82" i="1" a="1"/>
  <c r="H82" i="1"/>
  <c r="H83" i="1" a="1"/>
  <c r="H83" i="1"/>
  <c r="H84" i="1" a="1"/>
  <c r="H84" i="1"/>
  <c r="H33" i="1"/>
  <c r="H34" i="1"/>
  <c r="H35" i="1"/>
  <c r="H36" i="1"/>
  <c r="D232" i="1" l="1"/>
  <c r="F232" i="1" s="1"/>
  <c r="G232" i="1" s="1"/>
  <c r="H232" i="1" s="1"/>
  <c r="I232" i="1" s="1"/>
  <c r="H92" i="1"/>
  <c r="H91" i="1"/>
  <c r="H90" i="1"/>
  <c r="H89" i="1"/>
  <c r="D220" i="1"/>
  <c r="E220" i="1"/>
  <c r="F220" i="1" l="1"/>
  <c r="G220" i="1" l="1"/>
  <c r="H220" i="1" l="1"/>
  <c r="I22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82"/>
        </ext>
      </extLst>
    </bk>
    <bk>
      <extLst>
        <ext uri="{3e2802c4-a4d2-4d8b-9148-e3be6c30e623}">
          <xlrd:rvb i="146"/>
        </ext>
      </extLst>
    </bk>
    <bk>
      <extLst>
        <ext uri="{3e2802c4-a4d2-4d8b-9148-e3be6c30e623}">
          <xlrd:rvb i="227"/>
        </ext>
      </extLst>
    </bk>
    <bk>
      <extLst>
        <ext uri="{3e2802c4-a4d2-4d8b-9148-e3be6c30e623}">
          <xlrd:rvb i="315"/>
        </ext>
      </extLst>
    </bk>
    <bk>
      <extLst>
        <ext uri="{3e2802c4-a4d2-4d8b-9148-e3be6c30e623}">
          <xlrd:rvb i="424"/>
        </ext>
      </extLst>
    </bk>
    <bk>
      <extLst>
        <ext uri="{3e2802c4-a4d2-4d8b-9148-e3be6c30e623}">
          <xlrd:rvb i="473"/>
        </ext>
      </extLst>
    </bk>
    <bk>
      <extLst>
        <ext uri="{3e2802c4-a4d2-4d8b-9148-e3be6c30e623}">
          <xlrd:rvb i="539"/>
        </ext>
      </extLst>
    </bk>
    <bk>
      <extLst>
        <ext uri="{3e2802c4-a4d2-4d8b-9148-e3be6c30e623}">
          <xlrd:rvb i="586"/>
        </ext>
      </extLst>
    </bk>
    <bk>
      <extLst>
        <ext uri="{3e2802c4-a4d2-4d8b-9148-e3be6c30e623}">
          <xlrd:rvb i="642"/>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<sst xmlns="http://schemas.openxmlformats.org/spreadsheetml/2006/main" count="276" uniqueCount="84">
  <si>
    <t>EXCEL FUNCTIONS DRILL</t>
  </si>
  <si>
    <t>https://www.simplilearn.com/tutorials/excel-tutorial/excel-formulas</t>
  </si>
  <si>
    <t>For the following exercises, try to guess the function that creates each output and reproduce it</t>
  </si>
  <si>
    <t>In</t>
  </si>
  <si>
    <t>Out</t>
  </si>
  <si>
    <t>Answer:</t>
  </si>
  <si>
    <t>Answer</t>
  </si>
  <si>
    <t>Mystery??</t>
  </si>
  <si>
    <t>Hint:</t>
  </si>
  <si>
    <t>https://mutualink.net/wp-content/uploads/2020/07/Think-Outside-the-Box-Website-1.png</t>
  </si>
  <si>
    <t>We love Arvind</t>
  </si>
  <si>
    <t>Antoine</t>
  </si>
  <si>
    <t>Elsa</t>
  </si>
  <si>
    <t>Hang</t>
  </si>
  <si>
    <t>Waseem</t>
  </si>
  <si>
    <t>Alexandre</t>
  </si>
  <si>
    <t>Mai-Ly</t>
  </si>
  <si>
    <t>has the best dog</t>
  </si>
  <si>
    <t>Miao</t>
  </si>
  <si>
    <t>emptied all the Ethias fruits</t>
  </si>
  <si>
    <t>Martin</t>
  </si>
  <si>
    <t>is a chill dude</t>
  </si>
  <si>
    <t>Julie</t>
  </si>
  <si>
    <t>is passionate about woodworking</t>
  </si>
  <si>
    <t>Santo</t>
  </si>
  <si>
    <t>likes pineapple on pizza</t>
  </si>
  <si>
    <t>Riccardo has to be cancelled</t>
  </si>
  <si>
    <t>Oh no!</t>
  </si>
  <si>
    <t>Oh my god</t>
  </si>
  <si>
    <t>Holy shiii</t>
  </si>
  <si>
    <t>Nigerundayo Smokey</t>
  </si>
  <si>
    <t>Very nice Caesar chan</t>
  </si>
  <si>
    <t>If you want to know where these funny sentences come from:</t>
  </si>
  <si>
    <t>https://www.netflix.com/title/80179831</t>
  </si>
  <si>
    <t>The ring must be destroyed</t>
  </si>
  <si>
    <t>You shall not pass!</t>
  </si>
  <si>
    <t>Smeagol likes hobitses</t>
  </si>
  <si>
    <t>Let us draw swords together</t>
  </si>
  <si>
    <t>Gimli son of Gloin</t>
  </si>
  <si>
    <t>SEQUENCES (just for fun)</t>
  </si>
  <si>
    <t>K</t>
  </si>
  <si>
    <t>https://www.cita.utoronto.ca/~merz/intel_f10b/main_for/mergedProjects/lref_for/source_files/pg9ansi2.htm</t>
  </si>
  <si>
    <t>L</t>
  </si>
  <si>
    <t>M</t>
  </si>
  <si>
    <t>N</t>
  </si>
  <si>
    <t>https://brilliant.org/wiki/even-and-odd-numbers/#:~:text=If%20the%20units%20digit%20(or,even%20(or%20parity%200)%20integers</t>
  </si>
  <si>
    <t>https://www.quantamagazine.org/why-mathematicians-still-cant-solve-the-collatz-conjecture-20200922/</t>
  </si>
  <si>
    <t>USING LOOKUPS</t>
  </si>
  <si>
    <t>Excel lookups allow you to search for specific data in a table or range and return related information. Functions like VLOOKUP, HLOOKUP, and XLOOKUP enable you to efficiently find and retrieve data based on a given lookup value.</t>
  </si>
  <si>
    <t>Arvind</t>
  </si>
  <si>
    <t>Tips: Use $ to freeze the column or line in which you do the calculation</t>
  </si>
  <si>
    <t>Riccardo</t>
  </si>
  <si>
    <t>Hervé</t>
  </si>
  <si>
    <t>Olesia</t>
  </si>
  <si>
    <t>MAKE YOURSELF ONE ABOUT XLOOKUP, I DONT UNDERSTAND IT</t>
  </si>
  <si>
    <t>Items</t>
  </si>
  <si>
    <t>Price</t>
  </si>
  <si>
    <t>Quantity</t>
  </si>
  <si>
    <t>(do it in one formula, in one cell)</t>
  </si>
  <si>
    <t>Apple</t>
  </si>
  <si>
    <t>Orange</t>
  </si>
  <si>
    <t>Pear</t>
  </si>
  <si>
    <t>Marakuja</t>
  </si>
  <si>
    <t>Kiwi</t>
  </si>
  <si>
    <t>(Also do it in one formula, in one cell)</t>
  </si>
  <si>
    <t>Hint: Use LET and HSTACK</t>
  </si>
  <si>
    <t>Total</t>
  </si>
  <si>
    <t>Type</t>
  </si>
  <si>
    <t>Store</t>
  </si>
  <si>
    <t>Person</t>
  </si>
  <si>
    <t>We went on a shopping spree with Denis. Reproduce the table on A40 on I40 using pivot table creation tool</t>
  </si>
  <si>
    <t>Fruit</t>
  </si>
  <si>
    <t>Delhaize</t>
  </si>
  <si>
    <t>Colruyt</t>
  </si>
  <si>
    <t>Denis</t>
  </si>
  <si>
    <t>Onion</t>
  </si>
  <si>
    <t>Veg</t>
  </si>
  <si>
    <t>Pumpkin</t>
  </si>
  <si>
    <t>Kale</t>
  </si>
  <si>
    <t>Carrefour</t>
  </si>
  <si>
    <t>Sum of Total</t>
  </si>
  <si>
    <t>Grand Total</t>
  </si>
  <si>
    <t>Fruit Total</t>
  </si>
  <si>
    <t>Veg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</si>
</sst>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2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14" fontId="0" fillId="0" borderId="0" xfId="0" applyNumberFormat="1"/>
    <xf numFmtId="0" fontId="0" fillId="0" borderId="0" xfId="0" applyAlignment="1">
      <alignment wrapText="1"/>
    </xf>
    <xf numFmtId="0" fontId="0" fillId="0" borderId="0" xfId="0" pivotButton="1"/>
    <xf numFmtId="2" fontId="0" fillId="0" borderId="0" xfId="0" applyNumberFormat="1"/>
    <xf numFmtId="1" fontId="0" fillId="0" borderId="0" xfId="0" applyNumberFormat="1"/>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0" fontId="0" fillId="0" borderId="0" xfId="0" applyAlignment="1">
      <alignment horizontal="left" wrapText="1"/>
    </xf>
  </cellXfs>
  <cellStyles count="2">
    <cellStyle name="Hyperlink" xfId="1" builtinId="8"/>
    <cellStyle name="Normal" xfId="0" builtinId="0"/>
  </cellStyles>
  <dxfs count="7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48.604707407409" createdVersion="8" refreshedVersion="8" minRefreshableVersion="3" recordCount="11" xr:uid="{4139EA97-5037-4272-9189-D82F5700A43D}">
  <cacheSource type="worksheet">
    <worksheetSource name="Table13456"/>
  </cacheSource>
  <cacheFields count="7">
    <cacheField name="Items" numFmtId="0">
      <sharedItems count="8">
        <s v="Apple"/>
        <s v="Orange"/>
        <s v="Pear"/>
        <s v="Marakuja"/>
        <s v="Kiwi"/>
        <s v="Onion"/>
        <s v="Pumpkin"/>
        <s v="Kale"/>
      </sharedItems>
    </cacheField>
    <cacheField name="Price" numFmtId="0">
      <sharedItems containsSemiMixedTypes="0" containsString="0" containsNumber="1" minValue="1" maxValue="5"/>
    </cacheField>
    <cacheField name="Quantity" numFmtId="0">
      <sharedItems containsSemiMixedTypes="0" containsString="0" containsNumber="1" containsInteger="1" minValue="1" maxValue="10"/>
    </cacheField>
    <cacheField name="Total" numFmtId="0">
      <sharedItems containsSemiMixedTypes="0" containsString="0" containsNumber="1" containsInteger="1" minValue="4" maxValue="15"/>
    </cacheField>
    <cacheField name="Type" numFmtId="0">
      <sharedItems count="2">
        <s v="Fruit"/>
        <s v="Veg"/>
      </sharedItems>
    </cacheField>
    <cacheField name="Store" numFmtId="0">
      <sharedItems count="3">
        <s v="Delhaize"/>
        <s v="Colruyt"/>
        <s v="Carrefour"/>
      </sharedItems>
    </cacheField>
    <cacheField name="Person" numFmtId="0">
      <sharedItems count="2">
        <s v="Antoine"/>
        <s v="Deni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2"/>
    <n v="2"/>
    <n v="4"/>
    <x v="0"/>
    <x v="0"/>
    <x v="0"/>
  </r>
  <r>
    <x v="1"/>
    <n v="2"/>
    <n v="3"/>
    <n v="6"/>
    <x v="0"/>
    <x v="0"/>
    <x v="0"/>
  </r>
  <r>
    <x v="2"/>
    <n v="3"/>
    <n v="3"/>
    <n v="9"/>
    <x v="0"/>
    <x v="1"/>
    <x v="1"/>
  </r>
  <r>
    <x v="3"/>
    <n v="1.5"/>
    <n v="4"/>
    <n v="6"/>
    <x v="0"/>
    <x v="1"/>
    <x v="1"/>
  </r>
  <r>
    <x v="4"/>
    <n v="2.5"/>
    <n v="2"/>
    <n v="5"/>
    <x v="0"/>
    <x v="1"/>
    <x v="1"/>
  </r>
  <r>
    <x v="0"/>
    <n v="2"/>
    <n v="7"/>
    <n v="14"/>
    <x v="0"/>
    <x v="0"/>
    <x v="1"/>
  </r>
  <r>
    <x v="4"/>
    <n v="2.5"/>
    <n v="6"/>
    <n v="15"/>
    <x v="0"/>
    <x v="0"/>
    <x v="0"/>
  </r>
  <r>
    <x v="5"/>
    <n v="1"/>
    <n v="10"/>
    <n v="10"/>
    <x v="1"/>
    <x v="0"/>
    <x v="1"/>
  </r>
  <r>
    <x v="6"/>
    <n v="5"/>
    <n v="1"/>
    <n v="5"/>
    <x v="1"/>
    <x v="0"/>
    <x v="1"/>
  </r>
  <r>
    <x v="7"/>
    <n v="2"/>
    <n v="5"/>
    <n v="10"/>
    <x v="1"/>
    <x v="1"/>
    <x v="1"/>
  </r>
  <r>
    <x v="5"/>
    <n v="1"/>
    <n v="5"/>
    <n v="5"/>
    <x v="1"/>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900C7-9465-4D02-9E53-E8C55E6FEA87}" name="PivotTable1" cacheId="17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0:F51" firstHeaderRow="1" firstDataRow="2" firstDataCol="2" rowPageCount="1" colPageCount="1"/>
  <pivotFields count="7">
    <pivotField axis="axisRow" compact="0" outline="0" showAll="0">
      <items count="9">
        <item x="0"/>
        <item x="7"/>
        <item x="4"/>
        <item x="3"/>
        <item x="5"/>
        <item x="1"/>
        <item x="2"/>
        <item x="6"/>
        <item t="default"/>
      </items>
    </pivotField>
    <pivotField compact="0" outline="0" showAll="0"/>
    <pivotField compact="0" outline="0" showAll="0"/>
    <pivotField dataField="1" compact="0" outline="0" showAll="0"/>
    <pivotField axis="axisRow" compact="0" outline="0" showAll="0">
      <items count="3">
        <item x="0"/>
        <item x="1"/>
        <item t="default"/>
      </items>
    </pivotField>
    <pivotField axis="axisCol" compact="0" outline="0" showAll="0">
      <items count="4">
        <item x="2"/>
        <item x="1"/>
        <item x="0"/>
        <item t="default"/>
      </items>
    </pivotField>
    <pivotField axis="axisPage" compact="0" outline="0" showAll="0">
      <items count="3">
        <item h="1" x="0"/>
        <item x="1"/>
        <item t="default"/>
      </items>
    </pivotField>
  </pivotFields>
  <rowFields count="2">
    <field x="4"/>
    <field x="0"/>
  </rowFields>
  <rowItems count="10">
    <i>
      <x/>
      <x/>
    </i>
    <i r="1">
      <x v="2"/>
    </i>
    <i r="1">
      <x v="3"/>
    </i>
    <i r="1">
      <x v="6"/>
    </i>
    <i t="default">
      <x/>
    </i>
    <i>
      <x v="1"/>
      <x v="1"/>
    </i>
    <i r="1">
      <x v="4"/>
    </i>
    <i r="1">
      <x v="7"/>
    </i>
    <i t="default">
      <x v="1"/>
    </i>
    <i t="grand">
      <x/>
    </i>
  </rowItems>
  <colFields count="1">
    <field x="5"/>
  </colFields>
  <colItems count="4">
    <i>
      <x/>
    </i>
    <i>
      <x v="1"/>
    </i>
    <i>
      <x v="2"/>
    </i>
    <i t="grand">
      <x/>
    </i>
  </colItems>
  <pageFields count="1">
    <pageField fld="6" item="1" hier="-1"/>
  </pageFields>
  <dataFields count="1">
    <dataField name="Sum of Total" fld="3"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Romania" TargetMode="External"/><Relationship Id="rId13" Type="http://schemas.openxmlformats.org/officeDocument/2006/relationships/hyperlink" Target="https://www.bing.com/th?id=OSK.YyStd3n6FeCyDWZVKn54i8IqezKRsFpq7XThd1PUiDk&amp;qlt=95" TargetMode="External"/><Relationship Id="rId18" Type="http://schemas.openxmlformats.org/officeDocument/2006/relationships/hyperlink" Target="https://www.bing.com/images/search?form=xlimg&amp;q=Greece" TargetMode="External"/><Relationship Id="rId3" Type="http://schemas.openxmlformats.org/officeDocument/2006/relationships/hyperlink" Target="https://www.bing.com/th?id=OSK.fb4d51ce3b3c5a41b4f906a3da0010c7&amp;qlt=95" TargetMode="External"/><Relationship Id="rId7" Type="http://schemas.openxmlformats.org/officeDocument/2006/relationships/hyperlink" Target="https://www.bing.com/th?id=OSK.8zn8I87SMZQID1yeREa5ylZshLmieZDX-S-9EZ_xfG8&amp;qlt=95" TargetMode="External"/><Relationship Id="rId12" Type="http://schemas.openxmlformats.org/officeDocument/2006/relationships/hyperlink" Target="https://www.bing.com/images/search?form=xlimg&amp;q=Belgium" TargetMode="External"/><Relationship Id="rId17" Type="http://schemas.openxmlformats.org/officeDocument/2006/relationships/hyperlink" Target="https://www.bing.com/th?id=OSK.37868521ec6f61afb97b5ab07c93e834&amp;qlt=95" TargetMode="External"/><Relationship Id="rId2" Type="http://schemas.openxmlformats.org/officeDocument/2006/relationships/hyperlink" Target="https://www.bing.com/images/search?form=xlimg&amp;q=India" TargetMode="External"/><Relationship Id="rId16" Type="http://schemas.openxmlformats.org/officeDocument/2006/relationships/hyperlink" Target="https://www.bing.com/images/search?form=xlimg&amp;q=Rwanda" TargetMode="External"/><Relationship Id="rId20" Type="http://schemas.openxmlformats.org/officeDocument/2006/relationships/hyperlink" Target="https://www.bing.com/images/search?form=xlimg&amp;q=Ukraine" TargetMode="External"/><Relationship Id="rId1" Type="http://schemas.openxmlformats.org/officeDocument/2006/relationships/hyperlink" Target="https://www.bing.com/th?id=OSK.3386bc8d96f35351f9956787a1c677c6&amp;qlt=95" TargetMode="External"/><Relationship Id="rId6" Type="http://schemas.openxmlformats.org/officeDocument/2006/relationships/hyperlink" Target="https://www.bing.com/images/search?form=xlimg&amp;q=China" TargetMode="External"/><Relationship Id="rId11" Type="http://schemas.openxmlformats.org/officeDocument/2006/relationships/hyperlink" Target="https://www.bing.com/th?id=OSK.dQRnOlTKTXrhKm9OaxUUVBGNjKK1hL9mKy8jDit9INI&amp;qlt=95" TargetMode="External"/><Relationship Id="rId5" Type="http://schemas.openxmlformats.org/officeDocument/2006/relationships/hyperlink" Target="https://www.bing.com/th?id=OSK.0e6c478df6cde6a6638a941604998dae&amp;qlt=95" TargetMode="External"/><Relationship Id="rId15" Type="http://schemas.openxmlformats.org/officeDocument/2006/relationships/hyperlink" Target="https://www.bing.com/th?id=OSK._xQ1Y1Yvtq6EAmZhCdbscqWHMwHi__xlEn9meCUrBXY&amp;qlt=95" TargetMode="External"/><Relationship Id="rId10" Type="http://schemas.openxmlformats.org/officeDocument/2006/relationships/hyperlink" Target="https://www.bing.com/images/search?form=xlimg&amp;q=Vietnam" TargetMode="External"/><Relationship Id="rId19" Type="http://schemas.openxmlformats.org/officeDocument/2006/relationships/hyperlink" Target="https://www.bing.com/th?id=OSK.gYPtm5v9C4-FDIvBrAif23Q85Oul0ZWNE0uP7Z6D2gc&amp;qlt=95" TargetMode="External"/><Relationship Id="rId4" Type="http://schemas.openxmlformats.org/officeDocument/2006/relationships/hyperlink" Target="https://www.bing.com/images/search?form=xlimg&amp;q=Libya" TargetMode="External"/><Relationship Id="rId9" Type="http://schemas.openxmlformats.org/officeDocument/2006/relationships/hyperlink" Target="https://www.bing.com/th?id=OSK.767fb18401935a96730aaba9da627b58&amp;qlt=95" TargetMode="External"/><Relationship Id="rId14" Type="http://schemas.openxmlformats.org/officeDocument/2006/relationships/hyperlink" Target="https://www.bing.com/images/search?form=xlimg&amp;q=Ital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37">
  <a r="2">
    <v t="r">21</v>
    <v t="r">22</v>
  </a>
  <a r="2">
    <v t="s">Indian English</v>
    <v t="s">Hindi</v>
  </a>
  <a r="34">
    <v t="r">41</v>
    <v t="r">42</v>
    <v t="r">43</v>
    <v t="r">44</v>
    <v t="r">45</v>
    <v t="r">46</v>
    <v t="r">47</v>
    <v t="r">48</v>
    <v t="r">49</v>
    <v t="r">50</v>
    <v t="r">51</v>
    <v t="r">52</v>
    <v t="r">53</v>
    <v t="r">54</v>
    <v t="r">55</v>
    <v t="r">56</v>
    <v t="r">57</v>
    <v t="r">58</v>
    <v t="r">59</v>
    <v t="r">60</v>
    <v t="r">61</v>
    <v t="r">62</v>
    <v t="r">63</v>
    <v t="r">64</v>
    <v t="r">65</v>
    <v t="r">66</v>
    <v t="r">67</v>
    <v t="r">68</v>
    <v t="r">69</v>
    <v t="r">70</v>
    <v t="r">71</v>
    <v t="r">72</v>
    <v t="r">73</v>
    <v t="r">74</v>
  </a>
  <a r="1">
    <v t="s">Indian Standard Time</v>
  </a>
  <a r="2">
    <v t="r">102</v>
    <v t="r">103</v>
  </a>
  <a r="1">
    <v t="s">Arabic</v>
  </a>
  <a r="26">
    <v t="r">114</v>
    <v t="r">115</v>
    <v t="r">116</v>
    <v t="r">117</v>
    <v t="r">118</v>
    <v t="r">119</v>
    <v t="r">120</v>
    <v t="r">121</v>
    <v t="r">122</v>
    <v t="r">123</v>
    <v t="r">124</v>
    <v t="r">125</v>
    <v t="r">126</v>
    <v t="r">127</v>
    <v t="r">128</v>
    <v t="r">129</v>
    <v t="r">130</v>
    <v t="r">131</v>
    <v t="r">132</v>
    <v t="r">133</v>
    <v t="r">134</v>
    <v t="r">135</v>
    <v t="r">136</v>
    <v t="r">137</v>
    <v t="r">138</v>
    <v t="r">139</v>
  </a>
  <a r="1">
    <v t="s">Eastern European Time</v>
  </a>
  <a r="4">
    <v t="r">167</v>
    <v t="r">168</v>
    <v t="r">169</v>
    <v t="r">170</v>
  </a>
  <a r="1">
    <v t="s">Standard Chinese</v>
  </a>
  <a r="33">
    <v t="r">152</v>
    <v t="r">189</v>
    <v t="r">190</v>
    <v t="r">191</v>
    <v t="r">192</v>
    <v t="r">193</v>
    <v t="r">194</v>
    <v t="r">195</v>
    <v t="r">196</v>
    <v t="r">197</v>
    <v t="r">198</v>
    <v t="r">199</v>
    <v t="r">200</v>
    <v t="r">201</v>
    <v t="r">202</v>
    <v t="r">203</v>
    <v t="r">204</v>
    <v t="r">205</v>
    <v t="r">206</v>
    <v t="r">207</v>
    <v t="r">208</v>
    <v t="r">166</v>
    <v t="r">209</v>
    <v t="r">210</v>
    <v t="r">211</v>
    <v t="r">212</v>
    <v t="r">213</v>
    <v t="r">214</v>
    <v t="r">215</v>
    <v t="r">216</v>
    <v t="r">217</v>
    <v t="r">218</v>
    <v t="r">219</v>
  </a>
  <a r="1">
    <v t="s">China Standard Time</v>
  </a>
  <a r="2">
    <v t="r">247</v>
    <v t="r">248</v>
  </a>
  <a r="1">
    <v t="s">Romanian language</v>
  </a>
  <a r="42">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233</v>
  </a>
  <a r="4">
    <v t="s">UTC+03:00</v>
    <v t="s">Eastern European Summer Time</v>
    <v t="s">UTC+02:00</v>
    <v t="s">Eastern European Time</v>
  </a>
  <a r="3">
    <v t="r">336</v>
    <v t="r">337</v>
    <v t="r">338</v>
  </a>
  <a r="1">
    <v t="s">Vietnamese language</v>
  </a>
  <a r="62">
    <v t="r">357</v>
    <v t="r">358</v>
    <v t="r">359</v>
    <v t="r">360</v>
    <v t="r">361</v>
    <v t="r">362</v>
    <v t="r">363</v>
    <v t="r">364</v>
    <v t="r">321</v>
    <v t="r">365</v>
    <v t="r">366</v>
    <v t="r">367</v>
    <v t="r">368</v>
    <v t="r">369</v>
    <v t="r">370</v>
    <v t="r">335</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a>
  <a r="1">
    <v t="s">UTC+07:00</v>
  </a>
  <a r="2">
    <v t="r">445</v>
    <v t="r">446</v>
  </a>
  <a r="3">
    <v t="s">Dutch language</v>
    <v t="s">German language</v>
    <v t="s">French language</v>
  </a>
  <a r="3">
    <v t="r">464</v>
    <v t="r">465</v>
    <v t="r">466</v>
  </a>
  <a r="2">
    <v t="r">493</v>
    <v t="r">494</v>
  </a>
  <a r="1">
    <v t="s">Italian language</v>
  </a>
  <a r="20">
    <v t="r">512</v>
    <v t="r">513</v>
    <v t="r">514</v>
    <v t="r">515</v>
    <v t="r">516</v>
    <v t="r">517</v>
    <v t="r">518</v>
    <v t="r">519</v>
    <v t="r">520</v>
    <v t="r">521</v>
    <v t="r">522</v>
    <v t="r">523</v>
    <v t="r">524</v>
    <v t="r">525</v>
    <v t="r">526</v>
    <v t="r">527</v>
    <v t="r">528</v>
    <v t="r">529</v>
    <v t="r">530</v>
    <v t="r">531</v>
  </a>
  <a r="2">
    <v t="s">UTC+02:00</v>
    <v t="s">UTC+01:00</v>
  </a>
  <a r="2">
    <v t="r">557</v>
    <v t="r">558</v>
  </a>
  <a r="4">
    <v t="s">Belgian French</v>
    <v t="s">Kinyarwanda</v>
    <v t="s">English language</v>
    <v t="s">Swahili language</v>
  </a>
  <a r="4">
    <v t="r">575</v>
    <v t="r">576</v>
    <v t="r">577</v>
    <v t="r">578</v>
  </a>
  <a r="1">
    <v t="s">Africa/Kigali</v>
  </a>
  <a r="2">
    <v t="r">606</v>
    <v t="r">607</v>
  </a>
  <a r="1">
    <v t="s">Greek language</v>
  </a>
  <a r="12">
    <v t="r">624</v>
    <v t="r">625</v>
    <v t="r">626</v>
    <v t="r">627</v>
    <v t="r">628</v>
    <v t="r">629</v>
    <v t="r">630</v>
    <v t="r">631</v>
    <v t="r">632</v>
    <v t="r">633</v>
    <v t="r">634</v>
    <v t="r">635</v>
  </a>
  <a r="3">
    <v t="r">662</v>
    <v t="r">663</v>
    <v t="r">664</v>
  </a>
  <a r="1">
    <v t="s">Ukrainian language</v>
  </a>
  <a r="27">
    <v t="r">648</v>
    <v t="r">681</v>
    <v t="r">682</v>
    <v t="r">683</v>
    <v t="r">684</v>
    <v t="r">685</v>
    <v t="r">686</v>
    <v t="r">687</v>
    <v t="r">688</v>
    <v t="r">689</v>
    <v t="r">690</v>
    <v t="r">691</v>
    <v t="r">692</v>
    <v t="r">693</v>
    <v t="r">694</v>
    <v t="r">695</v>
    <v t="r">696</v>
    <v t="r">697</v>
    <v t="r">698</v>
    <v t="r">699</v>
    <v t="r">700</v>
    <v t="r">701</v>
    <v t="r">702</v>
    <v t="r">703</v>
    <v t="r">704</v>
    <v t="r">705</v>
    <v t="r">706</v>
  </a>
</arrayData>
</file>

<file path=xl/richData/rdrichvalue.xml><?xml version="1.0" encoding="utf-8"?>
<rvData xmlns="http://schemas.microsoft.com/office/spreadsheetml/2017/richdata" count="713">
  <rv s="0">
    <v>536870912</v>
    <v>India</v>
    <v>85fa63d3-9596-adb9-b4eb-502273d84f56</v>
    <v>en-GB</v>
    <v>Map</v>
  </rv>
  <rv s="1">
    <fb>0.60447196445568596</fb>
    <v>24</v>
  </rv>
  <rv s="1">
    <fb>3287263</fb>
    <v>25</v>
  </rv>
  <rv s="1">
    <fb>3031000</fb>
    <v>25</v>
  </rv>
  <rv s="1">
    <fb>17.856999999999999</fb>
    <v>26</v>
  </rv>
  <rv s="1">
    <fb>91</fb>
    <v>27</v>
  </rv>
  <rv s="0">
    <v>536870912</v>
    <v>New Delhi</v>
    <v>b474d3c7-a39a-d5ba-7426-18e00042f03e</v>
    <v>en-GB</v>
    <v>Map</v>
  </rv>
  <rv s="1">
    <fb>2407671.5260000001</fb>
    <v>25</v>
  </rv>
  <rv s="1">
    <fb>180.43581241118</fb>
    <v>28</v>
  </rv>
  <rv s="1">
    <fb>7.6596947427925291E-2</fb>
    <v>24</v>
  </rv>
  <rv s="1">
    <fb>804.51422808927896</fb>
    <v>25</v>
  </rv>
  <rv s="1">
    <fb>2.222</fb>
    <v>26</v>
  </rv>
  <rv s="1">
    <fb>0.23833121474746</fb>
    <v>24</v>
  </rv>
  <rv s="1">
    <fb>73.576979087800794</fb>
    <v>29</v>
  </rv>
  <rv s="1">
    <fb>0.97</fb>
    <v>30</v>
  </rv>
  <rv s="1">
    <fb>2611000000000.0098</fb>
    <v>31</v>
  </rv>
  <rv s="1">
    <fb>1.1295785999999999</fb>
    <v>24</v>
  </rv>
  <rv s="1">
    <fb>0.28060550000000001</fb>
    <v>24</v>
  </rv>
  <rv s="2">
    <v>0</v>
    <v>22</v>
    <v>2</v>
    <v>7</v>
    <v>0</v>
    <v>Image of India</v>
  </rv>
  <rv s="1">
    <fb>29.9</fb>
    <v>29</v>
  </rv>
  <rv s="0">
    <v>536870912</v>
    <v>Mumbai</v>
    <v>fbbc8d69-667a-e1ff-34bf-e524be01025d</v>
    <v>en-GB</v>
    <v>Map</v>
  </rv>
  <rv s="0">
    <v>805306368</v>
    <v>Droupadi Murmu (President)</v>
    <v>adde4ff7-2867-52d2-5cee-2e1eb72876cd</v>
    <v>en-GB</v>
    <v>Generic</v>
  </rv>
  <rv s="0">
    <v>805306368</v>
    <v>Narendra Modi (Prime minister)</v>
    <v>04fee623-e9bd-ee4b-f30d-cad3c29199e4</v>
    <v>en-GB</v>
    <v>Generic</v>
  </rv>
  <rv s="3">
    <v>0</v>
  </rv>
  <rv s="4">
    <v>https://www.bing.com/search?q=india&amp;form=skydnc</v>
    <v>Learn more on Bing</v>
  </rv>
  <rv s="1">
    <fb>69.415999999999997</fb>
    <v>29</v>
  </rv>
  <rv s="1">
    <fb>2179781240000</fb>
    <v>31</v>
  </rv>
  <rv s="1">
    <fb>145</fb>
    <v>29</v>
  </rv>
  <rv s="1">
    <fb>0.3</fb>
    <v>30</v>
  </rv>
  <rv s="3">
    <v>1</v>
  </rv>
  <rv s="1">
    <fb>0.65060906480000003</fb>
    <v>24</v>
  </rv>
  <rv s="1">
    <fb>0.85709999999999997</fb>
    <v>26</v>
  </rv>
  <rv s="1">
    <fb>1417173173</fb>
    <v>25</v>
  </rv>
  <rv s="1">
    <fb>0.20300000000000001</fb>
    <v>24</v>
  </rv>
  <rv s="1">
    <fb>0.317</fb>
    <v>24</v>
  </rv>
  <rv s="1">
    <fb>0.46200000000000002</fb>
    <v>24</v>
  </rv>
  <rv s="1">
    <fb>3.3000000000000002E-2</fb>
    <v>24</v>
  </rv>
  <rv s="1">
    <fb>7.6999999999999999E-2</fb>
    <v>24</v>
  </rv>
  <rv s="1">
    <fb>0.111</fb>
    <v>24</v>
  </rv>
  <rv s="1">
    <fb>0.14699999999999999</fb>
    <v>24</v>
  </rv>
  <rv s="1">
    <fb>0.49292999267578097</fb>
    <v>24</v>
  </rv>
  <rv s="0">
    <v>536870912</v>
    <v>Arunachal Pradesh</v>
    <v>c2da5cc2-b1a0-f17a-707d-e5067136b9e9</v>
    <v>en-GB</v>
    <v>Map</v>
  </rv>
  <rv s="0">
    <v>536870912</v>
    <v>Assam</v>
    <v>a9d4e5df-f559-c28f-dc41-7c72a82dfaf7</v>
    <v>en-GB</v>
    <v>Map</v>
  </rv>
  <rv s="0">
    <v>536870912</v>
    <v>Bihar</v>
    <v>e402c108-ade8-40dd-b6d7-f36882e8e3e3</v>
    <v>en-GB</v>
    <v>Map</v>
  </rv>
  <rv s="0">
    <v>536870912</v>
    <v>Chhattisgarh</v>
    <v>91e8d1d3-b929-8697-13f5-91241ae0d1b6</v>
    <v>en-GB</v>
    <v>Map</v>
  </rv>
  <rv s="0">
    <v>536870912</v>
    <v>Goa</v>
    <v>d9bda1c6-a2c4-994c-5335-195386cef40a</v>
    <v>en-GB</v>
    <v>Map</v>
  </rv>
  <rv s="0">
    <v>536870912</v>
    <v>Gujarat</v>
    <v>c70b768e-21ab-4f53-a356-564e8da2291e</v>
    <v>en-GB</v>
    <v>Map</v>
  </rv>
  <rv s="0">
    <v>536870912</v>
    <v>Haryana</v>
    <v>f50b36c9-0e06-9b0a-b657-100ebb295bb1</v>
    <v>en-GB</v>
    <v>Map</v>
  </rv>
  <rv s="0">
    <v>536870912</v>
    <v>Himachal Pradesh</v>
    <v>0e213229-adc2-378d-f093-949050fffa34</v>
    <v>en-GB</v>
    <v>Map</v>
  </rv>
  <rv s="0">
    <v>536870912</v>
    <v>Jharkhand</v>
    <v>9cf33868-3d76-c243-1cd3-91dda44b77e3</v>
    <v>en-GB</v>
    <v>Map</v>
  </rv>
  <rv s="0">
    <v>536870912</v>
    <v>Karnataka</v>
    <v>216903eb-bbc1-497e-b914-8eb69db6f747</v>
    <v>en-GB</v>
    <v>Map</v>
  </rv>
  <rv s="0">
    <v>536870912</v>
    <v>Kerala</v>
    <v>9d932c0c-d3e6-abbd-5274-6b53036ca764</v>
    <v>en-GB</v>
    <v>Map</v>
  </rv>
  <rv s="0">
    <v>536870912</v>
    <v>Madhya Pradesh</v>
    <v>bcbcd891-852b-6dac-1671-8d00b9eae5ea</v>
    <v>en-GB</v>
    <v>Map</v>
  </rv>
  <rv s="0">
    <v>536870912</v>
    <v>Maharashtra</v>
    <v>8e20e4dc-1423-75a9-a049-5e500370aafa</v>
    <v>en-GB</v>
    <v>Map</v>
  </rv>
  <rv s="0">
    <v>536870912</v>
    <v>Manipur</v>
    <v>774dc6a3-56a4-d8f3-26d2-6e2536af50a5</v>
    <v>en-GB</v>
    <v>Map</v>
  </rv>
  <rv s="0">
    <v>536870912</v>
    <v>Meghalaya</v>
    <v>b317786c-1e28-16cc-03ca-835f315a094d</v>
    <v>en-GB</v>
    <v>Map</v>
  </rv>
  <rv s="0">
    <v>536870912</v>
    <v>Mizoram</v>
    <v>a1dcfd92-e2ab-1111-48a2-8c885ebd1155</v>
    <v>en-GB</v>
    <v>Map</v>
  </rv>
  <rv s="0">
    <v>536870912</v>
    <v>Nagaland</v>
    <v>9097c945-eb0e-f294-cb7f-43ad572c6903</v>
    <v>en-GB</v>
    <v>Map</v>
  </rv>
  <rv s="0">
    <v>536870912</v>
    <v>Odisha</v>
    <v>becca699-9820-c027-8e14-b5840348a600</v>
    <v>en-GB</v>
    <v>Map</v>
  </rv>
  <rv s="0">
    <v>536870912</v>
    <v>Punjab, India</v>
    <v>d98d08e1-818e-a7ba-30a5-4637a11eec3e</v>
    <v>en-GB</v>
    <v>Map</v>
  </rv>
  <rv s="0">
    <v>536870912</v>
    <v>Rajasthan</v>
    <v>58d414c6-9557-d15b-60ff-52f256e32345</v>
    <v>en-GB</v>
    <v>Map</v>
  </rv>
  <rv s="0">
    <v>536870912</v>
    <v>Sikkim</v>
    <v>aa8e9a23-8c5b-d667-7f28-62e9ce93f9bd</v>
    <v>en-GB</v>
    <v>Map</v>
  </rv>
  <rv s="0">
    <v>536870912</v>
    <v>Tamil Nadu</v>
    <v>6e3e5a82-8737-a613-1d99-0b4d68370109</v>
    <v>en-GB</v>
    <v>Map</v>
  </rv>
  <rv s="0">
    <v>536870912</v>
    <v>Tripura</v>
    <v>a7fa8608-5e0d-f0d4-37a2-b87e3fe2b039</v>
    <v>en-GB</v>
    <v>Map</v>
  </rv>
  <rv s="0">
    <v>536870912</v>
    <v>Uttar Pradesh</v>
    <v>f624b656-1585-9836-7a98-128016c67d52</v>
    <v>en-GB</v>
    <v>Map</v>
  </rv>
  <rv s="0">
    <v>536870912</v>
    <v>Uttarakhand</v>
    <v>41a39bbc-6b82-df10-b345-3afffff3985d</v>
    <v>en-GB</v>
    <v>Map</v>
  </rv>
  <rv s="0">
    <v>536870912</v>
    <v>West Bengal</v>
    <v>067d886f-4d7d-8889-c8c7-d54e2dbc1cb8</v>
    <v>en-GB</v>
    <v>Map</v>
  </rv>
  <rv s="0">
    <v>536870912</v>
    <v>Andaman and Nicobar Islands</v>
    <v>0543bce3-574a-8949-ac01-944cd0418886</v>
    <v>en-GB</v>
    <v>Map</v>
  </rv>
  <rv s="0">
    <v>536870912</v>
    <v>Chandigarh</v>
    <v>10beaf9e-bdab-00b9-8037-79ffe16cf357</v>
    <v>en-GB</v>
    <v>Map</v>
  </rv>
  <rv s="0">
    <v>536870912</v>
    <v>Lakshadweep</v>
    <v>90dcf823-b8a7-5ca7-11dd-dcf29ea357f2</v>
    <v>en-GB</v>
    <v>Map</v>
  </rv>
  <rv s="0">
    <v>536870912</v>
    <v>Delhi</v>
    <v>275e8ab8-7bd0-4633-9c89-0133be92e587</v>
    <v>en-GB</v>
    <v>Map</v>
  </rv>
  <rv s="0">
    <v>536870912</v>
    <v>Puducherry</v>
    <v>6e0dc6cc-da9d-7f4a-75a8-85997485edfd</v>
    <v>en-GB</v>
    <v>Map</v>
  </rv>
  <rv s="0">
    <v>536870912</v>
    <v>Telangana</v>
    <v>19abdc7d-29ea-4ed5-99d8-3a1d7bc90b05</v>
    <v>en-GB</v>
    <v>Map</v>
  </rv>
  <rv s="0">
    <v>536870912</v>
    <v>Andhra Pradesh</v>
    <v>9e3a52bb-38ae-c817-5cd2-7a8dd2a4c0e5</v>
    <v>en-GB</v>
    <v>Map</v>
  </rv>
  <rv s="0">
    <v>536870912</v>
    <v>Ladakh</v>
    <v>a7a84d3a-9c83-e85a-7347-73d712e71fe2</v>
    <v>en-GB</v>
    <v>Map</v>
  </rv>
  <rv s="3">
    <v>2</v>
  </rv>
  <rv s="1">
    <fb>0.111799218352875</fb>
    <v>24</v>
  </rv>
  <rv s="3">
    <v>3</v>
  </rv>
  <rv s="1">
    <fb>0.49700000000000005</fb>
    <v>24</v>
  </rv>
  <rv s="1">
    <fb>5.35500001907349E-2</fb>
    <v>32</v>
  </rv>
  <rv s="1">
    <fb>471031528</fb>
    <v>25</v>
  </rv>
  <rv s="5">
    <v>#VALUE!</v>
    <v>en-GB</v>
    <v>85fa63d3-9596-adb9-b4eb-502273d84f56</v>
    <v>536870912</v>
    <v>1</v>
    <v>17</v>
    <v>18</v>
    <v>India</v>
    <v>20</v>
    <v>21</v>
    <v>Map</v>
    <v>22</v>
    <v>23</v>
    <v>IN</v>
    <v>1</v>
    <v>2</v>
    <v>3</v>
    <v>4</v>
    <v>5</v>
    <v>6</v>
    <v>7</v>
    <v>8</v>
    <v>9</v>
    <v>INR</v>
    <v>India, officially the Republic of India, is a country in South Asia. It is the seventh-largest country by area; the most populous country from June 2023 onwards; and since its independence in 1947, the world's most populous democracy. Bounded by ...</v>
    <v>10</v>
    <v>11</v>
    <v>12</v>
    <v>13</v>
    <v>14</v>
    <v>15</v>
    <v>16</v>
    <v>17</v>
    <v>18</v>
    <v>19</v>
    <v>20</v>
    <v>23</v>
    <v>24</v>
    <v>25</v>
    <v>26</v>
    <v>27</v>
    <v>28</v>
    <v>India</v>
    <v>Jana Gana Mana</v>
    <v>29</v>
    <v>भारत गणराज्य</v>
    <v>30</v>
    <v>31</v>
    <v>32</v>
    <v>33</v>
    <v>34</v>
    <v>35</v>
    <v>36</v>
    <v>37</v>
    <v>38</v>
    <v>39</v>
    <v>40</v>
    <v>75</v>
    <v>76</v>
    <v>77</v>
    <v>78</v>
    <v>79</v>
    <v>India</v>
    <v>80</v>
    <v>mdp/vdpid/113</v>
  </rv>
  <rv s="0">
    <v>536870912</v>
    <v>Libya</v>
    <v>b4e5604e-361e-ab37-6516-4cf5580a04aa</v>
    <v>en-GB</v>
    <v>Map</v>
  </rv>
  <rv s="1">
    <fb>8.7238710117417101E-2</fb>
    <v>24</v>
  </rv>
  <rv s="1">
    <fb>1759541</fb>
    <v>25</v>
  </rv>
  <rv s="1">
    <fb>0</fb>
    <v>25</v>
  </rv>
  <rv s="1">
    <fb>18.829000000000001</fb>
    <v>26</v>
  </rv>
  <rv s="1">
    <fb>218</fb>
    <v>27</v>
  </rv>
  <rv s="0">
    <v>536870912</v>
    <v>Tripoli, Libya</v>
    <v>797b970a-c20b-a043-ba81-e81b907b963a</v>
    <v>en-GB</v>
    <v>Map</v>
  </rv>
  <rv s="1">
    <fb>50564.262999999999</fb>
    <v>25</v>
  </rv>
  <rv s="1">
    <fb>125.711288725735</fb>
    <v>28</v>
  </rv>
  <rv s="1">
    <fb>2.6058180271951802E-2</fb>
    <v>24</v>
  </rv>
  <rv s="1">
    <fb>1811.05516990863</fb>
    <v>25</v>
  </rv>
  <rv s="1">
    <fb>2.2400000000000002</fb>
    <v>26</v>
  </rv>
  <rv s="1">
    <fb>1.2332768791843301E-3</fb>
    <v>24</v>
  </rv>
  <rv s="1">
    <fb>99.111296363411299</fb>
    <v>29</v>
  </rv>
  <rv s="1">
    <fb>0.11</fb>
    <v>30</v>
  </rv>
  <rv s="1">
    <fb>52076250947.579201</fb>
    <v>31</v>
  </rv>
  <rv s="1">
    <fb>1.0901269</fb>
    <v>24</v>
  </rv>
  <rv s="1">
    <fb>0.6049736</fb>
    <v>24</v>
  </rv>
  <rv s="2">
    <v>1</v>
    <v>22</v>
    <v>34</v>
    <v>7</v>
    <v>0</v>
    <v>Image of Libya</v>
  </rv>
  <rv s="1">
    <fb>10.199999999999999</fb>
    <v>29</v>
  </rv>
  <rv s="0">
    <v>805306368</v>
    <v>Mohamed al-Menfi (Chairman)</v>
    <v>8eca429f-6eb5-bb58-fa46-fd1ff86b30bf</v>
    <v>en-GB</v>
    <v>Generic</v>
  </rv>
  <rv s="0">
    <v>805306368</v>
    <v>Abdul Hamid Dbeibeh (Prime minister)</v>
    <v>19d6a51d-4f80-17b4-0985-1db6b876692b</v>
    <v>en-GB</v>
    <v>Generic</v>
  </rv>
  <rv s="3">
    <v>4</v>
  </rv>
  <rv s="4">
    <v>https://www.bing.com/search?q=libya&amp;form=skydnc</v>
    <v>Learn more on Bing</v>
  </rv>
  <rv s="1">
    <fb>72.724000000000004</fb>
    <v>29</v>
  </rv>
  <rv s="1">
    <fb>72</fb>
    <v>29</v>
  </rv>
  <rv s="1">
    <fb>1.88</fb>
    <v>30</v>
  </rv>
  <rv s="3">
    <v>5</v>
  </rv>
  <rv s="1">
    <fb>0.36666666669999998</fb>
    <v>24</v>
  </rv>
  <rv s="1">
    <fb>2.0905</fb>
    <v>26</v>
  </rv>
  <rv s="1">
    <fb>6812341</fb>
    <v>25</v>
  </rv>
  <rv s="1">
    <fb>0.49686000823974602</fb>
    <v>24</v>
  </rv>
  <rv s="0">
    <v>536870912</v>
    <v>Butnan District</v>
    <v>70cd1a3f-bd3b-0263-be05-46588cc766da</v>
    <v>en-GB</v>
    <v>Map</v>
  </rv>
  <rv s="0">
    <v>536870912</v>
    <v>Derna District</v>
    <v>de7ee281-0ad8-acdc-c86e-3535d0d88705</v>
    <v>en-GB</v>
    <v>Map</v>
  </rv>
  <rv s="0">
    <v>536870912</v>
    <v>Jabal al Akhdar</v>
    <v>e402f0cb-467b-7e76-6407-e14122078979</v>
    <v>en-GB</v>
    <v>Map</v>
  </rv>
  <rv s="0">
    <v>536870912</v>
    <v>Marj District</v>
    <v>8295393a-9cec-305b-834e-a2798de19289</v>
    <v>en-GB</v>
    <v>Map</v>
  </rv>
  <rv s="0">
    <v>536870912</v>
    <v>Benghazi</v>
    <v>66430d95-3827-18c3-3c9f-ba437a20c99c</v>
    <v>en-GB</v>
    <v>Map</v>
  </rv>
  <rv s="0">
    <v>536870912</v>
    <v>Al Wahat District</v>
    <v>4cdfbf92-5b82-1a82-d210-65a62a0d9e8a</v>
    <v>en-GB</v>
    <v>Map</v>
  </rv>
  <rv s="0">
    <v>536870912</v>
    <v>Kufra District</v>
    <v>bfb3c0e3-1e01-c5e3-d40c-2afeca1bf8dd</v>
    <v>en-GB</v>
    <v>Map</v>
  </rv>
  <rv s="0">
    <v>536870912</v>
    <v>Sirte District</v>
    <v>0efc7b56-02bb-1c2e-beab-3300e28a2b74</v>
    <v>en-GB</v>
    <v>Map</v>
  </rv>
  <rv s="0">
    <v>536870912</v>
    <v>Murzuq District</v>
    <v>6edf077e-3928-fdf2-1e60-c6c12552f227</v>
    <v>en-GB</v>
    <v>Map</v>
  </rv>
  <rv s="0">
    <v>536870912</v>
    <v>Sabha District</v>
    <v>bc187859-a816-aae3-f165-be8f62aba2a6</v>
    <v>en-GB</v>
    <v>Map</v>
  </rv>
  <rv s="0">
    <v>536870912</v>
    <v>Wadi al Hayaa District</v>
    <v>18bfe72f-09f3-a5d4-849a-306921a0b4df</v>
    <v>en-GB</v>
    <v>Map</v>
  </rv>
  <rv s="0">
    <v>536870912</v>
    <v>Misrata District</v>
    <v>9f9abcbd-0374-e19f-f39a-b7e0d722e5ae</v>
    <v>en-GB</v>
    <v>Map</v>
  </rv>
  <rv s="0">
    <v>536870912</v>
    <v>Murqub District</v>
    <v>52427f1d-31dc-8560-f8ea-9a850c293b99</v>
    <v>en-GB</v>
    <v>Map</v>
  </rv>
  <rv s="0">
    <v>536870912</v>
    <v>Tripoli District, Libya</v>
    <v>7e57856f-d308-8bf3-2959-247c2e03872a</v>
    <v>en-GB</v>
    <v>Map</v>
  </rv>
  <rv s="0">
    <v>536870912</v>
    <v>Jafara</v>
    <v>a65c136c-8458-c1ba-132b-e0d90f55a331</v>
    <v>en-GB</v>
    <v>Map</v>
  </rv>
  <rv s="0">
    <v>536870912</v>
    <v>Zawiya District</v>
    <v>17b11f1e-9f59-9ac1-2eda-f384b806a0e9</v>
    <v>en-GB</v>
    <v>Map</v>
  </rv>
  <rv s="0">
    <v>536870912</v>
    <v>Nuqat al Khams</v>
    <v>c726644c-b8ab-654e-fbe0-7a5f01009cbc</v>
    <v>en-GB</v>
    <v>Map</v>
  </rv>
  <rv s="0">
    <v>536870912</v>
    <v>Jabal al Gharbi District</v>
    <v>decca4b4-0c85-1058-154d-27f3ff3ff82c</v>
    <v>en-GB</v>
    <v>Map</v>
  </rv>
  <rv s="0">
    <v>536870912</v>
    <v>Nalut District</v>
    <v>9a530c1d-0e7a-2bb2-19b3-30fb1156a222</v>
    <v>en-GB</v>
    <v>Map</v>
  </rv>
  <rv s="0">
    <v>536870912</v>
    <v>Ghat District</v>
    <v>df6aff4d-0c04-536e-9e7a-00c7f88b76f5</v>
    <v>en-GB</v>
    <v>Map</v>
  </rv>
  <rv s="0">
    <v>536870912</v>
    <v>Jufra District</v>
    <v>1e0e9735-960b-0b53-6ee8-1197a464782a</v>
    <v>en-GB</v>
    <v>Map</v>
  </rv>
  <rv s="0">
    <v>536870912</v>
    <v>Wadi al Shatii District</v>
    <v>fd21c56f-fa95-a8ab-4795-0f05f8b7164f</v>
    <v>en-GB</v>
    <v>Map</v>
  </rv>
  <rv s="0">
    <v>536870912</v>
    <v>Zawiya, Libya</v>
    <v>8cacc710-ff36-89a1-46eb-f7b98912429b</v>
    <v>en-GB</v>
    <v>Map</v>
  </rv>
  <rv s="0">
    <v>536870912</v>
    <v>Ghat, Libya</v>
    <v>7508bdb5-2cb1-cb41-3034-12f9583e6bbe</v>
    <v>en-GB</v>
    <v>Map</v>
  </rv>
  <rv s="0">
    <v>536870912</v>
    <v>Nalut</v>
    <v>26bfa050-45b5-c7b9-2c3b-116423364c36</v>
    <v>en-GB</v>
    <v>Map</v>
  </rv>
  <rv s="0">
    <v>536870912</v>
    <v>Misrata</v>
    <v>8476360f-6835-0781-7fc6-fa6b36957731</v>
    <v>en-GB</v>
    <v>Map</v>
  </rv>
  <rv s="3">
    <v>6</v>
  </rv>
  <rv s="3">
    <v>7</v>
  </rv>
  <rv s="1">
    <fb>0.32600000000000001</fb>
    <v>24</v>
  </rv>
  <rv s="1">
    <fb>0.185629997253418</fb>
    <v>32</v>
  </rv>
  <rv s="1">
    <fb>5448597</fb>
    <v>25</v>
  </rv>
  <rv s="6">
    <v>#VALUE!</v>
    <v>en-GB</v>
    <v>b4e5604e-361e-ab37-6516-4cf5580a04aa</v>
    <v>536870912</v>
    <v>1</v>
    <v>37</v>
    <v>38</v>
    <v>Libya</v>
    <v>20</v>
    <v>21</v>
    <v>Map</v>
    <v>22</v>
    <v>39</v>
    <v>LY</v>
    <v>83</v>
    <v>84</v>
    <v>85</v>
    <v>86</v>
    <v>87</v>
    <v>88</v>
    <v>89</v>
    <v>90</v>
    <v>91</v>
    <v>LYD</v>
    <v>Libya, officially the State of Libya, is a country in the Maghreb region of North Africa. It borders the Mediterranean Sea to the north, Egypt to the east, Sudan to the southeast, Chad to the south, Niger to the southwest, Algeria to the west, ...</v>
    <v>92</v>
    <v>93</v>
    <v>94</v>
    <v>95</v>
    <v>96</v>
    <v>97</v>
    <v>98</v>
    <v>99</v>
    <v>100</v>
    <v>101</v>
    <v>88</v>
    <v>104</v>
    <v>105</v>
    <v>106</v>
    <v>107</v>
    <v>108</v>
    <v>Libya</v>
    <v>Libya, Libya, Libya</v>
    <v>109</v>
    <v>Stato della Libia</v>
    <v>110</v>
    <v>111</v>
    <v>112</v>
    <v>113</v>
    <v>140</v>
    <v>141</v>
    <v>142</v>
    <v>143</v>
    <v>Libya</v>
    <v>144</v>
    <v>mdp/vdpid/148</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2</v>
    <v>22</v>
    <v>41</v>
    <v>7</v>
    <v>0</v>
    <v>Image of China</v>
  </rv>
  <rv s="1">
    <fb>7.4</fb>
    <v>29</v>
  </rv>
  <rv s="0">
    <v>536870912</v>
    <v>Chongqing</v>
    <v>69bf0da4-4c0f-d795-e3d4-f2087fc9101e</v>
    <v>en-GB</v>
    <v>Map</v>
  </rv>
  <rv s="0">
    <v>805306368</v>
    <v>Xi Jinping (Secretary)</v>
    <v>cd954b68-481c-b388-8b3d-6c0081dc9adf</v>
    <v>en-GB</v>
    <v>Generic</v>
  </rv>
  <rv s="0">
    <v>805306368</v>
    <v>Xi Jinping (President)</v>
    <v>cd954b68-481c-b388-8b3d-6c0081dc9adf</v>
    <v>en-GB</v>
    <v>Generic</v>
  </rv>
  <rv s="0">
    <v>805306368</v>
    <v>Li Qiang (Premier)</v>
    <v>f0d727f0-3735-908f-e9a5-a6e2264d2e8e</v>
    <v>en-GB</v>
    <v>Generic</v>
  </rv>
  <rv s="0">
    <v>805306368</v>
    <v>Han Zheng (Vice president)</v>
    <v>e9aab0c7-cc9c-fc04-646c-f65aabe8bd9a</v>
    <v>en-GB</v>
    <v>Generic</v>
  </rv>
  <rv s="3">
    <v>8</v>
  </rv>
  <rv s="4">
    <v>https://www.bing.com/search?q=china&amp;form=skydnc</v>
    <v>Learn more on Bing</v>
  </rv>
  <rv s="1">
    <fb>76.959999999999994</fb>
    <v>29</v>
  </rv>
  <rv s="1">
    <fb>8515504380000</fb>
    <v>31</v>
  </rv>
  <rv s="1">
    <fb>29</fb>
    <v>29</v>
  </rv>
  <rv s="1">
    <fb>0.87</fb>
    <v>30</v>
  </rv>
  <rv s="3">
    <v>9</v>
  </rv>
  <rv s="1">
    <fb>0.32386296240000001</fb>
    <v>24</v>
  </rv>
  <rv s="1">
    <fb>1.9798</fb>
    <v>26</v>
  </rv>
  <rv s="1">
    <fb>1412175000</fb>
    <v>25</v>
  </rv>
  <rv s="1">
    <fb>0.222</fb>
    <v>24</v>
  </rv>
  <rv s="1">
    <fb>0.29299999999999998</fb>
    <v>24</v>
  </rv>
  <rv s="1">
    <fb>0.45299999999999996</fb>
    <v>24</v>
  </rv>
  <rv s="1">
    <fb>2.7000000000000003E-2</fb>
    <v>24</v>
  </rv>
  <rv s="1">
    <fb>6.5000000000000002E-2</fb>
    <v>24</v>
  </rv>
  <rv s="1">
    <fb>0.107</fb>
    <v>24</v>
  </rv>
  <rv s="1">
    <fb>0.153</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Shanghai</v>
    <v>29ece984-463e-6074-60e1-83f8c012ef70</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10</v>
  </rv>
  <rv s="1">
    <fb>9.4193182022714303E-2</fb>
    <v>24</v>
  </rv>
  <rv s="3">
    <v>11</v>
  </rv>
  <rv s="1">
    <fb>0.59200000000000008</fb>
    <v>24</v>
  </rv>
  <rv s="1">
    <fb>4.3200001716613798E-2</fb>
    <v>32</v>
  </rv>
  <rv s="1">
    <fb>842933962</fb>
    <v>25</v>
  </rv>
  <rv s="5">
    <v>#VALUE!</v>
    <v>en-GB</v>
    <v>5fcc3d97-0cf2-94e5-6dad-cd70e387bd69</v>
    <v>536870912</v>
    <v>1</v>
    <v>45</v>
    <v>18</v>
    <v>China</v>
    <v>20</v>
    <v>21</v>
    <v>Map</v>
    <v>22</v>
    <v>46</v>
    <v>CN</v>
    <v>147</v>
    <v>148</v>
    <v>149</v>
    <v>150</v>
    <v>151</v>
    <v>152</v>
    <v>153</v>
    <v>154</v>
    <v>155</v>
    <v>CNY</v>
    <v>China, officially the People's Republic of China, is a country in East Asia. With a population exceeding 1.4 billion, it is the second-most populous country after India, representing 17.4% of the world population. China spans the equivalent of ...</v>
    <v>156</v>
    <v>157</v>
    <v>158</v>
    <v>159</v>
    <v>160</v>
    <v>161</v>
    <v>162</v>
    <v>163</v>
    <v>164</v>
    <v>165</v>
    <v>166</v>
    <v>171</v>
    <v>172</v>
    <v>173</v>
    <v>174</v>
    <v>175</v>
    <v>176</v>
    <v>China</v>
    <v>March of the Volunteers</v>
    <v>177</v>
    <v>中华人民共和国</v>
    <v>178</v>
    <v>179</v>
    <v>180</v>
    <v>181</v>
    <v>182</v>
    <v>183</v>
    <v>184</v>
    <v>185</v>
    <v>186</v>
    <v>187</v>
    <v>188</v>
    <v>220</v>
    <v>221</v>
    <v>222</v>
    <v>223</v>
    <v>224</v>
    <v>China</v>
    <v>225</v>
    <v>mdp/vdpid/45</v>
  </rv>
  <rv s="0">
    <v>536870912</v>
    <v>Romania</v>
    <v>0cc489d5-ff53-84f1-4fcc-76525efef33a</v>
    <v>en-GB</v>
    <v>Map</v>
  </rv>
  <rv s="1">
    <fb>0.58766515994436697</fb>
    <v>24</v>
  </rv>
  <rv s="1">
    <fb>238397</fb>
    <v>25</v>
  </rv>
  <rv s="1">
    <fb>126000</fb>
    <v>25</v>
  </rv>
  <rv s="1">
    <fb>9.6</fb>
    <v>26</v>
  </rv>
  <rv s="1">
    <fb>40</fb>
    <v>27</v>
  </rv>
  <rv s="0">
    <v>536870912</v>
    <v>Bucharest</v>
    <v>42022f97-112e-58a6-70f5-9536b20ee957</v>
    <v>en-GB</v>
    <v>Map</v>
  </rv>
  <rv s="1">
    <fb>69258.629000000001</fb>
    <v>25</v>
  </rv>
  <rv s="1">
    <fb>123.780383348878</fb>
    <v>28</v>
  </rv>
  <rv s="1">
    <fb>3.8278543259942802E-2</fb>
    <v>24</v>
  </rv>
  <rv s="1">
    <fb>2584.4117872644301</fb>
    <v>25</v>
  </rv>
  <rv s="1">
    <fb>1.71</fb>
    <v>26</v>
  </rv>
  <rv s="1">
    <fb>0.301208283871371</fb>
    <v>24</v>
  </rv>
  <rv s="1">
    <fb>72.523694574412801</fb>
    <v>29</v>
  </rv>
  <rv s="1">
    <fb>1.1599999999999999</fb>
    <v>30</v>
  </rv>
  <rv s="1">
    <fb>250077444017.08401</fb>
    <v>31</v>
  </rv>
  <rv s="1">
    <fb>0.85150870000000001</fb>
    <v>24</v>
  </rv>
  <rv s="1">
    <fb>0.4938187</fb>
    <v>24</v>
  </rv>
  <rv s="2">
    <v>3</v>
    <v>22</v>
    <v>48</v>
    <v>7</v>
    <v>0</v>
    <v>Image of Romania</v>
  </rv>
  <rv s="1">
    <fb>6.1</fb>
    <v>29</v>
  </rv>
  <rv s="0">
    <v>805306368</v>
    <v>Ilie Bolojan (President)</v>
    <v>41901219-9283-40c1-e39b-0f2d8738b706</v>
    <v>en-GB</v>
    <v>Generic</v>
  </rv>
  <rv s="0">
    <v>805306368</v>
    <v>Marcel Ciolacu (Prime minister)</v>
    <v>85188c14-f939-1c62-12fb-e44a3a13ab1d</v>
    <v>en-GB</v>
    <v>Generic</v>
  </rv>
  <rv s="3">
    <v>12</v>
  </rv>
  <rv s="4">
    <v>https://www.bing.com/search?q=romania&amp;form=skydnc</v>
    <v>Learn more on Bing</v>
  </rv>
  <rv s="1">
    <fb>75.358536585365897</fb>
    <v>29</v>
  </rv>
  <rv s="1">
    <fb>26110300000</fb>
    <v>31</v>
  </rv>
  <rv s="1">
    <fb>19</fb>
    <v>29</v>
  </rv>
  <rv s="1">
    <fb>2.25</fb>
    <v>30</v>
  </rv>
  <rv s="3">
    <v>13</v>
  </rv>
  <rv s="1">
    <fb>0.21276716530000001</fb>
    <v>24</v>
  </rv>
  <rv s="1">
    <fb>2.9807000000000001</fb>
    <v>26</v>
  </rv>
  <rv s="1">
    <fb>18956666</fb>
    <v>25</v>
  </rv>
  <rv s="1">
    <fb>0.247</fb>
    <v>24</v>
  </rv>
  <rv s="1">
    <fb>0.249</fb>
    <v>24</v>
  </rv>
  <rv s="1">
    <fb>0.41</fb>
    <v>24</v>
  </rv>
  <rv s="1">
    <fb>1.6E-2</fb>
    <v>24</v>
  </rv>
  <rv s="1">
    <fb>5.2999999999999999E-2</fb>
    <v>24</v>
  </rv>
  <rv s="1">
    <fb>0.11699999999999999</fb>
    <v>24</v>
  </rv>
  <rv s="1">
    <fb>0.17399999999999999</fb>
    <v>24</v>
  </rv>
  <rv s="1">
    <fb>0.54661998748779295</fb>
    <v>24</v>
  </rv>
  <rv s="0">
    <v>536870912</v>
    <v>Alba County</v>
    <v>c21726c8-9ad7-eaa6-44f2-a2dae7e40e2c</v>
    <v>en-GB</v>
    <v>Map</v>
  </rv>
  <rv s="0">
    <v>536870912</v>
    <v>Arad County</v>
    <v>09ac14dd-d901-08ce-e6d7-7050564ba78d</v>
    <v>en-GB</v>
    <v>Map</v>
  </rv>
  <rv s="0">
    <v>536870912</v>
    <v>Argeș County</v>
    <v>318eeda4-9dd3-e3c1-6d05-5e140d88acfc</v>
    <v>en-GB</v>
    <v>Map</v>
  </rv>
  <rv s="0">
    <v>536870912</v>
    <v>Bacău County</v>
    <v>61b312d7-17c7-cfe6-4e56-77816817f56b</v>
    <v>en-GB</v>
    <v>Map</v>
  </rv>
  <rv s="0">
    <v>536870912</v>
    <v>Bihor County</v>
    <v>3952dd81-0984-acbe-245c-8b3054ef95c9</v>
    <v>en-GB</v>
    <v>Map</v>
  </rv>
  <rv s="0">
    <v>536870912</v>
    <v>Bistrița-Năsăud County</v>
    <v>d0dac3d9-f47e-2719-abf6-372b00ae7ae0</v>
    <v>en-GB</v>
    <v>Map</v>
  </rv>
  <rv s="0">
    <v>536870912</v>
    <v>Botoșani County</v>
    <v>feff5245-d038-86d5-5930-7c8208872ee3</v>
    <v>en-GB</v>
    <v>Map</v>
  </rv>
  <rv s="0">
    <v>536870912</v>
    <v>Brașov County</v>
    <v>86db4373-f44e-f2af-1043-8cad4ea43afc</v>
    <v>en-GB</v>
    <v>Map</v>
  </rv>
  <rv s="0">
    <v>536870912</v>
    <v>Brăila County</v>
    <v>0a804e68-4031-607a-3fa0-df03c2b648d2</v>
    <v>en-GB</v>
    <v>Map</v>
  </rv>
  <rv s="0">
    <v>536870912</v>
    <v>Buzău County</v>
    <v>bdcbd591-5cd3-ea51-a909-f9e3a7d9135d</v>
    <v>en-GB</v>
    <v>Map</v>
  </rv>
  <rv s="0">
    <v>536870912</v>
    <v>Caraș-Severin County</v>
    <v>f236c4b6-3033-3e05-9418-43c6d669da82</v>
    <v>en-GB</v>
    <v>Map</v>
  </rv>
  <rv s="0">
    <v>536870912</v>
    <v>Călărași County</v>
    <v>cd578b99-3dd3-5dea-7c8b-4e9135436f97</v>
    <v>en-GB</v>
    <v>Map</v>
  </rv>
  <rv s="0">
    <v>536870912</v>
    <v>Cluj County</v>
    <v>28809817-0c91-c619-fb4f-e8e5cb804a76</v>
    <v>en-GB</v>
    <v>Map</v>
  </rv>
  <rv s="0">
    <v>536870912</v>
    <v>Constanța County</v>
    <v>0cdf21be-08e7-570f-51e1-921e4da71ed5</v>
    <v>en-GB</v>
    <v>Map</v>
  </rv>
  <rv s="0">
    <v>536870912</v>
    <v>Covasna County</v>
    <v>fa5ce805-c93a-97b6-9e15-4b761a9b83c6</v>
    <v>en-GB</v>
    <v>Map</v>
  </rv>
  <rv s="0">
    <v>536870912</v>
    <v>Dâmbovița County</v>
    <v>d8b28916-b16c-a4e5-b155-271ef6e4a2c2</v>
    <v>en-GB</v>
    <v>Map</v>
  </rv>
  <rv s="0">
    <v>536870912</v>
    <v>Dolj County</v>
    <v>dea77125-28db-fbbc-ff54-52cbc5d207dd</v>
    <v>en-GB</v>
    <v>Map</v>
  </rv>
  <rv s="0">
    <v>536870912</v>
    <v>Galați County</v>
    <v>ab9506dc-8457-ead3-6440-afd79051c3b0</v>
    <v>en-GB</v>
    <v>Map</v>
  </rv>
  <rv s="0">
    <v>536870912</v>
    <v>Giurgiu County</v>
    <v>ff095b0d-49c5-6888-d3bc-754012945cca</v>
    <v>en-GB</v>
    <v>Map</v>
  </rv>
  <rv s="0">
    <v>536870912</v>
    <v>Gorj County</v>
    <v>9f8069d1-da23-e934-5858-395dd70ecd4a</v>
    <v>en-GB</v>
    <v>Map</v>
  </rv>
  <rv s="0">
    <v>536870912</v>
    <v>Harghita County</v>
    <v>8378f330-84ea-467e-8a66-f27ad353cd4c</v>
    <v>en-GB</v>
    <v>Map</v>
  </rv>
  <rv s="0">
    <v>536870912</v>
    <v>Hunedoara County</v>
    <v>202a8128-b503-a325-37e5-8e5e68c15867</v>
    <v>en-GB</v>
    <v>Map</v>
  </rv>
  <rv s="0">
    <v>536870912</v>
    <v>Ialomița County</v>
    <v>fc33a349-ea3d-08f4-c751-0ae5b7dcfa8c</v>
    <v>en-GB</v>
    <v>Map</v>
  </rv>
  <rv s="0">
    <v>536870912</v>
    <v>Iași County</v>
    <v>2be9dc91-9009-1844-f4a7-f66e4de3e1e2</v>
    <v>en-GB</v>
    <v>Map</v>
  </rv>
  <rv s="0">
    <v>536870912</v>
    <v>Ilfov County</v>
    <v>d6b13ffc-3490-2609-746c-5b9daf56e5ee</v>
    <v>en-GB</v>
    <v>Map</v>
  </rv>
  <rv s="0">
    <v>536870912</v>
    <v>Maramureș County</v>
    <v>4ed7d056-ef13-2d0e-56a6-e9da21330a94</v>
    <v>en-GB</v>
    <v>Map</v>
  </rv>
  <rv s="0">
    <v>536870912</v>
    <v>Mehedinți County</v>
    <v>4281fa8c-81b5-1f40-b397-e1eb6ba2dc78</v>
    <v>en-GB</v>
    <v>Map</v>
  </rv>
  <rv s="0">
    <v>536870912</v>
    <v>Mureș County</v>
    <v>3f4266e8-0170-a113-1032-f94336eaafdf</v>
    <v>en-GB</v>
    <v>Map</v>
  </rv>
  <rv s="0">
    <v>536870912</v>
    <v>Neamț County</v>
    <v>10688e6f-8161-14e3-8c27-cb9bb5be1f19</v>
    <v>en-GB</v>
    <v>Map</v>
  </rv>
  <rv s="0">
    <v>536870912</v>
    <v>Olt County</v>
    <v>b11684a9-7647-de09-64a1-49b27c0b2422</v>
    <v>en-GB</v>
    <v>Map</v>
  </rv>
  <rv s="0">
    <v>536870912</v>
    <v>Prahova County</v>
    <v>ef7d6b15-b80b-c2ac-d5e3-b2a9061583d8</v>
    <v>en-GB</v>
    <v>Map</v>
  </rv>
  <rv s="0">
    <v>536870912</v>
    <v>Satu Mare County</v>
    <v>61f38a75-f137-9e6e-2306-81c1a708240e</v>
    <v>en-GB</v>
    <v>Map</v>
  </rv>
  <rv s="0">
    <v>536870912</v>
    <v>Sălaj County</v>
    <v>a1b242e4-860b-a6ec-6f82-2159334291e6</v>
    <v>en-GB</v>
    <v>Map</v>
  </rv>
  <rv s="0">
    <v>536870912</v>
    <v>Sibiu County</v>
    <v>3f30d65f-4841-e070-8804-06cea2d2f5a4</v>
    <v>en-GB</v>
    <v>Map</v>
  </rv>
  <rv s="0">
    <v>536870912</v>
    <v>Suceava County</v>
    <v>0730647e-3d4b-ffb2-f452-53c11e65cf8d</v>
    <v>en-GB</v>
    <v>Map</v>
  </rv>
  <rv s="0">
    <v>536870912</v>
    <v>Teleorman County</v>
    <v>a13105c9-1956-9418-947c-69c3f670616f</v>
    <v>en-GB</v>
    <v>Map</v>
  </rv>
  <rv s="0">
    <v>536870912</v>
    <v>Timiș County</v>
    <v>655fa6eb-9e3d-05b3-4101-2413d655f1ff</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Vrancea County</v>
    <v>9ed2ae9a-d03d-2bb8-9374-23833b05fc4c</v>
    <v>en-GB</v>
    <v>Map</v>
  </rv>
  <rv s="3">
    <v>14</v>
  </rv>
  <rv s="1">
    <fb>0.14584834808348801</fb>
    <v>24</v>
  </rv>
  <rv s="3">
    <v>15</v>
  </rv>
  <rv s="1">
    <fb>0.2</fb>
    <v>24</v>
  </rv>
  <rv s="1">
    <fb>3.9760000705719001E-2</fb>
    <v>32</v>
  </rv>
  <rv s="1">
    <fb>10468793</fb>
    <v>25</v>
  </rv>
  <rv s="5">
    <v>#VALUE!</v>
    <v>en-GB</v>
    <v>0cc489d5-ff53-84f1-4fcc-76525efef33a</v>
    <v>536870912</v>
    <v>1</v>
    <v>51</v>
    <v>18</v>
    <v>Romania</v>
    <v>20</v>
    <v>21</v>
    <v>Map</v>
    <v>22</v>
    <v>52</v>
    <v>RO</v>
    <v>228</v>
    <v>229</v>
    <v>230</v>
    <v>231</v>
    <v>232</v>
    <v>233</v>
    <v>234</v>
    <v>235</v>
    <v>236</v>
    <v>RON</v>
    <v>Romania is a country located at the crossroads of Central, Eastern and Southeast Europe. It borders Ukraine to the north and east, Hungary to the west, Serbia to the southwest, Bulgaria to the south, Moldova to the east, and the Black Sea to the ...</v>
    <v>237</v>
    <v>238</v>
    <v>239</v>
    <v>240</v>
    <v>241</v>
    <v>242</v>
    <v>243</v>
    <v>244</v>
    <v>245</v>
    <v>246</v>
    <v>233</v>
    <v>249</v>
    <v>250</v>
    <v>251</v>
    <v>252</v>
    <v>253</v>
    <v>254</v>
    <v>Romania</v>
    <v>Deșteaptă-te, române!</v>
    <v>255</v>
    <v>România</v>
    <v>256</v>
    <v>257</v>
    <v>258</v>
    <v>259</v>
    <v>260</v>
    <v>261</v>
    <v>262</v>
    <v>263</v>
    <v>264</v>
    <v>265</v>
    <v>266</v>
    <v>308</v>
    <v>309</v>
    <v>310</v>
    <v>311</v>
    <v>312</v>
    <v>Romania</v>
    <v>313</v>
    <v>mdp/vdpid/200</v>
  </rv>
  <rv s="0">
    <v>536870912</v>
    <v>Vietnam</v>
    <v>9eb3adfc-79da-211b-6de2-580a522f56a5</v>
    <v>en-GB</v>
    <v>Map</v>
  </rv>
  <rv s="1">
    <fb>0.39275002418808697</fb>
    <v>24</v>
  </rv>
  <rv s="1">
    <fb>331690</fb>
    <v>25</v>
  </rv>
  <rv s="1">
    <fb>522000</fb>
    <v>25</v>
  </rv>
  <rv s="1">
    <fb>16.745000000000001</fb>
    <v>26</v>
  </rv>
  <rv s="1">
    <fb>84</fb>
    <v>27</v>
  </rv>
  <rv s="0">
    <v>536870912</v>
    <v>Hanoi</v>
    <v>0ac97487-debb-537a-b806-132c4e5513e6</v>
    <v>en-GB</v>
    <v>Map</v>
  </rv>
  <rv s="1">
    <fb>192667.84700000001</fb>
    <v>25</v>
  </rv>
  <rv s="1">
    <fb>163.516947912918</fb>
    <v>28</v>
  </rv>
  <rv s="1">
    <fb>2.7958236745224602E-2</fb>
    <v>24</v>
  </rv>
  <rv s="1">
    <fb>1423.68834535005</fb>
    <v>25</v>
  </rv>
  <rv s="1">
    <fb>2.0489999999999999</fb>
    <v>26</v>
  </rv>
  <rv s="1">
    <fb>0.48060115457799901</fb>
    <v>24</v>
  </rv>
  <rv s="1">
    <fb>69.821836554711396</fb>
    <v>29</v>
  </rv>
  <rv s="1">
    <fb>0.8</fb>
    <v>30</v>
  </rv>
  <rv s="1">
    <fb>261921244843.172</fb>
    <v>31</v>
  </rv>
  <rv s="1">
    <fb>1.1059481</fb>
    <v>24</v>
  </rv>
  <rv s="1">
    <fb>0.28544969999999997</fb>
    <v>24</v>
  </rv>
  <rv s="2">
    <v>4</v>
    <v>22</v>
    <v>54</v>
    <v>7</v>
    <v>0</v>
    <v>Image of Vietnam</v>
  </rv>
  <rv s="1">
    <fb>16.5</fb>
    <v>29</v>
  </rv>
  <rv s="0">
    <v>536870912</v>
    <v>Huế</v>
    <v>f7b07e05-ef1d-43f3-01a3-e6cd0b4f3a13</v>
    <v>en-GB</v>
    <v>Map</v>
  </rv>
  <rv s="0">
    <v>805306368</v>
    <v>Tô Lâm (Secretary)</v>
    <v>9152904f-4e37-e328-0b36-b86232456217</v>
    <v>en-GB</v>
    <v>Generic</v>
  </rv>
  <rv s="0">
    <v>805306368</v>
    <v>Lương Cường (President)</v>
    <v>4f59993d-700f-5afb-4487-3c8c930e0f89</v>
    <v>en-GB</v>
    <v>Generic</v>
  </rv>
  <rv s="0">
    <v>805306368</v>
    <v>Phạm Minh Chính (Prime minister)</v>
    <v>a0729853-39d1-be4b-d795-e2b316447d77</v>
    <v>en-GB</v>
    <v>Generic</v>
  </rv>
  <rv s="3">
    <v>16</v>
  </rv>
  <rv s="4">
    <v>https://www.bing.com/search?q=vietnam&amp;form=skydnc</v>
    <v>Learn more on Bing</v>
  </rv>
  <rv s="1">
    <fb>75.316999999999993</fb>
    <v>29</v>
  </rv>
  <rv s="1">
    <fb>149817280000</fb>
    <v>31</v>
  </rv>
  <rv s="1">
    <fb>43</fb>
    <v>29</v>
  </rv>
  <rv s="1">
    <fb>0.73</fb>
    <v>30</v>
  </rv>
  <rv s="3">
    <v>17</v>
  </rv>
  <rv s="1">
    <fb>0.43479386130000003</fb>
    <v>24</v>
  </rv>
  <rv s="1">
    <fb>0.81989999999999996</fb>
    <v>26</v>
  </rv>
  <rv s="1">
    <fb>98186856</fb>
    <v>25</v>
  </rv>
  <rv s="1">
    <fb>0.223</fb>
    <v>24</v>
  </rv>
  <rv s="1">
    <fb>0.27500000000000002</fb>
    <v>24</v>
  </rv>
  <rv s="1">
    <fb>0.42899999999999999</fb>
    <v>24</v>
  </rv>
  <rv s="1">
    <fb>2.5000000000000001E-2</fb>
    <v>24</v>
  </rv>
  <rv s="1">
    <fb>6.7000000000000004E-2</fb>
    <v>24</v>
  </rv>
  <rv s="1">
    <fb>0.11900000000000001</fb>
    <v>24</v>
  </rv>
  <rv s="1">
    <fb>0.16300000000000001</fb>
    <v>24</v>
  </rv>
  <rv s="1">
    <fb>0.77446998596191408</fb>
    <v>24</v>
  </rv>
  <rv s="0">
    <v>536870912</v>
    <v>Bắc Ninh province</v>
    <v>f32cb7e6-e8de-e987-fdc3-d349e9f4e82e</v>
    <v>en-GB</v>
    <v>Map</v>
  </rv>
  <rv s="0">
    <v>536870912</v>
    <v>Hà Nam province</v>
    <v>487be835-d973-fb64-dcea-78dcd420f020</v>
    <v>en-GB</v>
    <v>Map</v>
  </rv>
  <rv s="0">
    <v>536870912</v>
    <v>Hải Dương province</v>
    <v>8acb8c46-8b5a-33bf-53cf-c27780d39c94</v>
    <v>en-GB</v>
    <v>Map</v>
  </rv>
  <rv s="0">
    <v>536870912</v>
    <v>Hưng Yên province</v>
    <v>28bec015-649c-78a7-80bf-5842f8e42a12</v>
    <v>en-GB</v>
    <v>Map</v>
  </rv>
  <rv s="0">
    <v>536870912</v>
    <v>Nam Định province</v>
    <v>bfef2284-e95b-f092-469d-6a00de173018</v>
    <v>en-GB</v>
    <v>Map</v>
  </rv>
  <rv s="0">
    <v>536870912</v>
    <v>Ninh Bình province</v>
    <v>62b119cc-af6e-600e-8f0c-8333a24d940a</v>
    <v>en-GB</v>
    <v>Map</v>
  </rv>
  <rv s="0">
    <v>536870912</v>
    <v>Thái Bình province</v>
    <v>5fb489c4-f4d9-5813-f4f1-3548876f62fa</v>
    <v>en-GB</v>
    <v>Map</v>
  </rv>
  <rv s="0">
    <v>536870912</v>
    <v>Vĩnh Phúc province</v>
    <v>e2d0495a-c25b-d038-7185-9f8e7afa2730</v>
    <v>en-GB</v>
    <v>Map</v>
  </rv>
  <rv s="0">
    <v>536870912</v>
    <v>Haiphong</v>
    <v>6edab830-6882-62ad-88e9-7904a37fc990</v>
    <v>en-GB</v>
    <v>Map</v>
  </rv>
  <rv s="0">
    <v>536870912</v>
    <v>Hà Tĩnh province</v>
    <v>3dcdefa5-fb5d-3347-2dd3-55319a5b0acb</v>
    <v>en-GB</v>
    <v>Map</v>
  </rv>
  <rv s="0">
    <v>536870912</v>
    <v>Nghệ An province</v>
    <v>4e40491b-6f31-6a9b-5d9c-53a76d07c546</v>
    <v>en-GB</v>
    <v>Map</v>
  </rv>
  <rv s="0">
    <v>536870912</v>
    <v>Quảng Bình province</v>
    <v>3aa9562a-bfb9-0f3c-9f71-2b9e41c31533</v>
    <v>en-GB</v>
    <v>Map</v>
  </rv>
  <rv s="0">
    <v>536870912</v>
    <v>Quảng Trị province</v>
    <v>c613de3e-0fd4-e7d3-ca25-23a39acae6a0</v>
    <v>en-GB</v>
    <v>Map</v>
  </rv>
  <rv s="0">
    <v>536870912</v>
    <v>Thanh Hóa province</v>
    <v>e85d3d3b-de2c-8d0a-e9b3-e0142c67be30</v>
    <v>en-GB</v>
    <v>Map</v>
  </rv>
  <rv s="0">
    <v>536870912</v>
    <v>Bắc Giang province</v>
    <v>565a6be2-c2ca-e29d-89a9-6161effa941e</v>
    <v>en-GB</v>
    <v>Map</v>
  </rv>
  <rv s="0">
    <v>536870912</v>
    <v>Bắc Kạn province</v>
    <v>287b832d-31a9-3b71-8642-c20e8f2e69a8</v>
    <v>en-GB</v>
    <v>Map</v>
  </rv>
  <rv s="0">
    <v>536870912</v>
    <v>Cao Bằng province</v>
    <v>4acb1135-b911-f6ea-8d38-a940f8dc11a1</v>
    <v>en-GB</v>
    <v>Map</v>
  </rv>
  <rv s="0">
    <v>536870912</v>
    <v>Hà Giang province</v>
    <v>1861cc26-7c4c-05a9-c9f3-f449c61f7d25</v>
    <v>en-GB</v>
    <v>Map</v>
  </rv>
  <rv s="0">
    <v>536870912</v>
    <v>Lạng Sơn province</v>
    <v>914134e7-0862-f123-9791-cd6e04f173b3</v>
    <v>en-GB</v>
    <v>Map</v>
  </rv>
  <rv s="0">
    <v>536870912</v>
    <v>Lào Cai province</v>
    <v>e398ec8c-3d0a-088f-1c27-343b87fc142f</v>
    <v>en-GB</v>
    <v>Map</v>
  </rv>
  <rv s="0">
    <v>536870912</v>
    <v>Phú Thọ province</v>
    <v>831c7c39-85f2-3548-d178-4223f9d133ad</v>
    <v>en-GB</v>
    <v>Map</v>
  </rv>
  <rv s="0">
    <v>536870912</v>
    <v>Quảng Ninh province</v>
    <v>6052e50c-808a-4d40-1aaa-48b5a1866b12</v>
    <v>en-GB</v>
    <v>Map</v>
  </rv>
  <rv s="0">
    <v>536870912</v>
    <v>Thái Nguyên province</v>
    <v>60f9ea3e-dc6b-64b9-5230-ae1470a1809d</v>
    <v>en-GB</v>
    <v>Map</v>
  </rv>
  <rv s="0">
    <v>536870912</v>
    <v>Tuyên Quang province</v>
    <v>c88ac0af-3851-b70b-971a-c7c81048d029</v>
    <v>en-GB</v>
    <v>Map</v>
  </rv>
  <rv s="0">
    <v>536870912</v>
    <v>Yên Bái province</v>
    <v>a82e4115-c1a0-2d48-cb6b-ebe836d9f43a</v>
    <v>en-GB</v>
    <v>Map</v>
  </rv>
  <rv s="0">
    <v>536870912</v>
    <v>Điện Biên province</v>
    <v>91b9e8ee-eb7b-c834-6445-5d05e91c47a5</v>
    <v>en-GB</v>
    <v>Map</v>
  </rv>
  <rv s="0">
    <v>536870912</v>
    <v>Hòa Bình province</v>
    <v>03e2ae54-8c3a-35e0-5faa-8ef8f701b67e</v>
    <v>en-GB</v>
    <v>Map</v>
  </rv>
  <rv s="0">
    <v>536870912</v>
    <v>Lai Châu province</v>
    <v>da6a5867-3d61-027b-af64-9f61fa7cbb04</v>
    <v>en-GB</v>
    <v>Map</v>
  </rv>
  <rv s="0">
    <v>536870912</v>
    <v>Sơn La province</v>
    <v>5738642d-4eb4-eb73-fa47-24aa6c579186</v>
    <v>en-GB</v>
    <v>Map</v>
  </rv>
  <rv s="0">
    <v>536870912</v>
    <v>Đắk Lắk province</v>
    <v>911a9538-ad13-0c7f-cbab-a572c6a754ba</v>
    <v>en-GB</v>
    <v>Map</v>
  </rv>
  <rv s="0">
    <v>536870912</v>
    <v>Đăk Nông province</v>
    <v>9c454915-10c0-3f6c-882b-8d824df8a64c</v>
    <v>en-GB</v>
    <v>Map</v>
  </rv>
  <rv s="0">
    <v>536870912</v>
    <v>Gia Lai province</v>
    <v>1cb0f121-66e9-ca97-81f1-6e75deb8f21b</v>
    <v>en-GB</v>
    <v>Map</v>
  </rv>
  <rv s="0">
    <v>536870912</v>
    <v>Kon Tum province</v>
    <v>93b7804d-46a2-159f-7821-f977368c6893</v>
    <v>en-GB</v>
    <v>Map</v>
  </rv>
  <rv s="0">
    <v>536870912</v>
    <v>Lâm Đồng province</v>
    <v>7a96af21-4aad-f7fe-bc18-33530300b18a</v>
    <v>en-GB</v>
    <v>Map</v>
  </rv>
  <rv s="0">
    <v>536870912</v>
    <v>Bình Định province</v>
    <v>a469a9d4-44af-45e8-d780-dce0ef044a48</v>
    <v>en-GB</v>
    <v>Map</v>
  </rv>
  <rv s="0">
    <v>536870912</v>
    <v>Khánh Hòa province</v>
    <v>5598b0f8-eaa1-ada1-ce8e-7e1b98529633</v>
    <v>en-GB</v>
    <v>Map</v>
  </rv>
  <rv s="0">
    <v>536870912</v>
    <v>Phú Yên province</v>
    <v>c67cc648-ba1e-562c-d5f7-940d92dfd8ca</v>
    <v>en-GB</v>
    <v>Map</v>
  </rv>
  <rv s="0">
    <v>536870912</v>
    <v>Quảng Nam province</v>
    <v>305b9189-4e80-e15c-3b1f-387a1b5008b5</v>
    <v>en-GB</v>
    <v>Map</v>
  </rv>
  <rv s="0">
    <v>536870912</v>
    <v>Quảng Ngãi province</v>
    <v>f5034736-04f4-30be-a40e-ab8e3b3a6d79</v>
    <v>en-GB</v>
    <v>Map</v>
  </rv>
  <rv s="0">
    <v>536870912</v>
    <v>Da Nang</v>
    <v>f8246024-fd05-5f2e-4a14-6b19c96b8962</v>
    <v>en-GB</v>
    <v>Map</v>
  </rv>
  <rv s="0">
    <v>536870912</v>
    <v>Bà Rịa–Vũng Tàu province</v>
    <v>20d39cc1-6931-f04a-dcd1-2d5b0ddf6f3c</v>
    <v>en-GB</v>
    <v>Map</v>
  </rv>
  <rv s="0">
    <v>536870912</v>
    <v>Bình Dương province</v>
    <v>d89db6cd-8257-6ac5-a341-88304536f6da</v>
    <v>en-GB</v>
    <v>Map</v>
  </rv>
  <rv s="0">
    <v>536870912</v>
    <v>Bình Phước province</v>
    <v>1002326f-c5db-da9d-6186-3a1e66b26354</v>
    <v>en-GB</v>
    <v>Map</v>
  </rv>
  <rv s="0">
    <v>536870912</v>
    <v>Bình Thuận province</v>
    <v>a087acd2-ef54-268e-82ba-720ee03f0137</v>
    <v>en-GB</v>
    <v>Map</v>
  </rv>
  <rv s="0">
    <v>536870912</v>
    <v>Đồng Nai province</v>
    <v>cdfef3d2-dda8-9c2e-6adf-7ad8a9b3fbd8</v>
    <v>en-GB</v>
    <v>Map</v>
  </rv>
  <rv s="0">
    <v>536870912</v>
    <v>Ninh Thuận province</v>
    <v>abd21cf9-1465-f7a6-7529-9341fa746c6e</v>
    <v>en-GB</v>
    <v>Map</v>
  </rv>
  <rv s="0">
    <v>536870912</v>
    <v>Tây Ninh province</v>
    <v>f9446c01-964f-f16e-f11f-ac62c3fe2c30</v>
    <v>en-GB</v>
    <v>Map</v>
  </rv>
  <rv s="0">
    <v>536870912</v>
    <v>Ho Chi Minh City</v>
    <v>56b344bd-92d9-cb0b-00c2-5408a7bf99cf</v>
    <v>en-GB</v>
    <v>Map</v>
  </rv>
  <rv s="0">
    <v>536870912</v>
    <v>An Giang province</v>
    <v>25c3e5c8-1034-857f-0ebc-d16255f30da8</v>
    <v>en-GB</v>
    <v>Map</v>
  </rv>
  <rv s="0">
    <v>536870912</v>
    <v>Bạc Liêu province</v>
    <v>0f6fdb10-aa8f-ce35-6b17-ba9671510900</v>
    <v>en-GB</v>
    <v>Map</v>
  </rv>
  <rv s="0">
    <v>536870912</v>
    <v>Cà Mau province</v>
    <v>96b2988a-eab5-1716-03a6-ffc1ee638013</v>
    <v>en-GB</v>
    <v>Map</v>
  </rv>
  <rv s="0">
    <v>536870912</v>
    <v>Đồng Tháp province</v>
    <v>8808ccd8-3c62-17d7-bb5b-70dc40b07b15</v>
    <v>en-GB</v>
    <v>Map</v>
  </rv>
  <rv s="0">
    <v>536870912</v>
    <v>Hậu Giang province</v>
    <v>6ae2fe3f-17f6-a5e2-f889-40d201c226e9</v>
    <v>en-GB</v>
    <v>Map</v>
  </rv>
  <rv s="0">
    <v>536870912</v>
    <v>Kiên Giang province</v>
    <v>6008b700-0c21-4707-4129-29936df67d64</v>
    <v>en-GB</v>
    <v>Map</v>
  </rv>
  <rv s="0">
    <v>536870912</v>
    <v>Long An province</v>
    <v>4ca9f569-2145-ea37-5507-74d6c9988505</v>
    <v>en-GB</v>
    <v>Map</v>
  </rv>
  <rv s="0">
    <v>536870912</v>
    <v>Sóc Trăng province</v>
    <v>1d7122d8-d2ba-3531-6999-45f2aede18a4</v>
    <v>en-GB</v>
    <v>Map</v>
  </rv>
  <rv s="0">
    <v>536870912</v>
    <v>Tiền Giang province</v>
    <v>4f78c3f8-c5ce-9ae8-ca22-9912d3d16eca</v>
    <v>en-GB</v>
    <v>Map</v>
  </rv>
  <rv s="0">
    <v>536870912</v>
    <v>Trà Vinh province</v>
    <v>45b804fe-012c-42e6-bc9f-95f5b8eae928</v>
    <v>en-GB</v>
    <v>Map</v>
  </rv>
  <rv s="0">
    <v>536870912</v>
    <v>Vĩnh Long province</v>
    <v>f3c039e0-a221-404d-c8bf-4d87246216df</v>
    <v>en-GB</v>
    <v>Map</v>
  </rv>
  <rv s="0">
    <v>536870912</v>
    <v>Cần Thơ</v>
    <v>c6aad310-0349-6338-8c66-5a69d2c4914f</v>
    <v>en-GB</v>
    <v>Map</v>
  </rv>
  <rv s="3">
    <v>18</v>
  </rv>
  <rv s="1">
    <fb>0.190698671023491</fb>
    <v>24</v>
  </rv>
  <rv s="3">
    <v>19</v>
  </rv>
  <rv s="1">
    <fb>0.376</fb>
    <v>24</v>
  </rv>
  <rv s="1">
    <fb>2.01300001144409E-2</fb>
    <v>32</v>
  </rv>
  <rv s="1">
    <fb>35332140</fb>
    <v>25</v>
  </rv>
  <rv s="5">
    <v>#VALUE!</v>
    <v>en-GB</v>
    <v>9eb3adfc-79da-211b-6de2-580a522f56a5</v>
    <v>536870912</v>
    <v>1</v>
    <v>57</v>
    <v>18</v>
    <v>Vietnam</v>
    <v>20</v>
    <v>21</v>
    <v>Map</v>
    <v>22</v>
    <v>58</v>
    <v>VN</v>
    <v>316</v>
    <v>317</v>
    <v>318</v>
    <v>319</v>
    <v>320</v>
    <v>321</v>
    <v>322</v>
    <v>323</v>
    <v>324</v>
    <v>VND</v>
    <v>Vietnam, officially the Socialist Republic of Vietnam, is a country at the eastern edge of mainland Southeast Asia, with an area of about 331,000 square kilometres and a population of over 100 million, making it the world's fifteenth-most ...</v>
    <v>325</v>
    <v>326</v>
    <v>327</v>
    <v>328</v>
    <v>329</v>
    <v>330</v>
    <v>331</v>
    <v>332</v>
    <v>333</v>
    <v>334</v>
    <v>335</v>
    <v>339</v>
    <v>340</v>
    <v>341</v>
    <v>342</v>
    <v>343</v>
    <v>344</v>
    <v>Vietnam</v>
    <v>Tiến Quân Ca</v>
    <v>345</v>
    <v>Cộng hòa Xã hội Chủ nghĩa Việt Nam</v>
    <v>346</v>
    <v>347</v>
    <v>348</v>
    <v>349</v>
    <v>350</v>
    <v>351</v>
    <v>352</v>
    <v>353</v>
    <v>354</v>
    <v>355</v>
    <v>356</v>
    <v>417</v>
    <v>418</v>
    <v>419</v>
    <v>420</v>
    <v>421</v>
    <v>Vietnam</v>
    <v>422</v>
    <v>mdp/vdpid/251</v>
  </rv>
  <rv s="0">
    <v>536870912</v>
    <v>Belgium</v>
    <v>ac5bcc34-e1cd-2e76-9d31-fb1be1159a5e</v>
    <v>en-GB</v>
    <v>Map</v>
  </rv>
  <rv s="1">
    <fb>0.44610305443465298</fb>
    <v>24</v>
  </rv>
  <rv s="1">
    <fb>30688</fb>
    <v>25</v>
  </rv>
  <rv s="1">
    <fb>32000</fb>
    <v>25</v>
  </rv>
  <rv s="1">
    <fb>10.3</fb>
    <v>26</v>
  </rv>
  <rv s="1">
    <fb>32</fb>
    <v>27</v>
  </rv>
  <rv s="0">
    <v>536870912</v>
    <v>Brussels</v>
    <v>95e13b04-adba-5f35-d2c5-f828990ca1fd</v>
    <v>en-GB</v>
    <v>Map</v>
  </rv>
  <rv s="1">
    <fb>96889.474000000002</fb>
    <v>25</v>
  </rv>
  <rv s="1">
    <fb>117.11045718797099</fb>
    <v>28</v>
  </rv>
  <rv s="1">
    <fb>1.43681956996435E-2</fb>
    <v>24</v>
  </rv>
  <rv s="1">
    <fb>7709.1230778824702</fb>
    <v>25</v>
  </rv>
  <rv s="1">
    <fb>1.62</fb>
    <v>26</v>
  </rv>
  <rv s="1">
    <fb>0.22583884638555801</fb>
    <v>24</v>
  </rv>
  <rv s="1">
    <fb>75.870784353682396</fb>
    <v>29</v>
  </rv>
  <rv s="1">
    <fb>1.43</fb>
    <v>30</v>
  </rv>
  <rv s="1">
    <fb>529606710418.03802</fb>
    <v>31</v>
  </rv>
  <rv s="1">
    <fb>1.0390557</fb>
    <v>24</v>
  </rv>
  <rv s="1">
    <fb>0.79661730000000008</fb>
    <v>24</v>
  </rv>
  <rv s="2">
    <v>5</v>
    <v>22</v>
    <v>60</v>
    <v>7</v>
    <v>0</v>
    <v>Image of Belgium</v>
  </rv>
  <rv s="1">
    <fb>2.9</fb>
    <v>29</v>
  </rv>
  <rv s="0">
    <v>536870912</v>
    <v>Antwerp</v>
    <v>f4f8ed05-34c5-5e62-51e0-b59ae08f8127</v>
    <v>en-GB</v>
    <v>Map</v>
  </rv>
  <rv s="0">
    <v>805306368</v>
    <v>Philippe I of Belgium (Monarch)</v>
    <v>a665fab7-fb7f-7057-7ae8-bfd895ec6e4d</v>
    <v>en-GB</v>
    <v>Generic</v>
  </rv>
  <rv s="0">
    <v>805306368</v>
    <v>Alexander De Croo (Prime minister)</v>
    <v>c1428e90-a850-b761-4372-6e7c0b893486</v>
    <v>en-GB</v>
    <v>Generic</v>
  </rv>
  <rv s="3">
    <v>20</v>
  </rv>
  <rv s="4">
    <v>https://www.bing.com/search?q=belgium&amp;form=skydnc</v>
    <v>Learn more on Bing</v>
  </rv>
  <rv s="1">
    <fb>81.595121951219497</fb>
    <v>29</v>
  </rv>
  <rv s="1">
    <fb>321093542983.70203</fb>
    <v>31</v>
  </rv>
  <rv s="1">
    <fb>5</fb>
    <v>29</v>
  </rv>
  <rv s="1">
    <fb>10.31</fb>
    <v>30</v>
  </rv>
  <rv s="3">
    <v>21</v>
  </rv>
  <rv s="1">
    <fb>0.17567192210000002</fb>
    <v>24</v>
  </rv>
  <rv s="1">
    <fb>3.0709</fb>
    <v>26</v>
  </rv>
  <rv s="1">
    <fb>11592952</fb>
    <v>25</v>
  </rv>
  <rv s="1">
    <fb>0.22699999999999998</fb>
    <v>24</v>
  </rv>
  <rv s="1">
    <fb>0.21899999999999997</fb>
    <v>24</v>
  </rv>
  <rv s="1">
    <fb>0.36299999999999999</fb>
    <v>24</v>
  </rv>
  <rv s="1">
    <fb>8.6999999999999994E-2</fb>
    <v>24</v>
  </rv>
  <rv s="1">
    <fb>0.14199999999999999</fb>
    <v>24</v>
  </rv>
  <rv s="1">
    <fb>0.18100000000000002</fb>
    <v>24</v>
  </rv>
  <rv s="1">
    <fb>0.53562000274658206</fb>
    <v>24</v>
  </rv>
  <rv s="0">
    <v>536870912</v>
    <v>Flemish Region</v>
    <v>f250b992-acb5-d7d5-db4f-47fb684176fd</v>
    <v>en-GB</v>
    <v>Map</v>
  </rv>
  <rv s="0">
    <v>536870912</v>
    <v>Brussels</v>
    <v>f77206fd-fe4f-6c8e-5588-1d0651b151ea</v>
    <v>en-GB</v>
    <v>Map</v>
  </rv>
  <rv s="0">
    <v>536870912</v>
    <v>Wallonia</v>
    <v>077dc74d-75df-1a0d-c05f-5dc9a9747925</v>
    <v>en-GB</v>
    <v>Map</v>
  </rv>
  <rv s="3">
    <v>22</v>
  </rv>
  <rv s="1">
    <fb>0.23994106172459101</fb>
    <v>24</v>
  </rv>
  <rv s="1">
    <fb>0.55399999999999994</fb>
    <v>24</v>
  </rv>
  <rv s="1">
    <fb>5.5890002250671394E-2</fb>
    <v>32</v>
  </rv>
  <rv s="1">
    <fb>11259082</fb>
    <v>25</v>
  </rv>
  <rv s="7">
    <v>#VALUE!</v>
    <v>en-GB</v>
    <v>ac5bcc34-e1cd-2e76-9d31-fb1be1159a5e</v>
    <v>536870912</v>
    <v>1</v>
    <v>63</v>
    <v>64</v>
    <v>Belgium</v>
    <v>20</v>
    <v>21</v>
    <v>Map</v>
    <v>22</v>
    <v>65</v>
    <v>BE</v>
    <v>425</v>
    <v>426</v>
    <v>427</v>
    <v>428</v>
    <v>429</v>
    <v>430</v>
    <v>431</v>
    <v>432</v>
    <v>433</v>
    <v>BEF</v>
    <v>Belgium, officially the Kingdom of Belgium, is a country in Northwestern Europe. The country is bordered by the Netherlands to the north, Germany to the east, Luxembourg to the southeast, France to the south, and the North Sea to the west. It ...</v>
    <v>434</v>
    <v>435</v>
    <v>436</v>
    <v>437</v>
    <v>438</v>
    <v>439</v>
    <v>440</v>
    <v>441</v>
    <v>442</v>
    <v>443</v>
    <v>444</v>
    <v>447</v>
    <v>448</v>
    <v>449</v>
    <v>450</v>
    <v>451</v>
    <v>452</v>
    <v>Belgium</v>
    <v>La Brabançonne</v>
    <v>453</v>
    <v>Königreich Belgien</v>
    <v>454</v>
    <v>455</v>
    <v>456</v>
    <v>457</v>
    <v>458</v>
    <v>459</v>
    <v>36</v>
    <v>460</v>
    <v>461</v>
    <v>462</v>
    <v>463</v>
    <v>467</v>
    <v>468</v>
    <v>469</v>
    <v>470</v>
    <v>Belgium</v>
    <v>471</v>
    <v>mdp/vdpid/21</v>
  </rv>
  <rv s="0">
    <v>536870912</v>
    <v>Italy</v>
    <v>09e8f885-427b-8850-947d-202e0287b9e8</v>
    <v>en-GB</v>
    <v>Map</v>
  </rv>
  <rv s="1">
    <fb>0.432345141769226</fb>
    <v>24</v>
  </rv>
  <rv s="1">
    <fb>302068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6</v>
    <v>22</v>
    <v>67</v>
    <v>7</v>
    <v>0</v>
    <v>Image of Italy</v>
  </rv>
  <rv s="1">
    <fb>2.6</fb>
    <v>29</v>
  </rv>
  <rv s="0">
    <v>805306368</v>
    <v>Sergio Mattarella (President)</v>
    <v>7b09388e-8b92-1261-db16-7c6882735fe1</v>
    <v>en-GB</v>
    <v>Generic</v>
  </rv>
  <rv s="0">
    <v>805306368</v>
    <v>Giorgia Meloni (Prime minister)</v>
    <v>5c9bb82e-e08f-f5eb-9f29-f20e75e8eb8f</v>
    <v>en-GB</v>
    <v>Generic</v>
  </rv>
  <rv s="3">
    <v>23</v>
  </rv>
  <rv s="4">
    <v>https://www.bing.com/search?q=italy&amp;form=skydnc</v>
    <v>Learn more on Bing</v>
  </rv>
  <rv s="1">
    <fb>82.946341463414697</fb>
    <v>29</v>
  </rv>
  <rv s="1">
    <fb>522087790000</fb>
    <v>31</v>
  </rv>
  <rv s="1">
    <fb>2</fb>
    <v>29</v>
  </rv>
  <rv s="3">
    <v>24</v>
  </rv>
  <rv s="1">
    <fb>0.2283268819</fb>
    <v>24</v>
  </rv>
  <rv s="1">
    <fb>3.9773999999999998</fb>
    <v>26</v>
  </rv>
  <rv s="1">
    <fb>58856847</fb>
    <v>25</v>
  </rv>
  <rv s="1">
    <fb>0.23</fb>
    <v>24</v>
  </rv>
  <rv s="1">
    <fb>0.26700000000000002</fb>
    <v>24</v>
  </rv>
  <rv s="1">
    <fb>0.42100000000000004</fb>
    <v>24</v>
  </rv>
  <rv s="1">
    <fb>1.9E-2</fb>
    <v>24</v>
  </rv>
  <rv s="1">
    <fb>0.06</fb>
    <v>24</v>
  </rv>
  <rv s="1">
    <fb>0.12</fb>
    <v>24</v>
  </rv>
  <rv s="1">
    <fb>0.16899999999999998</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25</v>
  </rv>
  <rv s="1">
    <fb>0.24250464933068097</fb>
    <v>24</v>
  </rv>
  <rv s="3">
    <v>26</v>
  </rv>
  <rv s="1">
    <fb>0.59099999999999997</fb>
    <v>24</v>
  </rv>
  <rv s="1">
    <fb>9.8870000839233405E-2</fb>
    <v>32</v>
  </rv>
  <rv s="1">
    <fb>42651966</fb>
    <v>25</v>
  </rv>
  <rv s="8">
    <v>#VALUE!</v>
    <v>en-GB</v>
    <v>09e8f885-427b-8850-947d-202e0287b9e8</v>
    <v>536870912</v>
    <v>1</v>
    <v>70</v>
    <v>71</v>
    <v>Italy</v>
    <v>20</v>
    <v>21</v>
    <v>Map</v>
    <v>22</v>
    <v>72</v>
    <v>IT</v>
    <v>474</v>
    <v>475</v>
    <v>476</v>
    <v>477</v>
    <v>478</v>
    <v>479</v>
    <v>480</v>
    <v>481</v>
    <v>482</v>
    <v>EUR</v>
    <v>Italy, officially the Italian Republic, is a country in Southern and Western Europe. It consists of a peninsula that extends into the Mediterranean Sea, with the Alps on its northern land border, as well as nearly 800 islands, notably Sicily and ...</v>
    <v>483</v>
    <v>484</v>
    <v>485</v>
    <v>486</v>
    <v>487</v>
    <v>488</v>
    <v>489</v>
    <v>490</v>
    <v>491</v>
    <v>492</v>
    <v>479</v>
    <v>495</v>
    <v>496</v>
    <v>497</v>
    <v>498</v>
    <v>499</v>
    <v>Italy</v>
    <v>Il Canto degli Italiani</v>
    <v>500</v>
    <v>Repubblica Italiana</v>
    <v>501</v>
    <v>502</v>
    <v>503</v>
    <v>504</v>
    <v>505</v>
    <v>506</v>
    <v>507</v>
    <v>508</v>
    <v>509</v>
    <v>510</v>
    <v>511</v>
    <v>532</v>
    <v>533</v>
    <v>534</v>
    <v>535</v>
    <v>536</v>
    <v>Italy</v>
    <v>537</v>
    <v>mdp/vdpid/118</v>
  </rv>
  <rv s="0">
    <v>536870912</v>
    <v>Rwanda</v>
    <v>eb5f926e-ec19-3d93-b71c-da7503c96e60</v>
    <v>en-GB</v>
    <v>Map</v>
  </rv>
  <rv s="1">
    <fb>0.73437371348677705</fb>
    <v>24</v>
  </rv>
  <rv s="1">
    <fb>26338</fb>
    <v>25</v>
  </rv>
  <rv s="1">
    <fb>35000</fb>
    <v>25</v>
  </rv>
  <rv s="1">
    <fb>31.696000000000002</fb>
    <v>26</v>
  </rv>
  <rv s="1">
    <fb>250</fb>
    <v>27</v>
  </rv>
  <rv s="0">
    <v>536870912</v>
    <v>Kigali</v>
    <v>4312f5fb-d203-6f22-75c2-2e76025511fb</v>
    <v>en-GB</v>
    <v>Map</v>
  </rv>
  <rv s="1">
    <fb>1114.768</fb>
    <v>25</v>
  </rv>
  <rv s="1">
    <fb>151.08936856969899</fb>
    <v>28</v>
  </rv>
  <rv s="1">
    <fb>3.3533429931691103E-2</fb>
    <v>24</v>
  </rv>
  <rv s="1">
    <fb>4.0439999999999996</fb>
    <v>26</v>
  </rv>
  <rv s="1">
    <fb>0.197324680905135</fb>
    <v>24</v>
  </rv>
  <rv s="1">
    <fb>1.17</fb>
    <v>30</v>
  </rv>
  <rv s="1">
    <fb>10122472590.172001</fb>
    <v>31</v>
  </rv>
  <rv s="1">
    <fb>1.3304155</fb>
    <v>24</v>
  </rv>
  <rv s="1">
    <fb>6.7257200000000003E-2</fb>
    <v>24</v>
  </rv>
  <rv s="2">
    <v>7</v>
    <v>22</v>
    <v>74</v>
    <v>7</v>
    <v>0</v>
    <v>Image of Rwanda</v>
  </rv>
  <rv s="1">
    <fb>27</fb>
    <v>29</v>
  </rv>
  <rv s="0">
    <v>805306368</v>
    <v>Paul Kagame (President)</v>
    <v>c0781b90-3993-56d6-0563-317d96d61770</v>
    <v>en-GB</v>
    <v>Generic</v>
  </rv>
  <rv s="0">
    <v>805306368</v>
    <v>Édouard Ngirente (Prime minister)</v>
    <v>5b722680-1c86-b874-f26e-483514ed8e91</v>
    <v>en-GB</v>
    <v>Generic</v>
  </rv>
  <rv s="3">
    <v>27</v>
  </rv>
  <rv s="4">
    <v>https://www.bing.com/search?q=rwanda&amp;form=skydnc</v>
    <v>Learn more on Bing</v>
  </rv>
  <rv s="1">
    <fb>68.7</fb>
    <v>29</v>
  </rv>
  <rv s="1">
    <fb>3214220000</fb>
    <v>31</v>
  </rv>
  <rv s="1">
    <fb>248</fb>
    <v>29</v>
  </rv>
  <rv s="3">
    <v>28</v>
  </rv>
  <rv s="1">
    <fb>0.25965821559999996</fb>
    <v>24</v>
  </rv>
  <rv s="1">
    <fb>0.13400000000000001</fb>
    <v>26</v>
  </rv>
  <rv s="1">
    <fb>13776698</fb>
    <v>25</v>
  </rv>
  <rv s="1">
    <fb>0.19800000000000001</fb>
    <v>24</v>
  </rv>
  <rv s="1">
    <fb>0.35600000000000004</fb>
    <v>24</v>
  </rv>
  <rv s="1">
    <fb>0.50800000000000001</fb>
    <v>24</v>
  </rv>
  <rv s="1">
    <fb>2.4E-2</fb>
    <v>24</v>
  </rv>
  <rv s="1">
    <fb>9.8000000000000004E-2</fb>
    <v>24</v>
  </rv>
  <rv s="1">
    <fb>0.13600000000000001</fb>
    <v>24</v>
  </rv>
  <rv s="1">
    <fb>0.83654998779296907</fb>
    <v>24</v>
  </rv>
  <rv s="0">
    <v>536870912</v>
    <v>Northern Province, Rwanda</v>
    <v>8eb85005-df1a-23e3-832a-250fa2fbc1a4</v>
    <v>en-GB</v>
    <v>Map</v>
  </rv>
  <rv s="0">
    <v>536870912</v>
    <v>Eastern Province, Rwanda</v>
    <v>9800f774-8039-2f6f-c5ad-5665e89cb49c</v>
    <v>en-GB</v>
    <v>Map</v>
  </rv>
  <rv s="0">
    <v>536870912</v>
    <v>Southern Province, Rwanda</v>
    <v>e0ae656e-e7ce-e8ff-5cb3-b59fd1407c17</v>
    <v>en-GB</v>
    <v>Map</v>
  </rv>
  <rv s="0">
    <v>536870912</v>
    <v>Western Province, Rwanda</v>
    <v>42eb4682-c969-8380-27e4-f906bc76abaf</v>
    <v>en-GB</v>
    <v>Map</v>
  </rv>
  <rv s="3">
    <v>29</v>
  </rv>
  <rv s="1">
    <fb>0.14263284937979501</fb>
    <v>24</v>
  </rv>
  <rv s="3">
    <v>30</v>
  </rv>
  <rv s="1">
    <fb>0.33200000000000002</fb>
    <v>24</v>
  </rv>
  <rv s="1">
    <fb>1.02999997138977E-2</fb>
    <v>32</v>
  </rv>
  <rv s="1">
    <fb>2186104</fb>
    <v>25</v>
  </rv>
  <rv s="9">
    <v>#VALUE!</v>
    <v>en-GB</v>
    <v>eb5f926e-ec19-3d93-b71c-da7503c96e60</v>
    <v>536870912</v>
    <v>1</v>
    <v>77</v>
    <v>78</v>
    <v>Rwanda</v>
    <v>20</v>
    <v>21</v>
    <v>Map</v>
    <v>22</v>
    <v>79</v>
    <v>RW</v>
    <v>540</v>
    <v>541</v>
    <v>542</v>
    <v>543</v>
    <v>544</v>
    <v>545</v>
    <v>546</v>
    <v>547</v>
    <v>548</v>
    <v>RWF</v>
    <v>Rwanda, officially the Republic of Rwanda, is a landlocked country in the Great Rift Valley of East Africa, where the African Great Lakes region and Southeast Africa converge. Located a few degrees south of the Equator, Rwanda is bordered by ...</v>
    <v>549</v>
    <v>550</v>
    <v>551</v>
    <v>552</v>
    <v>553</v>
    <v>554</v>
    <v>555</v>
    <v>556</v>
    <v>545</v>
    <v>559</v>
    <v>560</v>
    <v>561</v>
    <v>562</v>
    <v>563</v>
    <v>Rwanda</v>
    <v>Rwanda Nziza</v>
    <v>564</v>
    <v>Ruanda</v>
    <v>565</v>
    <v>566</v>
    <v>567</v>
    <v>568</v>
    <v>569</v>
    <v>570</v>
    <v>571</v>
    <v>508</v>
    <v>572</v>
    <v>573</v>
    <v>574</v>
    <v>579</v>
    <v>580</v>
    <v>581</v>
    <v>582</v>
    <v>583</v>
    <v>Rwanda</v>
    <v>584</v>
    <v>mdp/vdpid/204</v>
  </rv>
  <rv s="0">
    <v>536870912</v>
    <v>Greece</v>
    <v>9066947b-ad82-49f5-93ff-b3c4cbc4e36a</v>
    <v>en-GB</v>
    <v>Map</v>
  </rv>
  <rv s="1">
    <fb>0.47602792862684301</fb>
    <v>24</v>
  </rv>
  <rv s="1">
    <fb>131957</fb>
    <v>25</v>
  </rv>
  <rv s="1">
    <fb>146000</fb>
    <v>25</v>
  </rv>
  <rv s="1">
    <fb>8.1</fb>
    <v>26</v>
  </rv>
  <rv s="1">
    <fb>30</fb>
    <v>27</v>
  </rv>
  <rv s="0">
    <v>536870912</v>
    <v>Athens</v>
    <v>b6d809e2-f1da-2d70-de81-8e8c16391ded</v>
    <v>en-GB</v>
    <v>Map</v>
  </rv>
  <rv s="1">
    <fb>62434.341999999997</fb>
    <v>25</v>
  </rv>
  <rv s="1">
    <fb>101.869515066502</fb>
    <v>28</v>
  </rv>
  <rv s="1">
    <fb>1.7443010681330101E-3</fb>
    <v>24</v>
  </rv>
  <rv s="1">
    <fb>5062.6064215523202</fb>
    <v>25</v>
  </rv>
  <rv s="1">
    <fb>1.35</fb>
    <v>26</v>
  </rv>
  <rv s="1">
    <fb>0.31685026774025399</fb>
    <v>24</v>
  </rv>
  <rv s="1">
    <fb>82.574635133688304</fb>
    <v>29</v>
  </rv>
  <rv s="1">
    <fb>1.54</fb>
    <v>30</v>
  </rv>
  <rv s="1">
    <fb>209852761468.681</fb>
    <v>31</v>
  </rv>
  <rv s="1">
    <fb>0.99553479999999994</fb>
    <v>24</v>
  </rv>
  <rv s="1">
    <fb>1.3660256999999998</fb>
    <v>24</v>
  </rv>
  <rv s="2">
    <v>8</v>
    <v>22</v>
    <v>81</v>
    <v>7</v>
    <v>0</v>
    <v>Image of Greece</v>
  </rv>
  <rv s="1">
    <fb>3.6</fb>
    <v>29</v>
  </rv>
  <rv s="0">
    <v>805306368</v>
    <v>Katerina Sakellaropoulou (President)</v>
    <v>462ce5ac-144c-7783-9c94-5cea4311427e</v>
    <v>en-GB</v>
    <v>Generic</v>
  </rv>
  <rv s="0">
    <v>805306368</v>
    <v>Kyriakos Mitsotakis (Prime minister)</v>
    <v>eea69f27-2379-cfc9-ae98-bda50d609c7e</v>
    <v>en-GB</v>
    <v>Generic</v>
  </rv>
  <rv s="3">
    <v>31</v>
  </rv>
  <rv s="4">
    <v>https://www.bing.com/search?q=greece&amp;form=skydnc</v>
    <v>Learn more on Bing</v>
  </rv>
  <rv s="1">
    <fb>81.287804878048803</fb>
    <v>29</v>
  </rv>
  <rv s="1">
    <fb>53653980000</fb>
    <v>31</v>
  </rv>
  <rv s="1">
    <fb>3</fb>
    <v>29</v>
  </rv>
  <rv s="1">
    <fb>4.46</fb>
    <v>30</v>
  </rv>
  <rv s="3">
    <v>32</v>
  </rv>
  <rv s="1">
    <fb>0.35461187979999997</fb>
    <v>24</v>
  </rv>
  <rv s="1">
    <fb>5.4789000000000003</fb>
    <v>26</v>
  </rv>
  <rv s="1">
    <fb>10566531</fb>
    <v>25</v>
  </rv>
  <rv s="1">
    <fb>0.25900000000000001</fb>
    <v>24</v>
  </rv>
  <rv s="1">
    <fb>0.41100000000000003</fb>
    <v>24</v>
  </rv>
  <rv s="1">
    <fb>6.6000000000000003E-2</fb>
    <v>24</v>
  </rv>
  <rv s="1">
    <fb>0.12300000000000001</fb>
    <v>24</v>
  </rv>
  <rv s="1">
    <fb>0.17100000000000001</fb>
    <v>24</v>
  </rv>
  <rv s="1">
    <fb>0.51766998291015598</fb>
    <v>24</v>
  </rv>
  <rv s="0">
    <v>536870912</v>
    <v>Eastern Macedonia and Thrace</v>
    <v>45283058-6358-c831-aa68-dcc775d99be8</v>
    <v>en-GB</v>
    <v>Map</v>
  </rv>
  <rv s="0">
    <v>536870912</v>
    <v>Central Macedonia</v>
    <v>6d44fc7c-bcb9-9915-acb9-64532e18830b</v>
    <v>en-GB</v>
    <v>Map</v>
  </rv>
  <rv s="0">
    <v>536870912</v>
    <v>Western Macedonia</v>
    <v>27249c7e-b5d4-18d3-d8d5-a1d976b45cfa</v>
    <v>en-GB</v>
    <v>Map</v>
  </rv>
  <rv s="0">
    <v>536870912</v>
    <v>Epirus</v>
    <v>0dd74b21-c5ee-b5c0-d0df-2449b32c4a88</v>
    <v>en-GB</v>
    <v>Map</v>
  </rv>
  <rv s="0">
    <v>536870912</v>
    <v>Thessaly Region</v>
    <v>187a74ea-75fb-4b8a-2fe7-2a4b94490eaa</v>
    <v>en-GB</v>
    <v>Map</v>
  </rv>
  <rv s="0">
    <v>536870912</v>
    <v>Central Greece</v>
    <v>e9e82b37-aaf6-3955-754d-29b23a35a921</v>
    <v>en-GB</v>
    <v>Map</v>
  </rv>
  <rv s="0">
    <v>536870912</v>
    <v>Ionian Islands</v>
    <v>147f3b34-7c58-e675-3c33-6ec3b9e7e362</v>
    <v>en-GB</v>
    <v>Map</v>
  </rv>
  <rv s="0">
    <v>536870912</v>
    <v>Western Greece</v>
    <v>8ac2f879-2ecd-0569-886c-528f24c7fe28</v>
    <v>en-GB</v>
    <v>Map</v>
  </rv>
  <rv s="0">
    <v>536870912</v>
    <v>Peloponnese</v>
    <v>4465f45a-df6e-47fa-833e-fa82fd661725</v>
    <v>en-GB</v>
    <v>Map</v>
  </rv>
  <rv s="0">
    <v>536870912</v>
    <v>Attica</v>
    <v>b95eb20f-b5be-999d-2b74-7984b1607486</v>
    <v>en-GB</v>
    <v>Map</v>
  </rv>
  <rv s="0">
    <v>536870912</v>
    <v>North Aegean</v>
    <v>b512e4ba-99a2-717b-c03b-1ab792cd2e37</v>
    <v>en-GB</v>
    <v>Map</v>
  </rv>
  <rv s="0">
    <v>536870912</v>
    <v>South Aegean</v>
    <v>65bfe017-d8f1-997e-81d9-4b05e35ff5d4</v>
    <v>en-GB</v>
    <v>Map</v>
  </rv>
  <rv s="3">
    <v>33</v>
  </rv>
  <rv s="1">
    <fb>0.26193522357891597</fb>
    <v>24</v>
  </rv>
  <rv s="1">
    <fb>0.51900000000000002</fb>
    <v>24</v>
  </rv>
  <rv s="1">
    <fb>0.17238000869751002</fb>
    <v>32</v>
  </rv>
  <rv s="1">
    <fb>8507474</fb>
    <v>25</v>
  </rv>
  <rv s="5">
    <v>#VALUE!</v>
    <v>en-GB</v>
    <v>9066947b-ad82-49f5-93ff-b3c4cbc4e36a</v>
    <v>536870912</v>
    <v>1</v>
    <v>84</v>
    <v>18</v>
    <v>Greece</v>
    <v>20</v>
    <v>21</v>
    <v>Map</v>
    <v>22</v>
    <v>85</v>
    <v>GR</v>
    <v>587</v>
    <v>588</v>
    <v>589</v>
    <v>590</v>
    <v>591</v>
    <v>592</v>
    <v>593</v>
    <v>594</v>
    <v>595</v>
    <v>EUR</v>
    <v>Greece, officially the Hellenic Republic, is a country in Southeast Europe. Located on the southern tip of the Balkan peninsula, Greece shares land borders with Albania to the northwest, North Macedonia and Bulgaria to the north, and Turkey to ...</v>
    <v>596</v>
    <v>597</v>
    <v>598</v>
    <v>599</v>
    <v>600</v>
    <v>601</v>
    <v>602</v>
    <v>603</v>
    <v>604</v>
    <v>605</v>
    <v>592</v>
    <v>608</v>
    <v>609</v>
    <v>610</v>
    <v>611</v>
    <v>612</v>
    <v>613</v>
    <v>Greece</v>
    <v>Hymn to Liberty</v>
    <v>614</v>
    <v>Ελληνική Δημοκρατία</v>
    <v>615</v>
    <v>616</v>
    <v>617</v>
    <v>504</v>
    <v>618</v>
    <v>619</v>
    <v>571</v>
    <v>620</v>
    <v>621</v>
    <v>622</v>
    <v>623</v>
    <v>636</v>
    <v>637</v>
    <v>310</v>
    <v>638</v>
    <v>639</v>
    <v>Greece</v>
    <v>640</v>
    <v>mdp/vdpid/98</v>
  </rv>
  <rv s="0">
    <v>536870912</v>
    <v>Ukraine</v>
    <v>ad599477-9e6d-4a0e-bab5-0edf9db7115a</v>
    <v>en-GB</v>
    <v>Map</v>
  </rv>
  <rv s="1">
    <fb>0.71665314436637995</fb>
    <v>24</v>
  </rv>
  <rv s="1">
    <fb>603550</fb>
    <v>25</v>
  </rv>
  <rv s="1">
    <fb>297000</fb>
    <v>25</v>
  </rv>
  <rv s="1">
    <fb>8.6999999999999993</fb>
    <v>26</v>
  </rv>
  <rv s="1">
    <fb>380</fb>
    <v>27</v>
  </rv>
  <rv s="0">
    <v>536870912</v>
    <v>Kyiv</v>
    <v>79c78723-042d-4572-bc87-599fa1203134</v>
    <v>en-GB</v>
    <v>Map</v>
  </rv>
  <rv s="1">
    <fb>202249.71799999999</fb>
    <v>25</v>
  </rv>
  <rv s="1">
    <fb>281.658595641646</fb>
    <v>28</v>
  </rv>
  <rv s="1">
    <fb>7.8867174561113002E-2</fb>
    <v>24</v>
  </rv>
  <rv s="1">
    <fb>3418.56924154441</fb>
    <v>25</v>
  </rv>
  <rv s="1">
    <fb>1.3009999999999999</fb>
    <v>26</v>
  </rv>
  <rv s="1">
    <fb>0.167080388142165</fb>
    <v>24</v>
  </rv>
  <rv s="1">
    <fb>75.3495057807649</fb>
    <v>29</v>
  </rv>
  <rv s="1">
    <fb>0.83</fb>
    <v>30</v>
  </rv>
  <rv s="1">
    <fb>153781069118.14801</fb>
    <v>31</v>
  </rv>
  <rv s="1">
    <fb>0.99040940000000011</fb>
    <v>24</v>
  </rv>
  <rv s="1">
    <fb>0.82671180000000011</fb>
    <v>24</v>
  </rv>
  <rv s="2">
    <v>9</v>
    <v>22</v>
    <v>87</v>
    <v>7</v>
    <v>0</v>
    <v>Image of Ukraine</v>
  </rv>
  <rv s="1">
    <fb>7.5</fb>
    <v>29</v>
  </rv>
  <rv s="0">
    <v>805306368</v>
    <v>Volodymyr Zelenskyy (President)</v>
    <v>9bae3411-f7b7-35a0-00a8-57f94c361da9</v>
    <v>en-GB</v>
    <v>Generic</v>
  </rv>
  <rv s="0">
    <v>805306368</v>
    <v>Denys Shmyhal (Prime minister)</v>
    <v>be5cbc70-24e7-afe9-a0b1-49d91b73bd1a</v>
    <v>en-GB</v>
    <v>Generic</v>
  </rv>
  <rv s="0">
    <v>805306368</v>
    <v>Ruslan Stefanchuk (Chairman)</v>
    <v>f285b81d-480f-2679-16cf-096a649d7b5e</v>
    <v>en-GB</v>
    <v>Generic</v>
  </rv>
  <rv s="3">
    <v>34</v>
  </rv>
  <rv s="4">
    <v>https://www.bing.com/search?q=ukraine&amp;form=skydnc</v>
    <v>Learn more on Bing</v>
  </rv>
  <rv s="1">
    <fb>71.582682926829307</fb>
    <v>29</v>
  </rv>
  <rv s="1">
    <fb>4415440000</fb>
    <v>31</v>
  </rv>
  <rv s="1">
    <fb>0.84</fb>
    <v>30</v>
  </rv>
  <rv s="3">
    <v>35</v>
  </rv>
  <rv s="1">
    <fb>0.47811215909999999</fb>
    <v>24</v>
  </rv>
  <rv s="1">
    <fb>2.9923000000000002</fb>
    <v>26</v>
  </rv>
  <rv s="1">
    <fb>38000000</fb>
    <v>25</v>
  </rv>
  <rv s="1">
    <fb>0.22</fb>
    <v>24</v>
  </rv>
  <rv s="1">
    <fb>0.36099999999999999</fb>
    <v>24</v>
  </rv>
  <rv s="1">
    <fb>4.2000000000000003E-2</fb>
    <v>24</v>
  </rv>
  <rv s="1">
    <fb>9.9000000000000005E-2</fb>
    <v>24</v>
  </rv>
  <rv s="1">
    <fb>0.14099999999999999</fb>
    <v>24</v>
  </rv>
  <rv s="1">
    <fb>0.17800000000000002</fb>
    <v>24</v>
  </rv>
  <rv s="1">
    <fb>0.54151000976562502</fb>
    <v>24</v>
  </rv>
  <rv s="0">
    <v>536870912</v>
    <v>Cherkasy Oblast</v>
    <v>c9976b82-1310-ef4d-b0c9-a9afe6a1007f</v>
    <v>en-GB</v>
    <v>Map</v>
  </rv>
  <rv s="0">
    <v>536870912</v>
    <v>Chernihiv Oblast</v>
    <v>4d3c108d-9f83-97bb-6c45-e5206908c9ba</v>
    <v>en-GB</v>
    <v>Map</v>
  </rv>
  <rv s="0">
    <v>536870912</v>
    <v>Chernivtsi Oblast</v>
    <v>2b816ee4-0e8d-8ada-257c-6b9b23a72ad0</v>
    <v>en-GB</v>
    <v>Map</v>
  </rv>
  <rv s="0">
    <v>536870912</v>
    <v>Dnipropetrovsk Oblast</v>
    <v>83b98499-16b8-bb03-d593-dd4bdf6eca84</v>
    <v>en-GB</v>
    <v>Map</v>
  </rv>
  <rv s="0">
    <v>536870912</v>
    <v>Donetsk Oblast</v>
    <v>66af6664-7bd4-318e-e6c4-a5eba1b797fa</v>
    <v>en-GB</v>
    <v>Map</v>
  </rv>
  <rv s="0">
    <v>536870912</v>
    <v>Ivano-Frankivsk Oblast</v>
    <v>5ab8bbed-4d8c-3a6e-ce49-db79ef72183f</v>
    <v>en-GB</v>
    <v>Map</v>
  </rv>
  <rv s="0">
    <v>536870912</v>
    <v>Kharkiv Oblast</v>
    <v>80a0fd15-8a6f-05e0-ef8e-3ac5b137b76c</v>
    <v>en-GB</v>
    <v>Map</v>
  </rv>
  <rv s="0">
    <v>536870912</v>
    <v>Kherson Oblast</v>
    <v>3d03caa9-910c-b257-2449-cb94ef57e497</v>
    <v>en-GB</v>
    <v>Map</v>
  </rv>
  <rv s="0">
    <v>536870912</v>
    <v>Khmelnytskyi Oblast</v>
    <v>d8d2d1e1-25b5-cc8e-95a9-dd2af8f5b7a7</v>
    <v>en-GB</v>
    <v>Map</v>
  </rv>
  <rv s="0">
    <v>536870912</v>
    <v>Kyiv Oblast</v>
    <v>4c971681-9dca-2885-9bc5-18f1d3b975b1</v>
    <v>en-GB</v>
    <v>Map</v>
  </rv>
  <rv s="0">
    <v>536870912</v>
    <v>Kirovohrad Oblast</v>
    <v>ef8d4608-76c2-a832-264e-4cf51a0c5dbd</v>
    <v>en-GB</v>
    <v>Map</v>
  </rv>
  <rv s="0">
    <v>536870912</v>
    <v>Luhansk Oblast</v>
    <v>cccfd56b-f7a9-dd2a-d268-68084adf28b4</v>
    <v>en-GB</v>
    <v>Map</v>
  </rv>
  <rv s="0">
    <v>536870912</v>
    <v>Lviv Oblast</v>
    <v>aa5637b1-7fe1-a3c0-42df-6616eb84675a</v>
    <v>en-GB</v>
    <v>Map</v>
  </rv>
  <rv s="0">
    <v>536870912</v>
    <v>Mykolaiv Oblast</v>
    <v>11f87280-610e-7272-da94-5f8890fcf23d</v>
    <v>en-GB</v>
    <v>Map</v>
  </rv>
  <rv s="0">
    <v>536870912</v>
    <v>Odesa Oblast</v>
    <v>ab1bf172-10d2-6650-704b-07f524561e0c</v>
    <v>en-GB</v>
    <v>Map</v>
  </rv>
  <rv s="0">
    <v>536870912</v>
    <v>Poltava Oblast</v>
    <v>e5ca22a5-cbe2-e9f8-df2a-c271030dccc7</v>
    <v>en-GB</v>
    <v>Map</v>
  </rv>
  <rv s="0">
    <v>536870912</v>
    <v>Rivne Oblast</v>
    <v>d6cdb68d-5af6-afd9-b456-affff06b0df7</v>
    <v>en-GB</v>
    <v>Map</v>
  </rv>
  <rv s="0">
    <v>536870912</v>
    <v>Sumy Oblast</v>
    <v>f7532844-70f6-fa1d-38eb-23fd0dbcb818</v>
    <v>en-GB</v>
    <v>Map</v>
  </rv>
  <rv s="0">
    <v>536870912</v>
    <v>Ternopil Oblast</v>
    <v>8546d368-622f-6499-3510-030c076e5f17</v>
    <v>en-GB</v>
    <v>Map</v>
  </rv>
  <rv s="0">
    <v>536870912</v>
    <v>Vinnytsia Oblast</v>
    <v>f740bcec-499b-0dee-db2b-31a5e212bb43</v>
    <v>en-GB</v>
    <v>Map</v>
  </rv>
  <rv s="0">
    <v>536870912</v>
    <v>Volyn Oblast</v>
    <v>0e1b7fc3-81cf-e44d-b558-4f6a739d4ab5</v>
    <v>en-GB</v>
    <v>Map</v>
  </rv>
  <rv s="0">
    <v>536870912</v>
    <v>Zakarpattia Oblast</v>
    <v>2b40bf9f-f59e-2eda-4e2c-ab42a853d304</v>
    <v>en-GB</v>
    <v>Map</v>
  </rv>
  <rv s="0">
    <v>536870912</v>
    <v>Zaporizhzhia Oblast</v>
    <v>cfdae36e-e003-7dea-83b3-d9f416b99469</v>
    <v>en-GB</v>
    <v>Map</v>
  </rv>
  <rv s="0">
    <v>536870912</v>
    <v>Zhytomyr Oblast</v>
    <v>8a86953e-fa05-4b29-ba68-763eb4012703</v>
    <v>en-GB</v>
    <v>Map</v>
  </rv>
  <rv s="0">
    <v>536870912</v>
    <v>Autonomous Republic of Crimea</v>
    <v>79c3dba3-7806-419d-9763-6a5bc8e8e810</v>
    <v>en-GB</v>
    <v>Map</v>
  </rv>
  <rv s="0">
    <v>536870912</v>
    <v>Sevastopol</v>
    <v>1d4e43aa-65a2-a88a-3324-a9ac6e098708</v>
    <v>en-GB</v>
    <v>Map</v>
  </rv>
  <rv s="3">
    <v>36</v>
  </rv>
  <rv s="1">
    <fb>0.201408893342575</fb>
    <v>24</v>
  </rv>
  <rv s="1">
    <fb>0.45200000000000001</fb>
    <v>24</v>
  </rv>
  <rv s="1">
    <fb>8.8819999694824195E-2</fb>
    <v>32</v>
  </rv>
  <rv s="1">
    <fb>30835699</fb>
    <v>25</v>
  </rv>
  <rv s="5">
    <v>#VALUE!</v>
    <v>en-GB</v>
    <v>ad599477-9e6d-4a0e-bab5-0edf9db7115a</v>
    <v>536870912</v>
    <v>1</v>
    <v>90</v>
    <v>18</v>
    <v>Ukraine</v>
    <v>20</v>
    <v>21</v>
    <v>Map</v>
    <v>22</v>
    <v>91</v>
    <v>UA</v>
    <v>643</v>
    <v>644</v>
    <v>645</v>
    <v>646</v>
    <v>647</v>
    <v>648</v>
    <v>649</v>
    <v>650</v>
    <v>651</v>
    <v>UAH</v>
    <v>Ukraine is a country in Eastern Europe. It is the second-largest country in Europe after Russia, which borders it to the east and northeast. Ukraine also borders Belarus to the north; Poland and Slovakia to the west; Hungary, Romania and Moldova ...</v>
    <v>652</v>
    <v>653</v>
    <v>654</v>
    <v>655</v>
    <v>656</v>
    <v>657</v>
    <v>658</v>
    <v>659</v>
    <v>660</v>
    <v>661</v>
    <v>648</v>
    <v>665</v>
    <v>666</v>
    <v>667</v>
    <v>668</v>
    <v>253</v>
    <v>669</v>
    <v>Ukraine</v>
    <v>National anthem of Ukraine</v>
    <v>670</v>
    <v>Україна</v>
    <v>671</v>
    <v>672</v>
    <v>673</v>
    <v>349</v>
    <v>674</v>
    <v>675</v>
    <v>676</v>
    <v>677</v>
    <v>678</v>
    <v>679</v>
    <v>680</v>
    <v>707</v>
    <v>708</v>
    <v>141</v>
    <v>709</v>
    <v>710</v>
    <v>Ukraine</v>
    <v>711</v>
    <v>mdp/vdpid/241</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92">
    <spb s="0">
      <v xml:space="preserve">data.worldbank.org	</v>
      <v xml:space="preserve">	</v>
      <v xml:space="preserve">http://data.worldbank.org/indicator/FP.CPI.TOTL	</v>
      <v xml:space="preserve">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8">
      <v>3</v>
    </spb>
    <spb s="8">
      <v>4</v>
    </spb>
    <spb s="8">
      <v>5</v>
    </spb>
    <spb s="8">
      <v>6</v>
    </spb>
    <spb s="8">
      <v>7</v>
    </spb>
    <spb s="8">
      <v>8</v>
    </spb>
    <spb s="8">
      <v>9</v>
    </spb>
    <spb s="8">
      <v>10</v>
    </spb>
    <spb s="8">
      <v>11</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9">
      <v>0</v>
      <v>33</v>
      <v>34</v>
      <v>34</v>
      <v>3</v>
      <v>34</v>
      <v>34</v>
      <v>34</v>
      <v>35</v>
      <v>34</v>
      <v>34</v>
      <v>35</v>
      <v>34</v>
      <v>34</v>
      <v>36</v>
      <v>6</v>
      <v>33</v>
      <v>36</v>
      <v>8</v>
      <v>34</v>
      <v>9</v>
      <v>10</v>
      <v>11</v>
      <v>36</v>
      <v>36</v>
      <v>34</v>
      <v>36</v>
      <v>12</v>
      <v>13</v>
      <v>14</v>
      <v>15</v>
      <v>36</v>
      <v>36</v>
      <v>36</v>
      <v>36</v>
      <v>16</v>
    </spb>
    <spb s="2">
      <v>1</v>
      <v>Name</v>
      <v>LearnMoreOnLink</v>
    </spb>
    <spb s="10">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1">
      <v>0</v>
      <v>40</v>
      <v>41</v>
      <v>41</v>
      <v>3</v>
      <v>41</v>
      <v>41</v>
      <v>41</v>
      <v>42</v>
      <v>41</v>
      <v>41</v>
      <v>42</v>
      <v>41</v>
      <v>41</v>
      <v>43</v>
      <v>6</v>
      <v>44</v>
      <v>43</v>
      <v>41</v>
      <v>43</v>
      <v>9</v>
      <v>10</v>
      <v>11</v>
      <v>43</v>
      <v>43</v>
      <v>41</v>
      <v>43</v>
      <v>12</v>
      <v>13</v>
      <v>14</v>
      <v>15</v>
      <v>43</v>
      <v>44</v>
      <v>43</v>
      <v>43</v>
      <v>43</v>
      <v>43</v>
      <v>43</v>
      <v>43</v>
      <v>43</v>
      <v>43</v>
      <v>43</v>
      <v>43</v>
      <v>16</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
      <v>0</v>
      <v>47</v>
      <v>48</v>
      <v>48</v>
      <v>3</v>
      <v>48</v>
      <v>48</v>
      <v>48</v>
      <v>49</v>
      <v>48</v>
      <v>48</v>
      <v>49</v>
      <v>48</v>
      <v>48</v>
      <v>50</v>
      <v>6</v>
      <v>47</v>
      <v>50</v>
      <v>8</v>
      <v>48</v>
      <v>50</v>
      <v>9</v>
      <v>10</v>
      <v>11</v>
      <v>50</v>
      <v>50</v>
      <v>48</v>
      <v>50</v>
      <v>12</v>
      <v>13</v>
      <v>14</v>
      <v>15</v>
      <v>50</v>
      <v>47</v>
      <v>50</v>
      <v>50</v>
      <v>50</v>
      <v>50</v>
      <v>50</v>
      <v>50</v>
      <v>50</v>
      <v>50</v>
      <v>50</v>
      <v>50</v>
      <v>16</v>
    </spb>
    <spb s="7">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
      <v>0</v>
      <v>53</v>
      <v>54</v>
      <v>54</v>
      <v>3</v>
      <v>54</v>
      <v>54</v>
      <v>54</v>
      <v>55</v>
      <v>54</v>
      <v>54</v>
      <v>55</v>
      <v>54</v>
      <v>54</v>
      <v>56</v>
      <v>6</v>
      <v>53</v>
      <v>56</v>
      <v>8</v>
      <v>54</v>
      <v>56</v>
      <v>9</v>
      <v>10</v>
      <v>11</v>
      <v>56</v>
      <v>56</v>
      <v>54</v>
      <v>56</v>
      <v>12</v>
      <v>13</v>
      <v>14</v>
      <v>15</v>
      <v>56</v>
      <v>53</v>
      <v>56</v>
      <v>56</v>
      <v>56</v>
      <v>56</v>
      <v>56</v>
      <v>56</v>
      <v>56</v>
      <v>56</v>
      <v>56</v>
      <v>56</v>
      <v>16</v>
    </spb>
    <spb s="7">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
      <v>0</v>
      <v>59</v>
      <v>60</v>
      <v>60</v>
      <v>3</v>
      <v>60</v>
      <v>60</v>
      <v>60</v>
      <v>61</v>
      <v>60</v>
      <v>60</v>
      <v>61</v>
      <v>60</v>
      <v>60</v>
      <v>62</v>
      <v>6</v>
      <v>59</v>
      <v>62</v>
      <v>8</v>
      <v>60</v>
      <v>62</v>
      <v>9</v>
      <v>10</v>
      <v>11</v>
      <v>62</v>
      <v>62</v>
      <v>60</v>
      <v>62</v>
      <v>12</v>
      <v>13</v>
      <v>14</v>
      <v>15</v>
      <v>62</v>
      <v>59</v>
      <v>62</v>
      <v>62</v>
      <v>62</v>
      <v>62</v>
      <v>62</v>
      <v>62</v>
      <v>62</v>
      <v>62</v>
      <v>62</v>
      <v>62</v>
      <v>16</v>
    </spb>
    <spb s="2">
      <v>2</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2">
      <v>0</v>
      <v>66</v>
      <v>67</v>
      <v>67</v>
      <v>3</v>
      <v>67</v>
      <v>67</v>
      <v>67</v>
      <v>68</v>
      <v>67</v>
      <v>67</v>
      <v>67</v>
      <v>67</v>
      <v>69</v>
      <v>6</v>
      <v>66</v>
      <v>69</v>
      <v>8</v>
      <v>67</v>
      <v>69</v>
      <v>9</v>
      <v>10</v>
      <v>11</v>
      <v>69</v>
      <v>69</v>
      <v>67</v>
      <v>69</v>
      <v>12</v>
      <v>13</v>
      <v>14</v>
      <v>15</v>
      <v>69</v>
      <v>66</v>
      <v>69</v>
      <v>69</v>
      <v>69</v>
      <v>69</v>
      <v>69</v>
      <v>69</v>
      <v>69</v>
      <v>69</v>
      <v>69</v>
      <v>69</v>
      <v>16</v>
    </spb>
    <spb s="2">
      <v>3</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3">
      <v>0</v>
      <v>73</v>
      <v>74</v>
      <v>74</v>
      <v>3</v>
      <v>74</v>
      <v>74</v>
      <v>74</v>
      <v>75</v>
      <v>74</v>
      <v>74</v>
      <v>74</v>
      <v>74</v>
      <v>76</v>
      <v>6</v>
      <v>73</v>
      <v>76</v>
      <v>8</v>
      <v>74</v>
      <v>76</v>
      <v>9</v>
      <v>10</v>
      <v>11</v>
      <v>76</v>
      <v>76</v>
      <v>74</v>
      <v>76</v>
      <v>12</v>
      <v>13</v>
      <v>14</v>
      <v>73</v>
      <v>76</v>
      <v>76</v>
      <v>76</v>
      <v>76</v>
      <v>76</v>
      <v>76</v>
      <v>76</v>
      <v>76</v>
      <v>76</v>
      <v>76</v>
      <v>16</v>
    </spb>
    <spb s="2">
      <v>4</v>
      <v>Name</v>
      <v>LearnMoreOnLink</v>
    </spb>
    <spb s="14">
      <v>2019</v>
      <v>2019</v>
      <v>square km</v>
      <v>per thousand (2018)</v>
      <v>2022</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
      <v>0</v>
      <v>86</v>
      <v>87</v>
      <v>87</v>
      <v>3</v>
      <v>87</v>
      <v>87</v>
      <v>87</v>
      <v>88</v>
      <v>87</v>
      <v>87</v>
      <v>88</v>
      <v>87</v>
      <v>87</v>
      <v>89</v>
      <v>6</v>
      <v>86</v>
      <v>89</v>
      <v>8</v>
      <v>87</v>
      <v>89</v>
      <v>9</v>
      <v>10</v>
      <v>11</v>
      <v>89</v>
      <v>89</v>
      <v>87</v>
      <v>89</v>
      <v>12</v>
      <v>13</v>
      <v>14</v>
      <v>15</v>
      <v>89</v>
      <v>86</v>
      <v>89</v>
      <v>89</v>
      <v>89</v>
      <v>89</v>
      <v>89</v>
      <v>89</v>
      <v>89</v>
      <v>89</v>
      <v>89</v>
      <v>89</v>
      <v>16</v>
    </spb>
    <spb s="7">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FF3FB0-8FD8-4F8B-967A-6F1B554C13CF}" name="Table134" displayName="Table134" ref="A2:C9" totalsRowShown="0">
  <autoFilter ref="A2:C9" xr:uid="{06FF3FB0-8FD8-4F8B-967A-6F1B554C13CF}"/>
  <tableColumns count="3">
    <tableColumn id="1" xr3:uid="{2A2CFF77-95DE-48F2-B490-7D069B00AFAF}" name="Items"/>
    <tableColumn id="2" xr3:uid="{83A04271-8B00-4D96-A083-E530A8C6E9A4}" name="Price"/>
    <tableColumn id="3" xr3:uid="{0753F0B2-4645-40BB-8486-962E53B73E0A}" name="Quant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E5E499-4010-454C-A910-99E92FFA9172}" name="Table1345" displayName="Table1345" ref="A13:C20" totalsRowShown="0">
  <autoFilter ref="A13:C20" xr:uid="{47E5E499-4010-454C-A910-99E92FFA9172}"/>
  <tableColumns count="3">
    <tableColumn id="1" xr3:uid="{B2B36DC6-BB2A-46A9-8227-206D712248E6}" name="Items"/>
    <tableColumn id="2" xr3:uid="{0A6E5071-5C7E-4E43-B05E-60D1ECDCED15}" name="Price"/>
    <tableColumn id="3" xr3:uid="{50FE5528-8F9A-46FD-874D-03E74B2DD49F}" name="Quantit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14292D-BFD2-4617-974D-8BFE75B9038F}" name="Table13456" displayName="Table13456" ref="A24:G35" totalsRowShown="0">
  <autoFilter ref="A24:G35" xr:uid="{4614292D-BFD2-4617-974D-8BFE75B9038F}"/>
  <tableColumns count="7">
    <tableColumn id="1" xr3:uid="{220496A7-192D-44A3-84D5-7E9182ECAEBA}" name="Items"/>
    <tableColumn id="2" xr3:uid="{A8D704A3-7866-4B46-99FD-BA2BCE4B8574}" name="Price"/>
    <tableColumn id="3" xr3:uid="{71452F6F-1628-4E41-A318-25988D4AFAD3}" name="Quantity"/>
    <tableColumn id="4" xr3:uid="{2981C523-EE49-45D9-954B-9D731BC8268C}" name="Total">
      <calculatedColumnFormula>Table13456[[#This Row],[Quantity]]*Table13456[[#This Row],[Price]]</calculatedColumnFormula>
    </tableColumn>
    <tableColumn id="5" xr3:uid="{442D206A-CB43-4BC9-BF2D-BBF0ED6336DF}" name="Type"/>
    <tableColumn id="6" xr3:uid="{269B4557-8A78-4F0C-B572-D33ED5D835AF}" name="Store"/>
    <tableColumn id="7" xr3:uid="{0037A33E-96FB-4ED0-90B8-9425907F3897}" name="Per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illiant.org/wiki/even-and-odd-numbers/" TargetMode="External"/><Relationship Id="rId2" Type="http://schemas.openxmlformats.org/officeDocument/2006/relationships/hyperlink" Target="https://www.quantamagazine.org/why-mathematicians-still-cant-solve-the-collatz-conjecture-20200922/" TargetMode="External"/><Relationship Id="rId1" Type="http://schemas.openxmlformats.org/officeDocument/2006/relationships/hyperlink" Target="https://www.simplilearn.com/tutorials/excel-tutorial/excel-formulas" TargetMode="External"/><Relationship Id="rId6" Type="http://schemas.openxmlformats.org/officeDocument/2006/relationships/hyperlink" Target="https://www.cita.utoronto.ca/~merz/intel_f10b/main_for/mergedProjects/lref_for/source_files/pg9ansi2.htm" TargetMode="External"/><Relationship Id="rId5" Type="http://schemas.openxmlformats.org/officeDocument/2006/relationships/hyperlink" Target="https://mutualink.net/wp-content/uploads/2020/07/Think-Outside-the-Box-Website-1.png" TargetMode="External"/><Relationship Id="rId4" Type="http://schemas.openxmlformats.org/officeDocument/2006/relationships/hyperlink" Target="https://www.netflix.com/title/80179831"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ivotTable" Target="../pivotTables/pivotTable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3"/>
  <sheetViews>
    <sheetView topLeftCell="A234" workbookViewId="0">
      <selection activeCell="E185" sqref="E185"/>
    </sheetView>
  </sheetViews>
  <sheetFormatPr defaultRowHeight="15"/>
  <cols>
    <col min="1" max="16" width="11.140625" bestFit="1" customWidth="1"/>
  </cols>
  <sheetData>
    <row r="1" spans="1:16">
      <c r="A1" s="9" t="s">
        <v>0</v>
      </c>
      <c r="B1" s="9"/>
      <c r="C1" s="9"/>
      <c r="D1" s="9"/>
      <c r="E1" s="9"/>
      <c r="F1" s="9"/>
    </row>
    <row r="2" spans="1:16">
      <c r="A2" s="9"/>
      <c r="B2" s="9"/>
      <c r="C2" s="9"/>
      <c r="D2" s="9"/>
      <c r="E2" s="9"/>
      <c r="F2" s="9"/>
      <c r="K2" s="1" t="s">
        <v>1</v>
      </c>
    </row>
    <row r="4" spans="1:16">
      <c r="A4" s="10" t="s">
        <v>2</v>
      </c>
      <c r="B4" s="10"/>
      <c r="C4" s="10"/>
      <c r="D4" s="10"/>
      <c r="E4" s="10"/>
      <c r="F4" s="10"/>
    </row>
    <row r="5" spans="1:16">
      <c r="A5" s="10"/>
      <c r="B5" s="10"/>
      <c r="C5" s="10"/>
      <c r="D5" s="10"/>
      <c r="E5" s="10"/>
      <c r="F5" s="10"/>
    </row>
    <row r="8" spans="1:16">
      <c r="A8" t="s">
        <v>3</v>
      </c>
      <c r="D8" t="s">
        <v>4</v>
      </c>
      <c r="F8" t="s">
        <v>5</v>
      </c>
    </row>
    <row r="9" spans="1:16">
      <c r="A9">
        <v>25</v>
      </c>
      <c r="B9">
        <v>5</v>
      </c>
      <c r="D9">
        <v>125</v>
      </c>
    </row>
    <row r="10" spans="1:16">
      <c r="A10">
        <v>80</v>
      </c>
      <c r="B10">
        <v>9</v>
      </c>
      <c r="D10">
        <v>720</v>
      </c>
    </row>
    <row r="11" spans="1:16">
      <c r="A11">
        <v>50</v>
      </c>
      <c r="B11">
        <v>2</v>
      </c>
      <c r="D11">
        <v>100</v>
      </c>
    </row>
    <row r="12" spans="1:16">
      <c r="A12">
        <v>23</v>
      </c>
      <c r="B12">
        <v>5</v>
      </c>
      <c r="D12">
        <v>115</v>
      </c>
    </row>
    <row r="13" spans="1:16">
      <c r="A13">
        <v>58</v>
      </c>
      <c r="B13">
        <v>6</v>
      </c>
      <c r="D13">
        <v>348</v>
      </c>
    </row>
    <row r="16" spans="1:16">
      <c r="A16" t="s">
        <v>3</v>
      </c>
      <c r="N16" t="s">
        <v>4</v>
      </c>
      <c r="P16" t="s">
        <v>5</v>
      </c>
    </row>
    <row r="17" spans="1:14">
      <c r="A17">
        <v>5</v>
      </c>
      <c r="B17">
        <v>5</v>
      </c>
      <c r="C17">
        <v>5</v>
      </c>
      <c r="D17">
        <v>9</v>
      </c>
      <c r="E17">
        <v>2</v>
      </c>
      <c r="F17">
        <v>10</v>
      </c>
      <c r="G17">
        <v>2</v>
      </c>
      <c r="H17">
        <v>1</v>
      </c>
      <c r="I17">
        <v>1</v>
      </c>
      <c r="J17">
        <v>1</v>
      </c>
      <c r="K17">
        <v>3</v>
      </c>
      <c r="L17">
        <v>9</v>
      </c>
      <c r="N17">
        <v>53</v>
      </c>
    </row>
    <row r="18" spans="1:14">
      <c r="A18">
        <v>10</v>
      </c>
      <c r="B18">
        <v>9</v>
      </c>
      <c r="C18">
        <v>5</v>
      </c>
      <c r="D18">
        <v>2</v>
      </c>
      <c r="E18">
        <v>2</v>
      </c>
      <c r="F18">
        <v>4</v>
      </c>
      <c r="G18">
        <v>4</v>
      </c>
      <c r="H18">
        <v>9</v>
      </c>
      <c r="I18">
        <v>6</v>
      </c>
      <c r="J18">
        <v>0</v>
      </c>
      <c r="K18">
        <v>7</v>
      </c>
      <c r="L18">
        <v>8</v>
      </c>
      <c r="N18">
        <v>66</v>
      </c>
    </row>
    <row r="19" spans="1:14">
      <c r="A19">
        <v>0</v>
      </c>
      <c r="B19">
        <v>9</v>
      </c>
      <c r="C19">
        <v>8</v>
      </c>
      <c r="D19">
        <v>1</v>
      </c>
      <c r="E19">
        <v>2</v>
      </c>
      <c r="F19">
        <v>5</v>
      </c>
      <c r="G19">
        <v>6</v>
      </c>
      <c r="H19">
        <v>7</v>
      </c>
      <c r="I19">
        <v>8</v>
      </c>
      <c r="J19">
        <v>6</v>
      </c>
      <c r="K19">
        <v>3</v>
      </c>
      <c r="L19">
        <v>0</v>
      </c>
      <c r="N19">
        <v>55</v>
      </c>
    </row>
    <row r="20" spans="1:14">
      <c r="A20">
        <v>2</v>
      </c>
      <c r="B20">
        <v>2</v>
      </c>
      <c r="C20">
        <v>9</v>
      </c>
      <c r="D20">
        <v>10</v>
      </c>
      <c r="E20">
        <v>3</v>
      </c>
      <c r="F20">
        <v>4</v>
      </c>
      <c r="G20">
        <v>0</v>
      </c>
      <c r="H20">
        <v>10</v>
      </c>
      <c r="I20">
        <v>10</v>
      </c>
      <c r="J20">
        <v>10</v>
      </c>
      <c r="K20">
        <v>9</v>
      </c>
      <c r="L20">
        <v>10</v>
      </c>
      <c r="N20">
        <v>79</v>
      </c>
    </row>
    <row r="21" spans="1:14">
      <c r="A21">
        <v>2</v>
      </c>
      <c r="B21">
        <v>3</v>
      </c>
      <c r="C21">
        <v>8</v>
      </c>
      <c r="D21">
        <v>4</v>
      </c>
      <c r="E21">
        <v>7</v>
      </c>
      <c r="F21">
        <v>1</v>
      </c>
      <c r="G21">
        <v>1</v>
      </c>
      <c r="H21">
        <v>4</v>
      </c>
      <c r="I21">
        <v>6</v>
      </c>
      <c r="J21">
        <v>10</v>
      </c>
      <c r="K21">
        <v>1</v>
      </c>
      <c r="L21">
        <v>2</v>
      </c>
      <c r="N21">
        <v>49</v>
      </c>
    </row>
    <row r="24" spans="1:14">
      <c r="A24" t="s">
        <v>3</v>
      </c>
      <c r="F24" t="s">
        <v>4</v>
      </c>
      <c r="H24" t="s">
        <v>5</v>
      </c>
    </row>
    <row r="25" spans="1:14">
      <c r="A25">
        <v>2</v>
      </c>
      <c r="B25">
        <v>17</v>
      </c>
      <c r="C25">
        <v>16</v>
      </c>
      <c r="D25">
        <v>5</v>
      </c>
      <c r="F25">
        <v>10</v>
      </c>
    </row>
    <row r="26" spans="1:14">
      <c r="A26">
        <v>14</v>
      </c>
      <c r="B26">
        <v>5</v>
      </c>
      <c r="C26">
        <v>2</v>
      </c>
      <c r="D26">
        <v>6</v>
      </c>
      <c r="F26">
        <v>6.75</v>
      </c>
    </row>
    <row r="27" spans="1:14">
      <c r="A27">
        <v>12</v>
      </c>
      <c r="B27">
        <v>4</v>
      </c>
      <c r="C27">
        <v>16</v>
      </c>
      <c r="D27">
        <v>9</v>
      </c>
      <c r="F27">
        <v>10.25</v>
      </c>
    </row>
    <row r="28" spans="1:14">
      <c r="A28">
        <v>19</v>
      </c>
      <c r="B28">
        <v>6</v>
      </c>
      <c r="C28">
        <v>17</v>
      </c>
      <c r="D28">
        <v>18</v>
      </c>
      <c r="F28">
        <v>15</v>
      </c>
    </row>
    <row r="29" spans="1:14">
      <c r="A29">
        <v>12</v>
      </c>
      <c r="B29">
        <v>13</v>
      </c>
      <c r="C29">
        <v>3</v>
      </c>
      <c r="D29">
        <v>20</v>
      </c>
      <c r="F29">
        <v>12</v>
      </c>
    </row>
    <row r="31" spans="1:14">
      <c r="A31" t="s">
        <v>3</v>
      </c>
      <c r="H31" t="s">
        <v>4</v>
      </c>
      <c r="J31" t="s">
        <v>6</v>
      </c>
    </row>
    <row r="32" spans="1:14">
      <c r="A32">
        <v>4</v>
      </c>
      <c r="B32">
        <v>7</v>
      </c>
      <c r="C32">
        <v>9</v>
      </c>
      <c r="D32">
        <v>3</v>
      </c>
      <c r="E32">
        <v>9</v>
      </c>
      <c r="H32">
        <f>COUNT(A32:F32)</f>
        <v>5</v>
      </c>
    </row>
    <row r="33" spans="1:10">
      <c r="A33">
        <v>9</v>
      </c>
      <c r="B33">
        <v>10</v>
      </c>
      <c r="C33">
        <v>10</v>
      </c>
      <c r="D33">
        <v>1</v>
      </c>
      <c r="E33">
        <v>8</v>
      </c>
      <c r="F33">
        <v>7</v>
      </c>
      <c r="H33">
        <f t="shared" ref="H33:H36" si="0">COUNT(A33:F33)</f>
        <v>6</v>
      </c>
    </row>
    <row r="34" spans="1:10">
      <c r="A34">
        <v>1</v>
      </c>
      <c r="B34">
        <v>7</v>
      </c>
      <c r="D34">
        <v>10</v>
      </c>
      <c r="F34">
        <v>7</v>
      </c>
      <c r="H34">
        <f t="shared" si="0"/>
        <v>4</v>
      </c>
    </row>
    <row r="35" spans="1:10">
      <c r="A35">
        <v>4</v>
      </c>
      <c r="B35">
        <v>7</v>
      </c>
      <c r="C35">
        <v>9</v>
      </c>
      <c r="D35">
        <v>8</v>
      </c>
      <c r="E35">
        <v>4</v>
      </c>
      <c r="F35">
        <v>9</v>
      </c>
      <c r="H35">
        <f t="shared" si="0"/>
        <v>6</v>
      </c>
    </row>
    <row r="36" spans="1:10">
      <c r="D36">
        <v>7</v>
      </c>
      <c r="E36">
        <v>9</v>
      </c>
      <c r="H36">
        <f t="shared" si="0"/>
        <v>2</v>
      </c>
    </row>
    <row r="39" spans="1:10">
      <c r="A39" t="s">
        <v>3</v>
      </c>
      <c r="H39" t="s">
        <v>4</v>
      </c>
      <c r="J39" t="s">
        <v>6</v>
      </c>
    </row>
    <row r="40" spans="1:10">
      <c r="A40">
        <v>6</v>
      </c>
      <c r="B40">
        <v>2</v>
      </c>
      <c r="C40">
        <v>7</v>
      </c>
      <c r="D40">
        <v>10</v>
      </c>
      <c r="E40">
        <v>3</v>
      </c>
      <c r="F40">
        <v>5</v>
      </c>
      <c r="H40">
        <f>COUNTIF(A40:F40,"&gt;3")</f>
        <v>4</v>
      </c>
    </row>
    <row r="41" spans="1:10">
      <c r="A41">
        <v>4</v>
      </c>
      <c r="B41">
        <v>1</v>
      </c>
      <c r="C41">
        <v>6</v>
      </c>
      <c r="D41">
        <v>6</v>
      </c>
      <c r="E41">
        <v>4</v>
      </c>
      <c r="F41">
        <v>2</v>
      </c>
      <c r="H41">
        <f t="shared" ref="H41:H44" si="1">COUNTIF(A41:F41,"&gt;3")</f>
        <v>4</v>
      </c>
    </row>
    <row r="42" spans="1:10">
      <c r="A42">
        <v>6</v>
      </c>
      <c r="B42">
        <v>8</v>
      </c>
      <c r="C42">
        <v>4</v>
      </c>
      <c r="D42">
        <v>9</v>
      </c>
      <c r="E42">
        <v>5</v>
      </c>
      <c r="F42">
        <v>7</v>
      </c>
      <c r="H42">
        <f t="shared" si="1"/>
        <v>6</v>
      </c>
    </row>
    <row r="43" spans="1:10">
      <c r="A43">
        <v>4</v>
      </c>
      <c r="B43">
        <v>9</v>
      </c>
      <c r="C43">
        <v>9</v>
      </c>
      <c r="D43">
        <v>6</v>
      </c>
      <c r="E43">
        <v>7</v>
      </c>
      <c r="F43">
        <v>5</v>
      </c>
      <c r="H43">
        <f t="shared" si="1"/>
        <v>6</v>
      </c>
    </row>
    <row r="44" spans="1:10">
      <c r="A44">
        <v>3</v>
      </c>
      <c r="B44">
        <v>8</v>
      </c>
      <c r="C44">
        <v>7</v>
      </c>
      <c r="D44">
        <v>1</v>
      </c>
      <c r="E44">
        <v>3</v>
      </c>
      <c r="F44">
        <v>1</v>
      </c>
      <c r="H44">
        <f t="shared" si="1"/>
        <v>2</v>
      </c>
    </row>
    <row r="47" spans="1:10">
      <c r="A47" t="s">
        <v>3</v>
      </c>
      <c r="H47" t="s">
        <v>4</v>
      </c>
      <c r="J47" t="s">
        <v>6</v>
      </c>
    </row>
    <row r="48" spans="1:10">
      <c r="A48">
        <v>9</v>
      </c>
      <c r="B48">
        <v>8</v>
      </c>
      <c r="C48">
        <v>7</v>
      </c>
      <c r="D48">
        <v>3</v>
      </c>
      <c r="E48">
        <v>1</v>
      </c>
      <c r="F48">
        <v>3</v>
      </c>
      <c r="H48" cm="1">
        <f t="array" ref="H48">AVERAGE(IF(A48:F48 &lt;&gt; MAX(A48:F48), IF(A48:F48 &lt;&gt; MIN(A48:F48), A48:F48)))</f>
        <v>5.25</v>
      </c>
    </row>
    <row r="49" spans="1:8">
      <c r="A49">
        <v>6</v>
      </c>
      <c r="B49">
        <v>4</v>
      </c>
      <c r="C49">
        <v>7</v>
      </c>
      <c r="D49">
        <v>10</v>
      </c>
      <c r="E49">
        <v>7</v>
      </c>
      <c r="F49">
        <v>9</v>
      </c>
      <c r="H49" cm="1">
        <f t="array" ref="H49">AVERAGE(IF(A49:F49 &lt;&gt; MAX(A49:F49), IF(A49:F49 &lt;&gt; MIN(A49:F49), A49:F49)))</f>
        <v>7.25</v>
      </c>
    </row>
    <row r="50" spans="1:8">
      <c r="A50">
        <v>2</v>
      </c>
      <c r="B50">
        <v>30</v>
      </c>
      <c r="C50">
        <v>10</v>
      </c>
      <c r="D50">
        <v>3</v>
      </c>
      <c r="E50">
        <v>1</v>
      </c>
      <c r="F50">
        <v>3</v>
      </c>
      <c r="H50" cm="1">
        <f t="array" ref="H50">AVERAGE(IF(A50:F50 &lt;&gt; MAX(A50:F50), IF(A50:F50 &lt;&gt; MIN(A50:F50), A50:F50)))</f>
        <v>4.5</v>
      </c>
    </row>
    <row r="51" spans="1:8">
      <c r="A51">
        <v>7</v>
      </c>
      <c r="B51">
        <v>9</v>
      </c>
      <c r="C51">
        <v>9</v>
      </c>
      <c r="D51">
        <v>8</v>
      </c>
      <c r="E51">
        <v>3</v>
      </c>
      <c r="F51">
        <v>1</v>
      </c>
      <c r="H51" cm="1">
        <f t="array" ref="H51">AVERAGE(IF(A51:F51 &lt;&gt; MAX(A51:F51), IF(A51:F51 &lt;&gt; MIN(A51:F51), A51:F51)))</f>
        <v>6</v>
      </c>
    </row>
    <row r="52" spans="1:8">
      <c r="A52">
        <v>-129000</v>
      </c>
      <c r="B52">
        <v>8</v>
      </c>
      <c r="C52">
        <v>5</v>
      </c>
      <c r="D52">
        <v>4</v>
      </c>
      <c r="E52">
        <v>1000</v>
      </c>
      <c r="F52">
        <v>5</v>
      </c>
      <c r="H52" cm="1">
        <f t="array" ref="H52">AVERAGE(IF(A52:F52 &lt;&gt; MAX(A52:F52), IF(A52:F52 &lt;&gt; MIN(A52:F52), A52:F52)))</f>
        <v>5.5</v>
      </c>
    </row>
    <row r="55" spans="1:8">
      <c r="A55" t="s">
        <v>3</v>
      </c>
      <c r="D55" t="s">
        <v>4</v>
      </c>
      <c r="F55" t="s">
        <v>6</v>
      </c>
    </row>
    <row r="56" spans="1:8">
      <c r="A56">
        <v>3.5276474842513048</v>
      </c>
      <c r="B56">
        <v>1</v>
      </c>
      <c r="D56">
        <f>ROUND(A56,B56)</f>
        <v>3.5</v>
      </c>
    </row>
    <row r="57" spans="1:8">
      <c r="A57">
        <v>2.7056886805584623</v>
      </c>
      <c r="B57">
        <v>2</v>
      </c>
      <c r="D57">
        <f t="shared" ref="D57:D60" si="2">ROUND(A57,B57)</f>
        <v>2.71</v>
      </c>
    </row>
    <row r="58" spans="1:8">
      <c r="A58">
        <v>5.0476593365730231</v>
      </c>
      <c r="B58">
        <v>0</v>
      </c>
      <c r="D58">
        <f t="shared" si="2"/>
        <v>5</v>
      </c>
    </row>
    <row r="59" spans="1:8">
      <c r="A59">
        <v>0.2232933020195782</v>
      </c>
      <c r="B59">
        <v>1</v>
      </c>
      <c r="D59">
        <f t="shared" si="2"/>
        <v>0.2</v>
      </c>
    </row>
    <row r="60" spans="1:8">
      <c r="A60">
        <v>3.7817929193959285</v>
      </c>
      <c r="B60">
        <v>3</v>
      </c>
      <c r="D60">
        <f t="shared" si="2"/>
        <v>3.782</v>
      </c>
    </row>
    <row r="63" spans="1:8">
      <c r="A63" t="s">
        <v>3</v>
      </c>
      <c r="D63" t="s">
        <v>4</v>
      </c>
      <c r="F63" t="s">
        <v>6</v>
      </c>
    </row>
    <row r="64" spans="1:8">
      <c r="A64">
        <v>10</v>
      </c>
      <c r="B64">
        <v>3</v>
      </c>
      <c r="D64">
        <f>MROUND(A64,B64)</f>
        <v>9</v>
      </c>
    </row>
    <row r="65" spans="1:10">
      <c r="A65">
        <v>12</v>
      </c>
      <c r="B65">
        <v>2</v>
      </c>
      <c r="D65">
        <f t="shared" ref="D65:D68" si="3">MROUND(A65,B65)</f>
        <v>12</v>
      </c>
    </row>
    <row r="66" spans="1:10">
      <c r="A66">
        <v>4</v>
      </c>
      <c r="B66">
        <v>5</v>
      </c>
      <c r="D66">
        <f t="shared" si="3"/>
        <v>5</v>
      </c>
    </row>
    <row r="67" spans="1:10">
      <c r="A67">
        <v>17</v>
      </c>
      <c r="B67">
        <v>3</v>
      </c>
      <c r="D67">
        <f t="shared" si="3"/>
        <v>18</v>
      </c>
    </row>
    <row r="68" spans="1:10">
      <c r="A68">
        <v>9</v>
      </c>
      <c r="B68">
        <v>2</v>
      </c>
      <c r="D68">
        <f t="shared" si="3"/>
        <v>10</v>
      </c>
    </row>
    <row r="71" spans="1:10">
      <c r="A71" t="s">
        <v>3</v>
      </c>
      <c r="H71" t="s">
        <v>4</v>
      </c>
      <c r="J71" t="s">
        <v>6</v>
      </c>
    </row>
    <row r="72" spans="1:10">
      <c r="A72">
        <v>6</v>
      </c>
      <c r="B72">
        <v>2</v>
      </c>
      <c r="C72">
        <v>7</v>
      </c>
      <c r="D72">
        <v>10</v>
      </c>
      <c r="E72">
        <v>3</v>
      </c>
      <c r="F72">
        <v>5</v>
      </c>
      <c r="H72">
        <f>MAX(A72:F72)</f>
        <v>10</v>
      </c>
    </row>
    <row r="73" spans="1:10">
      <c r="A73">
        <v>4</v>
      </c>
      <c r="B73">
        <v>1</v>
      </c>
      <c r="C73">
        <v>6</v>
      </c>
      <c r="D73">
        <v>6</v>
      </c>
      <c r="E73">
        <v>4</v>
      </c>
      <c r="F73">
        <v>2</v>
      </c>
      <c r="H73">
        <f t="shared" ref="H73:H75" si="4">MAX(A73:F73)</f>
        <v>6</v>
      </c>
    </row>
    <row r="74" spans="1:10">
      <c r="A74">
        <v>6</v>
      </c>
      <c r="B74">
        <v>8</v>
      </c>
      <c r="C74">
        <v>4</v>
      </c>
      <c r="D74">
        <v>9</v>
      </c>
      <c r="E74">
        <v>5</v>
      </c>
      <c r="F74">
        <v>7</v>
      </c>
      <c r="H74">
        <f t="shared" si="4"/>
        <v>9</v>
      </c>
    </row>
    <row r="75" spans="1:10">
      <c r="A75">
        <v>4</v>
      </c>
      <c r="B75">
        <v>9</v>
      </c>
      <c r="C75">
        <v>9</v>
      </c>
      <c r="D75">
        <v>6</v>
      </c>
      <c r="E75">
        <v>7</v>
      </c>
      <c r="F75">
        <v>5</v>
      </c>
      <c r="H75">
        <f t="shared" si="4"/>
        <v>9</v>
      </c>
    </row>
    <row r="76" spans="1:10">
      <c r="A76">
        <v>3</v>
      </c>
      <c r="B76">
        <v>8</v>
      </c>
      <c r="C76">
        <v>7</v>
      </c>
      <c r="D76">
        <v>1</v>
      </c>
      <c r="E76">
        <v>3</v>
      </c>
      <c r="F76">
        <v>1</v>
      </c>
      <c r="H76">
        <f>MAX(A76:F76)</f>
        <v>8</v>
      </c>
    </row>
    <row r="79" spans="1:10">
      <c r="A79" t="s">
        <v>3</v>
      </c>
      <c r="H79" t="s">
        <v>4</v>
      </c>
      <c r="J79" t="s">
        <v>6</v>
      </c>
    </row>
    <row r="80" spans="1:10">
      <c r="A80">
        <v>6</v>
      </c>
      <c r="B80">
        <v>2</v>
      </c>
      <c r="C80">
        <v>7</v>
      </c>
      <c r="D80">
        <v>10</v>
      </c>
      <c r="E80">
        <v>3</v>
      </c>
      <c r="F80">
        <v>5</v>
      </c>
      <c r="H80" cm="1">
        <f t="array" ref="H80">SUM(MOD(A80:F80, 2))</f>
        <v>3</v>
      </c>
    </row>
    <row r="81" spans="1:13">
      <c r="A81">
        <v>4</v>
      </c>
      <c r="B81">
        <v>1</v>
      </c>
      <c r="C81">
        <v>6</v>
      </c>
      <c r="D81">
        <v>6</v>
      </c>
      <c r="E81">
        <v>4</v>
      </c>
      <c r="F81">
        <v>2</v>
      </c>
      <c r="H81" cm="1">
        <f t="array" ref="H81">SUM(MOD(A81:F81, 2))</f>
        <v>1</v>
      </c>
    </row>
    <row r="82" spans="1:13">
      <c r="A82">
        <v>6</v>
      </c>
      <c r="B82">
        <v>8</v>
      </c>
      <c r="C82">
        <v>4</v>
      </c>
      <c r="D82">
        <v>9</v>
      </c>
      <c r="E82">
        <v>5</v>
      </c>
      <c r="F82">
        <v>7</v>
      </c>
      <c r="H82" cm="1">
        <f t="array" ref="H82">SUM(MOD(A82:F82, 2))</f>
        <v>3</v>
      </c>
    </row>
    <row r="83" spans="1:13">
      <c r="A83">
        <v>4</v>
      </c>
      <c r="B83">
        <v>9</v>
      </c>
      <c r="C83">
        <v>9</v>
      </c>
      <c r="D83">
        <v>6</v>
      </c>
      <c r="E83">
        <v>7</v>
      </c>
      <c r="F83">
        <v>5</v>
      </c>
      <c r="H83" cm="1">
        <f t="array" ref="H83">SUM(MOD(A83:F83, 2))</f>
        <v>4</v>
      </c>
    </row>
    <row r="84" spans="1:13">
      <c r="A84">
        <v>3</v>
      </c>
      <c r="B84">
        <v>8</v>
      </c>
      <c r="C84">
        <v>7</v>
      </c>
      <c r="D84">
        <v>1</v>
      </c>
      <c r="E84">
        <v>3</v>
      </c>
      <c r="F84">
        <v>9</v>
      </c>
      <c r="H84" cm="1">
        <f t="array" ref="H84">SUM(MOD(A84:F84, 2))</f>
        <v>5</v>
      </c>
    </row>
    <row r="87" spans="1:13">
      <c r="A87" t="s">
        <v>3</v>
      </c>
      <c r="H87" t="s">
        <v>4</v>
      </c>
      <c r="J87" t="s">
        <v>6</v>
      </c>
    </row>
    <row r="88" spans="1:13">
      <c r="A88">
        <v>82</v>
      </c>
      <c r="B88">
        <v>65</v>
      </c>
      <c r="C88">
        <v>43</v>
      </c>
      <c r="D88">
        <v>38</v>
      </c>
      <c r="E88">
        <v>11</v>
      </c>
      <c r="F88">
        <v>53</v>
      </c>
      <c r="H88" t="str">
        <f>IF(AVERAGE(A88:F88) &gt;= 50, "Pass", "Fail")</f>
        <v>Fail</v>
      </c>
    </row>
    <row r="89" spans="1:13">
      <c r="A89">
        <v>5</v>
      </c>
      <c r="B89">
        <v>95</v>
      </c>
      <c r="C89">
        <v>58</v>
      </c>
      <c r="D89">
        <v>53</v>
      </c>
      <c r="E89">
        <v>65</v>
      </c>
      <c r="F89">
        <v>36</v>
      </c>
      <c r="H89" t="str">
        <f t="shared" ref="H89:H92" si="5">IF(AVERAGE(A89:F89) &gt;= 50, "Pass", "Fail")</f>
        <v>Pass</v>
      </c>
    </row>
    <row r="90" spans="1:13">
      <c r="A90">
        <v>38</v>
      </c>
      <c r="B90">
        <v>92</v>
      </c>
      <c r="C90">
        <v>61</v>
      </c>
      <c r="D90">
        <v>96</v>
      </c>
      <c r="E90">
        <v>60</v>
      </c>
      <c r="F90">
        <v>81</v>
      </c>
      <c r="H90" t="str">
        <f t="shared" si="5"/>
        <v>Pass</v>
      </c>
    </row>
    <row r="91" spans="1:13">
      <c r="A91">
        <v>17</v>
      </c>
      <c r="B91">
        <v>98</v>
      </c>
      <c r="C91">
        <v>22</v>
      </c>
      <c r="D91">
        <v>85</v>
      </c>
      <c r="E91">
        <v>82</v>
      </c>
      <c r="F91">
        <v>84</v>
      </c>
      <c r="H91" t="str">
        <f t="shared" si="5"/>
        <v>Pass</v>
      </c>
    </row>
    <row r="92" spans="1:13">
      <c r="A92">
        <v>16</v>
      </c>
      <c r="B92">
        <v>64</v>
      </c>
      <c r="C92">
        <v>46</v>
      </c>
      <c r="D92">
        <v>68</v>
      </c>
      <c r="E92">
        <v>62</v>
      </c>
      <c r="F92">
        <v>6</v>
      </c>
      <c r="H92" t="str">
        <f t="shared" si="5"/>
        <v>Fail</v>
      </c>
    </row>
    <row r="95" spans="1:13">
      <c r="A95" t="s">
        <v>7</v>
      </c>
      <c r="H95" t="s">
        <v>4</v>
      </c>
      <c r="J95" t="s">
        <v>6</v>
      </c>
    </row>
    <row r="96" spans="1:13">
      <c r="A96">
        <v>2</v>
      </c>
      <c r="B96">
        <v>1</v>
      </c>
      <c r="C96">
        <v>1</v>
      </c>
      <c r="D96">
        <v>3</v>
      </c>
      <c r="E96">
        <v>1</v>
      </c>
      <c r="F96">
        <v>3</v>
      </c>
      <c r="H96">
        <f>SUMPRODUCT(A88:F88,A96:F96)</f>
        <v>556</v>
      </c>
      <c r="L96" t="s">
        <v>8</v>
      </c>
      <c r="M96" s="1" t="s">
        <v>9</v>
      </c>
    </row>
    <row r="97" spans="1:8">
      <c r="A97">
        <v>2</v>
      </c>
      <c r="B97">
        <v>2</v>
      </c>
      <c r="C97">
        <v>3</v>
      </c>
      <c r="D97">
        <v>2</v>
      </c>
      <c r="E97">
        <v>3</v>
      </c>
      <c r="F97">
        <v>5</v>
      </c>
      <c r="H97">
        <f t="shared" ref="H97:H100" si="6">SUMPRODUCT(A89:F89,A97:F97)</f>
        <v>855</v>
      </c>
    </row>
    <row r="98" spans="1:8">
      <c r="A98">
        <v>5</v>
      </c>
      <c r="B98">
        <v>3</v>
      </c>
      <c r="C98">
        <v>1</v>
      </c>
      <c r="D98">
        <v>5</v>
      </c>
      <c r="E98">
        <v>3</v>
      </c>
      <c r="F98">
        <v>5</v>
      </c>
      <c r="H98">
        <f t="shared" si="6"/>
        <v>1592</v>
      </c>
    </row>
    <row r="99" spans="1:8">
      <c r="A99">
        <v>2</v>
      </c>
      <c r="B99">
        <v>2</v>
      </c>
      <c r="C99">
        <v>5</v>
      </c>
      <c r="D99">
        <v>1</v>
      </c>
      <c r="E99">
        <v>4</v>
      </c>
      <c r="F99">
        <v>3</v>
      </c>
      <c r="H99">
        <f t="shared" si="6"/>
        <v>1005</v>
      </c>
    </row>
    <row r="100" spans="1:8">
      <c r="A100">
        <v>1</v>
      </c>
      <c r="B100">
        <v>2</v>
      </c>
      <c r="C100">
        <v>4</v>
      </c>
      <c r="D100">
        <v>1</v>
      </c>
      <c r="E100">
        <v>4</v>
      </c>
      <c r="F100">
        <v>2</v>
      </c>
      <c r="H100">
        <f t="shared" si="6"/>
        <v>656</v>
      </c>
    </row>
    <row r="103" spans="1:8">
      <c r="A103" t="s">
        <v>3</v>
      </c>
      <c r="C103" t="s">
        <v>4</v>
      </c>
      <c r="E103" t="s">
        <v>6</v>
      </c>
    </row>
    <row r="104" spans="1:8">
      <c r="A104">
        <v>3</v>
      </c>
      <c r="C104" t="str">
        <f>IF(ISEVEN(A104),"Even","Odd")</f>
        <v>Odd</v>
      </c>
    </row>
    <row r="105" spans="1:8">
      <c r="A105">
        <v>1</v>
      </c>
      <c r="C105" t="str">
        <f t="shared" ref="C105:C108" si="7">IF(ISEVEN(A105),"Even","Odd")</f>
        <v>Odd</v>
      </c>
    </row>
    <row r="106" spans="1:8">
      <c r="A106">
        <v>4</v>
      </c>
      <c r="C106" t="str">
        <f t="shared" si="7"/>
        <v>Even</v>
      </c>
    </row>
    <row r="107" spans="1:8">
      <c r="A107">
        <v>9</v>
      </c>
      <c r="C107" t="str">
        <f t="shared" si="7"/>
        <v>Odd</v>
      </c>
    </row>
    <row r="108" spans="1:8">
      <c r="A108">
        <v>2</v>
      </c>
      <c r="C108" t="str">
        <f t="shared" si="7"/>
        <v>Even</v>
      </c>
    </row>
    <row r="111" spans="1:8">
      <c r="A111" t="s">
        <v>3</v>
      </c>
      <c r="E111" t="s">
        <v>4</v>
      </c>
      <c r="G111" t="s">
        <v>6</v>
      </c>
    </row>
    <row r="112" spans="1:8">
      <c r="A112" s="7" t="s">
        <v>10</v>
      </c>
      <c r="B112" s="7"/>
      <c r="C112">
        <v>3</v>
      </c>
      <c r="E112" t="str">
        <f>LEFT(A112,8+C112)</f>
        <v>We love Arv</v>
      </c>
    </row>
    <row r="113" spans="1:7">
      <c r="A113" s="7" t="s">
        <v>10</v>
      </c>
      <c r="B113" s="7"/>
      <c r="C113">
        <v>4</v>
      </c>
      <c r="E113" t="str">
        <f t="shared" ref="E113:E116" si="8">LEFT(A113,8+C113)</f>
        <v>We love Arvi</v>
      </c>
    </row>
    <row r="114" spans="1:7">
      <c r="A114" s="7" t="s">
        <v>10</v>
      </c>
      <c r="B114" s="7"/>
      <c r="C114">
        <v>5</v>
      </c>
      <c r="E114" t="str">
        <f t="shared" si="8"/>
        <v>We love Arvin</v>
      </c>
    </row>
    <row r="115" spans="1:7">
      <c r="A115" s="7" t="s">
        <v>10</v>
      </c>
      <c r="B115" s="7"/>
      <c r="C115">
        <v>1</v>
      </c>
      <c r="E115" t="str">
        <f t="shared" si="8"/>
        <v>We love A</v>
      </c>
    </row>
    <row r="116" spans="1:7">
      <c r="A116" s="7" t="s">
        <v>10</v>
      </c>
      <c r="B116" s="7"/>
      <c r="C116">
        <v>7</v>
      </c>
      <c r="E116" t="str">
        <f t="shared" si="8"/>
        <v>We love Arvind</v>
      </c>
    </row>
    <row r="119" spans="1:7">
      <c r="A119" t="s">
        <v>3</v>
      </c>
      <c r="C119" t="s">
        <v>4</v>
      </c>
      <c r="E119" t="s">
        <v>6</v>
      </c>
    </row>
    <row r="120" spans="1:7">
      <c r="A120" t="s">
        <v>11</v>
      </c>
      <c r="C120" t="str">
        <f>LEFT(A120)</f>
        <v>A</v>
      </c>
    </row>
    <row r="121" spans="1:7">
      <c r="A121" t="s">
        <v>12</v>
      </c>
      <c r="C121" t="str">
        <f t="shared" ref="C121:C122" si="9">LEFT(A121)</f>
        <v>E</v>
      </c>
    </row>
    <row r="122" spans="1:7">
      <c r="A122" t="s">
        <v>13</v>
      </c>
      <c r="C122" t="str">
        <f t="shared" si="9"/>
        <v>H</v>
      </c>
    </row>
    <row r="123" spans="1:7">
      <c r="A123" t="s">
        <v>14</v>
      </c>
      <c r="C123" t="str">
        <f>LEFT(A123)</f>
        <v>W</v>
      </c>
    </row>
    <row r="124" spans="1:7">
      <c r="A124" t="s">
        <v>15</v>
      </c>
      <c r="C124" t="str">
        <f>LEFT(A124)</f>
        <v>A</v>
      </c>
    </row>
    <row r="127" spans="1:7">
      <c r="A127" t="s">
        <v>3</v>
      </c>
      <c r="E127" t="s">
        <v>4</v>
      </c>
      <c r="G127" t="s">
        <v>6</v>
      </c>
    </row>
    <row r="128" spans="1:7">
      <c r="A128" t="s">
        <v>16</v>
      </c>
      <c r="B128" s="8" t="s">
        <v>17</v>
      </c>
      <c r="C128" s="8"/>
      <c r="E128" t="str">
        <f>_xlfn.CONCAT(A128," ",B128)</f>
        <v>Mai-Ly has the best dog</v>
      </c>
    </row>
    <row r="129" spans="1:9">
      <c r="A129" t="s">
        <v>18</v>
      </c>
      <c r="B129" s="8" t="s">
        <v>19</v>
      </c>
      <c r="C129" s="8"/>
      <c r="E129" t="str">
        <f t="shared" ref="E129:E132" si="10">_xlfn.CONCAT(A129," ",B129)</f>
        <v>Miao emptied all the Ethias fruits</v>
      </c>
    </row>
    <row r="130" spans="1:9">
      <c r="A130" t="s">
        <v>20</v>
      </c>
      <c r="B130" s="8" t="s">
        <v>21</v>
      </c>
      <c r="C130" s="8"/>
      <c r="E130" t="str">
        <f t="shared" si="10"/>
        <v>Martin is a chill dude</v>
      </c>
    </row>
    <row r="131" spans="1:9">
      <c r="A131" t="s">
        <v>22</v>
      </c>
      <c r="B131" s="8" t="s">
        <v>23</v>
      </c>
      <c r="C131" s="8"/>
      <c r="E131" t="str">
        <f t="shared" si="10"/>
        <v>Julie is passionate about woodworking</v>
      </c>
    </row>
    <row r="132" spans="1:9">
      <c r="A132" t="s">
        <v>24</v>
      </c>
      <c r="B132" s="8" t="s">
        <v>25</v>
      </c>
      <c r="C132" s="8"/>
      <c r="E132" t="str">
        <f t="shared" si="10"/>
        <v>Santo likes pineapple on pizza</v>
      </c>
    </row>
    <row r="135" spans="1:9">
      <c r="A135" t="s">
        <v>3</v>
      </c>
      <c r="G135" t="s">
        <v>4</v>
      </c>
      <c r="I135" t="s">
        <v>6</v>
      </c>
    </row>
    <row r="136" spans="1:9">
      <c r="A136" s="7" t="s">
        <v>26</v>
      </c>
      <c r="B136" s="7"/>
      <c r="C136" s="7"/>
      <c r="D136">
        <v>1</v>
      </c>
      <c r="E136">
        <v>4</v>
      </c>
      <c r="G136" t="str">
        <f>MID(A136,D136,E136)</f>
        <v>Ricc</v>
      </c>
    </row>
    <row r="137" spans="1:9">
      <c r="A137" s="7" t="s">
        <v>26</v>
      </c>
      <c r="B137" s="7"/>
      <c r="C137" s="7"/>
      <c r="D137">
        <v>20</v>
      </c>
      <c r="E137">
        <v>3</v>
      </c>
      <c r="G137" t="str">
        <f>MID(A137,D137,E137)</f>
        <v>can</v>
      </c>
    </row>
    <row r="138" spans="1:9">
      <c r="A138" s="7" t="s">
        <v>26</v>
      </c>
      <c r="B138" s="7"/>
      <c r="C138" s="7"/>
      <c r="D138">
        <v>23</v>
      </c>
      <c r="E138">
        <v>4</v>
      </c>
      <c r="G138" t="str">
        <f t="shared" ref="G137:G140" si="11">MID(A138,D138,E138)</f>
        <v>cell</v>
      </c>
    </row>
    <row r="139" spans="1:9">
      <c r="A139" s="7" t="s">
        <v>26</v>
      </c>
      <c r="B139" s="7"/>
      <c r="C139" s="7"/>
      <c r="D139">
        <v>10</v>
      </c>
      <c r="E139">
        <v>3</v>
      </c>
      <c r="G139" t="str">
        <f t="shared" si="11"/>
        <v>has</v>
      </c>
    </row>
    <row r="140" spans="1:9">
      <c r="A140" s="7" t="s">
        <v>26</v>
      </c>
      <c r="B140" s="7"/>
      <c r="C140" s="7"/>
      <c r="D140">
        <v>24</v>
      </c>
      <c r="E140">
        <v>4</v>
      </c>
      <c r="G140" t="str">
        <f t="shared" si="11"/>
        <v>elle</v>
      </c>
    </row>
    <row r="143" spans="1:9">
      <c r="A143" t="s">
        <v>3</v>
      </c>
      <c r="D143" t="s">
        <v>4</v>
      </c>
      <c r="F143" t="s">
        <v>6</v>
      </c>
    </row>
    <row r="144" spans="1:9">
      <c r="A144" s="7" t="s">
        <v>27</v>
      </c>
      <c r="B144" s="7"/>
      <c r="D144" t="str">
        <f>LOWER(A144)</f>
        <v>oh no!</v>
      </c>
    </row>
    <row r="145" spans="1:6">
      <c r="A145" s="7" t="s">
        <v>28</v>
      </c>
      <c r="B145" s="7"/>
      <c r="D145" t="str">
        <f t="shared" ref="D145:D148" si="12">LOWER(A145)</f>
        <v>oh my god</v>
      </c>
    </row>
    <row r="146" spans="1:6">
      <c r="A146" s="7" t="s">
        <v>29</v>
      </c>
      <c r="B146" s="7"/>
      <c r="D146" t="str">
        <f t="shared" si="12"/>
        <v>holy shiii</v>
      </c>
    </row>
    <row r="147" spans="1:6">
      <c r="A147" s="7" t="s">
        <v>30</v>
      </c>
      <c r="B147" s="7"/>
      <c r="D147" t="str">
        <f t="shared" si="12"/>
        <v>nigerundayo smokey</v>
      </c>
    </row>
    <row r="148" spans="1:6" ht="15" customHeight="1">
      <c r="A148" t="s">
        <v>31</v>
      </c>
      <c r="D148" t="str">
        <f t="shared" si="12"/>
        <v>very nice caesar chan</v>
      </c>
    </row>
    <row r="151" spans="1:6">
      <c r="A151" t="s">
        <v>3</v>
      </c>
      <c r="D151" t="s">
        <v>4</v>
      </c>
      <c r="F151" t="s">
        <v>6</v>
      </c>
    </row>
    <row r="152" spans="1:6">
      <c r="A152" s="7" t="s">
        <v>27</v>
      </c>
      <c r="B152" s="7"/>
      <c r="D152" t="str">
        <f>UPPER(A152)</f>
        <v>OH NO!</v>
      </c>
    </row>
    <row r="153" spans="1:6">
      <c r="A153" s="7" t="s">
        <v>28</v>
      </c>
      <c r="B153" s="7"/>
      <c r="D153" t="str">
        <f t="shared" ref="D153:D156" si="13">UPPER(A153)</f>
        <v>OH MY GOD</v>
      </c>
    </row>
    <row r="154" spans="1:6">
      <c r="A154" s="7" t="s">
        <v>29</v>
      </c>
      <c r="B154" s="7"/>
      <c r="D154" t="str">
        <f t="shared" si="13"/>
        <v>HOLY SHIII</v>
      </c>
    </row>
    <row r="155" spans="1:6">
      <c r="A155" s="7" t="s">
        <v>30</v>
      </c>
      <c r="B155" s="7"/>
      <c r="D155" t="str">
        <f t="shared" si="13"/>
        <v>NIGERUNDAYO SMOKEY</v>
      </c>
    </row>
    <row r="156" spans="1:6">
      <c r="A156" t="s">
        <v>31</v>
      </c>
      <c r="D156" t="str">
        <f t="shared" si="13"/>
        <v>VERY NICE CAESAR CHAN</v>
      </c>
    </row>
    <row r="159" spans="1:6">
      <c r="A159" t="s">
        <v>3</v>
      </c>
      <c r="D159" t="s">
        <v>4</v>
      </c>
      <c r="F159" t="s">
        <v>6</v>
      </c>
    </row>
    <row r="160" spans="1:6">
      <c r="A160" s="7" t="s">
        <v>27</v>
      </c>
      <c r="B160" s="7"/>
      <c r="D160" t="str">
        <f>PROPER(A160)</f>
        <v>Oh No!</v>
      </c>
    </row>
    <row r="161" spans="1:13">
      <c r="A161" s="7" t="s">
        <v>28</v>
      </c>
      <c r="B161" s="7"/>
      <c r="D161" t="str">
        <f t="shared" ref="D161:D164" si="14">PROPER(A161)</f>
        <v>Oh My God</v>
      </c>
    </row>
    <row r="162" spans="1:13">
      <c r="A162" s="7" t="s">
        <v>29</v>
      </c>
      <c r="B162" s="7"/>
      <c r="D162" t="str">
        <f t="shared" si="14"/>
        <v>Holy Shiii</v>
      </c>
    </row>
    <row r="163" spans="1:13">
      <c r="A163" s="7" t="s">
        <v>30</v>
      </c>
      <c r="B163" s="7"/>
      <c r="D163" t="str">
        <f t="shared" si="14"/>
        <v>Nigerundayo Smokey</v>
      </c>
    </row>
    <row r="164" spans="1:13">
      <c r="A164" t="s">
        <v>31</v>
      </c>
      <c r="D164" t="str">
        <f t="shared" si="14"/>
        <v>Very Nice Caesar Chan</v>
      </c>
      <c r="H164" t="s">
        <v>32</v>
      </c>
      <c r="M164" s="1" t="s">
        <v>33</v>
      </c>
    </row>
    <row r="167" spans="1:13">
      <c r="A167" t="s">
        <v>3</v>
      </c>
      <c r="D167" t="s">
        <v>4</v>
      </c>
      <c r="F167" t="s">
        <v>6</v>
      </c>
    </row>
    <row r="168" spans="1:13">
      <c r="A168" s="7" t="s">
        <v>34</v>
      </c>
      <c r="B168" s="7"/>
      <c r="D168" t="str">
        <f>LEFT(A168, FIND(" ", A168)-1)</f>
        <v>The</v>
      </c>
    </row>
    <row r="169" spans="1:13">
      <c r="A169" s="7" t="s">
        <v>35</v>
      </c>
      <c r="B169" s="7"/>
      <c r="D169" t="str">
        <f>LEFT(A169, FIND(" ", A169)-1)</f>
        <v>You</v>
      </c>
    </row>
    <row r="170" spans="1:13">
      <c r="A170" s="7" t="s">
        <v>36</v>
      </c>
      <c r="B170" s="7"/>
      <c r="D170" t="str">
        <f t="shared" ref="D170:D172" si="15">LEFT(A170, FIND(" ", A170)-1)</f>
        <v>Smeagol</v>
      </c>
    </row>
    <row r="171" spans="1:13">
      <c r="A171" s="7" t="s">
        <v>37</v>
      </c>
      <c r="B171" s="7"/>
      <c r="D171" t="str">
        <f t="shared" si="15"/>
        <v>Let</v>
      </c>
    </row>
    <row r="172" spans="1:13">
      <c r="A172" s="7" t="s">
        <v>38</v>
      </c>
      <c r="B172" s="7"/>
      <c r="D172" t="str">
        <f t="shared" si="15"/>
        <v>Gimli</v>
      </c>
    </row>
    <row r="175" spans="1:13">
      <c r="A175" t="s">
        <v>3</v>
      </c>
      <c r="D175" t="s">
        <v>4</v>
      </c>
      <c r="F175" t="s">
        <v>6</v>
      </c>
    </row>
    <row r="176" spans="1:13">
      <c r="A176" s="2">
        <v>45548</v>
      </c>
      <c r="B176" s="2">
        <v>45552</v>
      </c>
      <c r="D176">
        <f>B176-A176</f>
        <v>4</v>
      </c>
    </row>
    <row r="177" spans="1:6">
      <c r="A177" s="2">
        <v>45217</v>
      </c>
      <c r="B177" s="2">
        <v>45279</v>
      </c>
      <c r="D177">
        <f t="shared" ref="D177:D180" si="16">B177-A177</f>
        <v>62</v>
      </c>
    </row>
    <row r="178" spans="1:6">
      <c r="A178" s="2">
        <v>45579</v>
      </c>
      <c r="B178" s="2">
        <v>45584</v>
      </c>
      <c r="D178">
        <f t="shared" si="16"/>
        <v>5</v>
      </c>
    </row>
    <row r="179" spans="1:6">
      <c r="A179" s="2">
        <v>36509</v>
      </c>
      <c r="B179" s="2">
        <v>36875</v>
      </c>
      <c r="D179">
        <f>B179-A179</f>
        <v>366</v>
      </c>
    </row>
    <row r="180" spans="1:6">
      <c r="A180" s="2">
        <v>45214</v>
      </c>
      <c r="B180" s="2">
        <v>45209</v>
      </c>
      <c r="D180">
        <f t="shared" si="16"/>
        <v>-5</v>
      </c>
    </row>
    <row r="183" spans="1:6">
      <c r="A183" t="s">
        <v>3</v>
      </c>
      <c r="C183" s="5" t="s">
        <v>4</v>
      </c>
      <c r="E183" t="s">
        <v>6</v>
      </c>
    </row>
    <row r="184" spans="1:6">
      <c r="A184" s="2">
        <v>45547</v>
      </c>
      <c r="C184" s="6">
        <f ca="1">TODAY()-A184</f>
        <v>313</v>
      </c>
      <c r="E184" s="6"/>
      <c r="F184" s="2"/>
    </row>
    <row r="185" spans="1:6">
      <c r="A185" s="2">
        <v>46313</v>
      </c>
      <c r="C185" s="6">
        <f t="shared" ref="C185:C187" ca="1" si="17">TODAY()-A185</f>
        <v>-453</v>
      </c>
      <c r="E185" s="6"/>
    </row>
    <row r="186" spans="1:6">
      <c r="A186" s="2">
        <v>46491</v>
      </c>
      <c r="C186" s="6">
        <f t="shared" ca="1" si="17"/>
        <v>-631</v>
      </c>
      <c r="E186" s="6"/>
    </row>
    <row r="187" spans="1:6">
      <c r="A187" s="2">
        <v>36509</v>
      </c>
      <c r="C187" s="6">
        <f t="shared" ca="1" si="17"/>
        <v>9351</v>
      </c>
      <c r="E187" s="6"/>
    </row>
    <row r="188" spans="1:6">
      <c r="A188" s="2">
        <v>45914</v>
      </c>
      <c r="C188" s="6">
        <f ca="1">TODAY()-A188</f>
        <v>-54</v>
      </c>
      <c r="E188" s="6"/>
      <c r="F188" s="2"/>
    </row>
    <row r="189" spans="1:6">
      <c r="E189" s="2"/>
      <c r="F189" s="2"/>
    </row>
    <row r="190" spans="1:6">
      <c r="E190" s="2"/>
      <c r="F190" s="2"/>
    </row>
    <row r="191" spans="1:6">
      <c r="A191" t="s">
        <v>3</v>
      </c>
      <c r="D191" t="s">
        <v>4</v>
      </c>
      <c r="E191" s="2"/>
      <c r="F191" s="2" t="s">
        <v>6</v>
      </c>
    </row>
    <row r="192" spans="1:6">
      <c r="A192" s="2">
        <v>45547</v>
      </c>
      <c r="B192">
        <v>3</v>
      </c>
      <c r="D192" s="2">
        <f>A192+B192</f>
        <v>45550</v>
      </c>
      <c r="E192" s="2"/>
    </row>
    <row r="193" spans="1:6">
      <c r="A193" s="2">
        <v>45583</v>
      </c>
      <c r="B193">
        <v>2</v>
      </c>
      <c r="D193" s="2">
        <f t="shared" ref="D193:D196" si="18">A193+B193</f>
        <v>45585</v>
      </c>
      <c r="E193" s="2"/>
    </row>
    <row r="194" spans="1:6">
      <c r="A194" s="2">
        <v>45396</v>
      </c>
      <c r="B194">
        <v>10</v>
      </c>
      <c r="D194" s="2">
        <f t="shared" si="18"/>
        <v>45406</v>
      </c>
      <c r="E194" s="2"/>
    </row>
    <row r="195" spans="1:6">
      <c r="A195" s="2">
        <v>36509</v>
      </c>
      <c r="B195">
        <v>232</v>
      </c>
      <c r="D195" s="2">
        <f t="shared" si="18"/>
        <v>36741</v>
      </c>
      <c r="E195" s="2"/>
    </row>
    <row r="196" spans="1:6">
      <c r="A196" s="2">
        <v>45549</v>
      </c>
      <c r="B196">
        <v>-20</v>
      </c>
      <c r="D196" s="2">
        <f t="shared" si="18"/>
        <v>45529</v>
      </c>
      <c r="E196" s="2"/>
    </row>
    <row r="197" spans="1:6">
      <c r="E197" s="2"/>
      <c r="F197" s="2"/>
    </row>
    <row r="198" spans="1:6">
      <c r="E198" s="2"/>
      <c r="F198" s="2"/>
    </row>
    <row r="199" spans="1:6">
      <c r="A199" t="s">
        <v>3</v>
      </c>
      <c r="C199" s="5" t="s">
        <v>4</v>
      </c>
      <c r="E199" t="s">
        <v>6</v>
      </c>
      <c r="F199" s="2"/>
    </row>
    <row r="200" spans="1:6">
      <c r="A200" s="2">
        <v>45547</v>
      </c>
      <c r="C200" s="6">
        <f>MONTH(A200)</f>
        <v>9</v>
      </c>
      <c r="E200" s="6"/>
      <c r="F200" s="2"/>
    </row>
    <row r="201" spans="1:6">
      <c r="A201" s="2">
        <v>45583</v>
      </c>
      <c r="C201" s="6">
        <f t="shared" ref="C201:C204" si="19">MONTH(A201)</f>
        <v>10</v>
      </c>
      <c r="E201" s="6"/>
      <c r="F201" s="2"/>
    </row>
    <row r="202" spans="1:6">
      <c r="A202" s="2">
        <v>45396</v>
      </c>
      <c r="C202" s="6">
        <f t="shared" si="19"/>
        <v>4</v>
      </c>
      <c r="E202" s="6"/>
      <c r="F202" s="2"/>
    </row>
    <row r="203" spans="1:6">
      <c r="A203" s="2">
        <v>36509</v>
      </c>
      <c r="C203" s="6">
        <f t="shared" si="19"/>
        <v>12</v>
      </c>
      <c r="E203" s="6"/>
      <c r="F203" s="2"/>
    </row>
    <row r="204" spans="1:6">
      <c r="A204" s="2">
        <v>45549</v>
      </c>
      <c r="C204" s="6">
        <f t="shared" si="19"/>
        <v>9</v>
      </c>
      <c r="E204" s="6"/>
      <c r="F204" s="2"/>
    </row>
    <row r="207" spans="1:6">
      <c r="A207" t="s">
        <v>3</v>
      </c>
      <c r="D207" t="s">
        <v>4</v>
      </c>
      <c r="F207" t="s">
        <v>6</v>
      </c>
    </row>
    <row r="208" spans="1:6">
      <c r="A208" s="2">
        <v>36144</v>
      </c>
      <c r="B208" s="2">
        <v>45511</v>
      </c>
      <c r="D208">
        <f>FLOOR((B208-A208)/365.25,1)</f>
        <v>25</v>
      </c>
    </row>
    <row r="209" spans="1:9">
      <c r="A209" s="2">
        <v>37151</v>
      </c>
      <c r="B209" s="2">
        <v>45512</v>
      </c>
      <c r="D209">
        <f t="shared" ref="D209:D212" si="20">FLOOR((B209-A209)/365.25,1)</f>
        <v>22</v>
      </c>
    </row>
    <row r="210" spans="1:9">
      <c r="A210" s="2">
        <v>16511</v>
      </c>
      <c r="B210" s="2">
        <v>45513</v>
      </c>
      <c r="D210">
        <f t="shared" si="20"/>
        <v>79</v>
      </c>
    </row>
    <row r="211" spans="1:9">
      <c r="A211" s="2">
        <v>26271</v>
      </c>
      <c r="B211" s="2">
        <v>45514</v>
      </c>
      <c r="D211">
        <f t="shared" si="20"/>
        <v>52</v>
      </c>
    </row>
    <row r="212" spans="1:9">
      <c r="A212" s="2">
        <v>24658</v>
      </c>
      <c r="B212" s="2">
        <v>45515</v>
      </c>
      <c r="D212">
        <f t="shared" si="20"/>
        <v>57</v>
      </c>
    </row>
    <row r="216" spans="1:9">
      <c r="A216" s="9" t="s">
        <v>39</v>
      </c>
      <c r="B216" s="9"/>
      <c r="C216" s="9"/>
      <c r="D216" s="9"/>
      <c r="E216" s="9"/>
      <c r="F216" s="9"/>
    </row>
    <row r="217" spans="1:9">
      <c r="A217" s="9"/>
      <c r="B217" s="9"/>
      <c r="C217" s="9"/>
      <c r="D217" s="9"/>
      <c r="E217" s="9"/>
      <c r="F217" s="9"/>
    </row>
    <row r="219" spans="1:9">
      <c r="A219" t="s">
        <v>3</v>
      </c>
    </row>
    <row r="220" spans="1:9">
      <c r="A220">
        <v>1</v>
      </c>
      <c r="B220">
        <v>1</v>
      </c>
      <c r="C220">
        <f>A220+B220</f>
        <v>2</v>
      </c>
      <c r="D220">
        <f t="shared" ref="D220:G220" si="21">B220+C220</f>
        <v>3</v>
      </c>
      <c r="E220">
        <f t="shared" si="21"/>
        <v>5</v>
      </c>
      <c r="F220">
        <f t="shared" si="21"/>
        <v>8</v>
      </c>
      <c r="G220">
        <f t="shared" si="21"/>
        <v>13</v>
      </c>
      <c r="H220">
        <f t="shared" ref="H220:H221" si="22">F220+G220</f>
        <v>21</v>
      </c>
      <c r="I220">
        <f t="shared" ref="I220:I221" si="23">G220+H220</f>
        <v>34</v>
      </c>
    </row>
    <row r="221" spans="1:9">
      <c r="A221">
        <v>1</v>
      </c>
      <c r="B221">
        <v>1</v>
      </c>
      <c r="C221">
        <v>2</v>
      </c>
      <c r="D221">
        <v>3</v>
      </c>
    </row>
    <row r="223" spans="1:9">
      <c r="A223" t="s">
        <v>3</v>
      </c>
    </row>
    <row r="224" spans="1:9">
      <c r="A224">
        <v>1</v>
      </c>
      <c r="B224">
        <f>2*A224</f>
        <v>2</v>
      </c>
      <c r="C224">
        <f t="shared" ref="C224:I224" si="24">2*B224</f>
        <v>4</v>
      </c>
      <c r="D224">
        <f t="shared" si="24"/>
        <v>8</v>
      </c>
      <c r="E224">
        <f t="shared" si="24"/>
        <v>16</v>
      </c>
      <c r="F224">
        <f t="shared" si="24"/>
        <v>32</v>
      </c>
      <c r="G224">
        <f t="shared" si="24"/>
        <v>64</v>
      </c>
      <c r="H224">
        <f t="shared" si="24"/>
        <v>128</v>
      </c>
      <c r="I224">
        <f t="shared" si="24"/>
        <v>256</v>
      </c>
    </row>
    <row r="225" spans="1:12">
      <c r="A225">
        <v>1</v>
      </c>
      <c r="B225">
        <v>2</v>
      </c>
      <c r="C225">
        <v>4</v>
      </c>
      <c r="D225">
        <v>8</v>
      </c>
    </row>
    <row r="227" spans="1:12">
      <c r="A227" t="s">
        <v>3</v>
      </c>
    </row>
    <row r="228" spans="1:12">
      <c r="A228">
        <v>3</v>
      </c>
      <c r="B228">
        <f>A228+4</f>
        <v>7</v>
      </c>
      <c r="C228">
        <f t="shared" ref="C228:I229" si="25">B228+4</f>
        <v>11</v>
      </c>
      <c r="D228">
        <f t="shared" si="25"/>
        <v>15</v>
      </c>
      <c r="E228">
        <f t="shared" si="25"/>
        <v>19</v>
      </c>
      <c r="F228">
        <f t="shared" si="25"/>
        <v>23</v>
      </c>
      <c r="G228">
        <f t="shared" si="25"/>
        <v>27</v>
      </c>
      <c r="H228">
        <f t="shared" si="25"/>
        <v>31</v>
      </c>
      <c r="I228">
        <f t="shared" si="25"/>
        <v>35</v>
      </c>
    </row>
    <row r="229" spans="1:12">
      <c r="A229">
        <v>3</v>
      </c>
      <c r="B229">
        <f>A229+4</f>
        <v>7</v>
      </c>
      <c r="C229">
        <f t="shared" si="25"/>
        <v>11</v>
      </c>
      <c r="D229">
        <f t="shared" si="25"/>
        <v>15</v>
      </c>
    </row>
    <row r="231" spans="1:12">
      <c r="A231" t="s">
        <v>3</v>
      </c>
    </row>
    <row r="232" spans="1:12">
      <c r="A232" t="s">
        <v>40</v>
      </c>
      <c r="B232" t="str">
        <f>CHAR(CODE(A232)+1)</f>
        <v>L</v>
      </c>
      <c r="C232" t="str">
        <f t="shared" ref="C232:I232" si="26">CHAR(CODE(B232)+1)</f>
        <v>M</v>
      </c>
      <c r="D232" t="str">
        <f>CHAR(CODE(C232)+1)</f>
        <v>N</v>
      </c>
      <c r="E232" t="str">
        <f>CHAR(CODE(D232)+1)</f>
        <v>O</v>
      </c>
      <c r="F232" t="str">
        <f t="shared" si="26"/>
        <v>P</v>
      </c>
      <c r="G232" t="str">
        <f t="shared" si="26"/>
        <v>Q</v>
      </c>
      <c r="H232" t="str">
        <f t="shared" si="26"/>
        <v>R</v>
      </c>
      <c r="I232" t="str">
        <f t="shared" si="26"/>
        <v>S</v>
      </c>
      <c r="K232" t="s">
        <v>8</v>
      </c>
      <c r="L232" s="1" t="s">
        <v>41</v>
      </c>
    </row>
    <row r="233" spans="1:12">
      <c r="A233" t="s">
        <v>40</v>
      </c>
      <c r="B233" t="s">
        <v>42</v>
      </c>
      <c r="C233" t="s">
        <v>43</v>
      </c>
      <c r="D233" t="s">
        <v>44</v>
      </c>
    </row>
    <row r="235" spans="1:12">
      <c r="A235" t="s">
        <v>3</v>
      </c>
    </row>
    <row r="236" spans="1:12">
      <c r="A236">
        <v>23</v>
      </c>
      <c r="B236">
        <f>IF(ISEVEN(A236),A236/2,A236*3+1)</f>
        <v>70</v>
      </c>
      <c r="C236">
        <f t="shared" ref="C236:I236" si="27">IF(ISEVEN(B236),B236/2,B236*3+1)</f>
        <v>35</v>
      </c>
      <c r="D236">
        <f t="shared" si="27"/>
        <v>106</v>
      </c>
      <c r="E236">
        <f>IF(ISEVEN(D236),D236/2,D236*3+1)</f>
        <v>53</v>
      </c>
      <c r="F236">
        <f t="shared" si="27"/>
        <v>160</v>
      </c>
      <c r="G236">
        <f t="shared" si="27"/>
        <v>80</v>
      </c>
      <c r="H236">
        <f t="shared" si="27"/>
        <v>40</v>
      </c>
      <c r="I236">
        <f t="shared" si="27"/>
        <v>20</v>
      </c>
      <c r="K236" t="s">
        <v>8</v>
      </c>
      <c r="L236" s="1" t="s">
        <v>45</v>
      </c>
    </row>
    <row r="237" spans="1:12">
      <c r="A237">
        <v>21</v>
      </c>
      <c r="B237">
        <f>IF(ISEVEN(A237),A237/2,A237*3+1)</f>
        <v>64</v>
      </c>
      <c r="C237">
        <f t="shared" ref="C237:I237" si="28">IF(ISEVEN(B237),B237/2,B237*3+1)</f>
        <v>32</v>
      </c>
      <c r="D237">
        <f t="shared" si="28"/>
        <v>16</v>
      </c>
      <c r="E237">
        <f t="shared" si="28"/>
        <v>8</v>
      </c>
      <c r="F237">
        <f t="shared" si="28"/>
        <v>4</v>
      </c>
      <c r="G237">
        <f t="shared" si="28"/>
        <v>2</v>
      </c>
      <c r="H237">
        <f t="shared" si="28"/>
        <v>1</v>
      </c>
      <c r="I237">
        <f t="shared" si="28"/>
        <v>4</v>
      </c>
      <c r="K237" t="s">
        <v>5</v>
      </c>
      <c r="L237" s="1" t="s">
        <v>46</v>
      </c>
    </row>
    <row r="238" spans="1:12">
      <c r="A238">
        <v>13</v>
      </c>
      <c r="B238">
        <f>IF(ISEVEN(A238),A238/2,A238*3+1)</f>
        <v>40</v>
      </c>
      <c r="C238">
        <f t="shared" ref="C238:I239" si="29">IF(ISEVEN(B238),B238/2,B238*3+1)</f>
        <v>20</v>
      </c>
      <c r="D238">
        <f t="shared" si="29"/>
        <v>10</v>
      </c>
      <c r="E238">
        <f t="shared" si="29"/>
        <v>5</v>
      </c>
      <c r="F238">
        <f t="shared" si="29"/>
        <v>16</v>
      </c>
      <c r="G238">
        <f t="shared" si="29"/>
        <v>8</v>
      </c>
      <c r="H238">
        <f t="shared" si="29"/>
        <v>4</v>
      </c>
      <c r="I238">
        <f t="shared" si="29"/>
        <v>2</v>
      </c>
    </row>
    <row r="239" spans="1:12">
      <c r="A239">
        <v>13</v>
      </c>
      <c r="B239">
        <f>IF(ISEVEN(A239),A239/2,A239*3+1)</f>
        <v>40</v>
      </c>
      <c r="C239">
        <f t="shared" si="29"/>
        <v>20</v>
      </c>
      <c r="D239">
        <f t="shared" si="29"/>
        <v>10</v>
      </c>
    </row>
    <row r="242" ht="15" customHeight="1"/>
    <row r="243" ht="15" customHeight="1"/>
  </sheetData>
  <mergeCells count="35">
    <mergeCell ref="A216:F217"/>
    <mergeCell ref="A137:C137"/>
    <mergeCell ref="A138:C138"/>
    <mergeCell ref="A139:C139"/>
    <mergeCell ref="A140:C140"/>
    <mergeCell ref="A144:B144"/>
    <mergeCell ref="A145:B145"/>
    <mergeCell ref="A146:B146"/>
    <mergeCell ref="A168:B168"/>
    <mergeCell ref="A172:B172"/>
    <mergeCell ref="A170:B170"/>
    <mergeCell ref="A171:B171"/>
    <mergeCell ref="A169:B169"/>
    <mergeCell ref="A116:B116"/>
    <mergeCell ref="A1:F2"/>
    <mergeCell ref="A4:F5"/>
    <mergeCell ref="A112:B112"/>
    <mergeCell ref="A113:B113"/>
    <mergeCell ref="A114:B114"/>
    <mergeCell ref="A115:B115"/>
    <mergeCell ref="B128:C128"/>
    <mergeCell ref="B129:C129"/>
    <mergeCell ref="B130:C130"/>
    <mergeCell ref="B131:C131"/>
    <mergeCell ref="B132:C132"/>
    <mergeCell ref="A136:C136"/>
    <mergeCell ref="A162:B162"/>
    <mergeCell ref="A147:B147"/>
    <mergeCell ref="A155:B155"/>
    <mergeCell ref="A163:B163"/>
    <mergeCell ref="A152:B152"/>
    <mergeCell ref="A153:B153"/>
    <mergeCell ref="A154:B154"/>
    <mergeCell ref="A160:B160"/>
    <mergeCell ref="A161:B161"/>
  </mergeCells>
  <conditionalFormatting sqref="F9:F13">
    <cfRule type="cellIs" dxfId="69" priority="68" operator="equal">
      <formula>D9</formula>
    </cfRule>
  </conditionalFormatting>
  <conditionalFormatting sqref="F9:F13">
    <cfRule type="cellIs" dxfId="68" priority="67" operator="notEqual">
      <formula>D9</formula>
    </cfRule>
  </conditionalFormatting>
  <conditionalFormatting sqref="P17:P21">
    <cfRule type="cellIs" dxfId="67" priority="66" operator="equal">
      <formula>N17</formula>
    </cfRule>
  </conditionalFormatting>
  <conditionalFormatting sqref="P17:P21">
    <cfRule type="cellIs" dxfId="66" priority="65" operator="notEqual">
      <formula>N17</formula>
    </cfRule>
  </conditionalFormatting>
  <conditionalFormatting sqref="H25:H29">
    <cfRule type="cellIs" dxfId="65" priority="64" operator="equal">
      <formula>F25</formula>
    </cfRule>
  </conditionalFormatting>
  <conditionalFormatting sqref="H25:H29">
    <cfRule type="cellIs" dxfId="64" priority="63" operator="notEqual">
      <formula>F25</formula>
    </cfRule>
  </conditionalFormatting>
  <conditionalFormatting sqref="J32:J36">
    <cfRule type="cellIs" dxfId="63" priority="60" operator="equal">
      <formula>H32</formula>
    </cfRule>
  </conditionalFormatting>
  <conditionalFormatting sqref="J32:J36">
    <cfRule type="cellIs" dxfId="62" priority="59" operator="notEqual">
      <formula>H32</formula>
    </cfRule>
  </conditionalFormatting>
  <conditionalFormatting sqref="J80:J84">
    <cfRule type="cellIs" dxfId="61" priority="56" operator="equal">
      <formula>H80</formula>
    </cfRule>
  </conditionalFormatting>
  <conditionalFormatting sqref="J80:J84">
    <cfRule type="cellIs" dxfId="60" priority="55" operator="notEqual">
      <formula>H80</formula>
    </cfRule>
  </conditionalFormatting>
  <conditionalFormatting sqref="G112:G116">
    <cfRule type="cellIs" dxfId="59" priority="54" operator="equal">
      <formula>E112</formula>
    </cfRule>
  </conditionalFormatting>
  <conditionalFormatting sqref="G112:G116">
    <cfRule type="cellIs" dxfId="58" priority="53" operator="notEqual">
      <formula>E112</formula>
    </cfRule>
  </conditionalFormatting>
  <conditionalFormatting sqref="G128:G132">
    <cfRule type="cellIs" dxfId="57" priority="50" operator="equal">
      <formula>E128</formula>
    </cfRule>
  </conditionalFormatting>
  <conditionalFormatting sqref="G128:G132">
    <cfRule type="cellIs" dxfId="56" priority="49" operator="notEqual">
      <formula>E128</formula>
    </cfRule>
  </conditionalFormatting>
  <conditionalFormatting sqref="I136:I140">
    <cfRule type="cellIs" dxfId="55" priority="48" operator="equal">
      <formula>G136</formula>
    </cfRule>
  </conditionalFormatting>
  <conditionalFormatting sqref="I136:I140">
    <cfRule type="cellIs" dxfId="54" priority="47" operator="notEqual">
      <formula>G136</formula>
    </cfRule>
  </conditionalFormatting>
  <conditionalFormatting sqref="F144:F148">
    <cfRule type="cellIs" dxfId="53" priority="46" operator="equal">
      <formula>D144</formula>
    </cfRule>
  </conditionalFormatting>
  <conditionalFormatting sqref="F144:F148">
    <cfRule type="cellIs" dxfId="52" priority="45" operator="notEqual">
      <formula>D144</formula>
    </cfRule>
  </conditionalFormatting>
  <conditionalFormatting sqref="F152:F156">
    <cfRule type="cellIs" dxfId="51" priority="44" operator="equal">
      <formula>D152</formula>
    </cfRule>
  </conditionalFormatting>
  <conditionalFormatting sqref="F152:F156">
    <cfRule type="cellIs" dxfId="50" priority="43" operator="notEqual">
      <formula>D152</formula>
    </cfRule>
  </conditionalFormatting>
  <conditionalFormatting sqref="F160:F164">
    <cfRule type="cellIs" dxfId="49" priority="42" operator="equal">
      <formula>D160</formula>
    </cfRule>
  </conditionalFormatting>
  <conditionalFormatting sqref="F160:F164">
    <cfRule type="cellIs" dxfId="48" priority="41" operator="notEqual">
      <formula>D160</formula>
    </cfRule>
  </conditionalFormatting>
  <conditionalFormatting sqref="F56:F60">
    <cfRule type="cellIs" dxfId="47" priority="69" operator="equal">
      <formula>D56</formula>
    </cfRule>
  </conditionalFormatting>
  <conditionalFormatting sqref="F56:F60">
    <cfRule type="cellIs" dxfId="46" priority="70" operator="notEqual">
      <formula>D56</formula>
    </cfRule>
  </conditionalFormatting>
  <conditionalFormatting sqref="J48:J52">
    <cfRule type="cellIs" dxfId="45" priority="38" operator="equal">
      <formula>H48</formula>
    </cfRule>
  </conditionalFormatting>
  <conditionalFormatting sqref="J48:J52">
    <cfRule type="cellIs" dxfId="44" priority="37" operator="notEqual">
      <formula>H48</formula>
    </cfRule>
  </conditionalFormatting>
  <conditionalFormatting sqref="E221:I221">
    <cfRule type="cellIs" dxfId="43" priority="36" operator="equal">
      <formula>A220</formula>
    </cfRule>
  </conditionalFormatting>
  <conditionalFormatting sqref="E221:I221">
    <cfRule type="cellIs" dxfId="42" priority="35" operator="notEqual">
      <formula>E220</formula>
    </cfRule>
  </conditionalFormatting>
  <conditionalFormatting sqref="E225:I225">
    <cfRule type="cellIs" dxfId="41" priority="34" operator="equal">
      <formula>A224</formula>
    </cfRule>
  </conditionalFormatting>
  <conditionalFormatting sqref="E225:I225">
    <cfRule type="cellIs" dxfId="40" priority="33" operator="notEqual">
      <formula>E224</formula>
    </cfRule>
  </conditionalFormatting>
  <conditionalFormatting sqref="E229:I229">
    <cfRule type="cellIs" dxfId="39" priority="32" operator="equal">
      <formula>A228</formula>
    </cfRule>
  </conditionalFormatting>
  <conditionalFormatting sqref="E229:I229">
    <cfRule type="cellIs" dxfId="38" priority="31" operator="notEqual">
      <formula>E228</formula>
    </cfRule>
  </conditionalFormatting>
  <conditionalFormatting sqref="E239:I239">
    <cfRule type="cellIs" dxfId="37" priority="30" operator="equal">
      <formula>A238</formula>
    </cfRule>
  </conditionalFormatting>
  <conditionalFormatting sqref="E239:I239">
    <cfRule type="cellIs" dxfId="36" priority="29" operator="notEqual">
      <formula>E238</formula>
    </cfRule>
  </conditionalFormatting>
  <conditionalFormatting sqref="E233:I233">
    <cfRule type="cellIs" dxfId="35" priority="28" operator="equal">
      <formula>A232</formula>
    </cfRule>
  </conditionalFormatting>
  <conditionalFormatting sqref="E233:I233">
    <cfRule type="cellIs" dxfId="34" priority="27" operator="notEqual">
      <formula>E232</formula>
    </cfRule>
  </conditionalFormatting>
  <conditionalFormatting sqref="E120:E124">
    <cfRule type="cellIs" dxfId="33" priority="26" operator="equal">
      <formula>C120</formula>
    </cfRule>
  </conditionalFormatting>
  <conditionalFormatting sqref="E120:E124">
    <cfRule type="cellIs" dxfId="32" priority="25" operator="notEqual">
      <formula>C120</formula>
    </cfRule>
  </conditionalFormatting>
  <conditionalFormatting sqref="E104:E108">
    <cfRule type="cellIs" dxfId="31" priority="24" operator="equal">
      <formula>C104</formula>
    </cfRule>
  </conditionalFormatting>
  <conditionalFormatting sqref="E104:E108">
    <cfRule type="cellIs" dxfId="30" priority="23" operator="notEqual">
      <formula>C104</formula>
    </cfRule>
  </conditionalFormatting>
  <conditionalFormatting sqref="J72:J76">
    <cfRule type="cellIs" dxfId="29" priority="22" operator="equal">
      <formula>H72</formula>
    </cfRule>
  </conditionalFormatting>
  <conditionalFormatting sqref="J72:J76">
    <cfRule type="cellIs" dxfId="28" priority="21" operator="notEqual">
      <formula>H72</formula>
    </cfRule>
  </conditionalFormatting>
  <conditionalFormatting sqref="J40:J44">
    <cfRule type="cellIs" dxfId="27" priority="20" operator="equal">
      <formula>H40</formula>
    </cfRule>
  </conditionalFormatting>
  <conditionalFormatting sqref="J40:J44">
    <cfRule type="cellIs" dxfId="26" priority="19" operator="notEqual">
      <formula>H40</formula>
    </cfRule>
  </conditionalFormatting>
  <conditionalFormatting sqref="J88:J92">
    <cfRule type="cellIs" dxfId="25" priority="18" operator="equal">
      <formula>H88</formula>
    </cfRule>
  </conditionalFormatting>
  <conditionalFormatting sqref="J88:J92">
    <cfRule type="cellIs" dxfId="24" priority="17" operator="notEqual">
      <formula>H88</formula>
    </cfRule>
  </conditionalFormatting>
  <conditionalFormatting sqref="F168:F172">
    <cfRule type="cellIs" dxfId="23" priority="16" operator="equal">
      <formula>D168</formula>
    </cfRule>
  </conditionalFormatting>
  <conditionalFormatting sqref="F168:F172">
    <cfRule type="cellIs" dxfId="22" priority="15" operator="notEqual">
      <formula>D168</formula>
    </cfRule>
  </conditionalFormatting>
  <conditionalFormatting sqref="F64:F68">
    <cfRule type="cellIs" dxfId="21" priority="13" operator="equal">
      <formula>D64</formula>
    </cfRule>
  </conditionalFormatting>
  <conditionalFormatting sqref="F64:F68">
    <cfRule type="cellIs" dxfId="20" priority="14" operator="notEqual">
      <formula>D64</formula>
    </cfRule>
  </conditionalFormatting>
  <conditionalFormatting sqref="J96:J100">
    <cfRule type="cellIs" dxfId="19" priority="12" operator="equal">
      <formula>H96</formula>
    </cfRule>
  </conditionalFormatting>
  <conditionalFormatting sqref="J96:J100">
    <cfRule type="cellIs" dxfId="18" priority="11" operator="notEqual">
      <formula>H96</formula>
    </cfRule>
  </conditionalFormatting>
  <conditionalFormatting sqref="F208:F212">
    <cfRule type="cellIs" dxfId="17" priority="10" operator="equal">
      <formula>D208</formula>
    </cfRule>
  </conditionalFormatting>
  <conditionalFormatting sqref="F208:F212">
    <cfRule type="cellIs" dxfId="16" priority="9" operator="notEqual">
      <formula>D208</formula>
    </cfRule>
  </conditionalFormatting>
  <conditionalFormatting sqref="F176:F180">
    <cfRule type="cellIs" dxfId="15" priority="8" operator="equal">
      <formula>D176</formula>
    </cfRule>
  </conditionalFormatting>
  <conditionalFormatting sqref="F176:F180">
    <cfRule type="cellIs" dxfId="14" priority="7" operator="notEqual">
      <formula>D176</formula>
    </cfRule>
  </conditionalFormatting>
  <conditionalFormatting sqref="E184:E188">
    <cfRule type="cellIs" dxfId="13" priority="6" operator="equal">
      <formula>C184</formula>
    </cfRule>
  </conditionalFormatting>
  <conditionalFormatting sqref="E184:E188">
    <cfRule type="cellIs" dxfId="12" priority="5" operator="notEqual">
      <formula>C184</formula>
    </cfRule>
  </conditionalFormatting>
  <conditionalFormatting sqref="E200:E204">
    <cfRule type="cellIs" dxfId="11" priority="4" operator="equal">
      <formula>C200</formula>
    </cfRule>
  </conditionalFormatting>
  <conditionalFormatting sqref="E200:E204">
    <cfRule type="cellIs" dxfId="10" priority="3" operator="notEqual">
      <formula>C200</formula>
    </cfRule>
  </conditionalFormatting>
  <conditionalFormatting sqref="F192:F196">
    <cfRule type="cellIs" dxfId="9" priority="2" operator="equal">
      <formula>D192</formula>
    </cfRule>
  </conditionalFormatting>
  <conditionalFormatting sqref="F192:F196">
    <cfRule type="cellIs" dxfId="8" priority="1" operator="notEqual">
      <formula>D192</formula>
    </cfRule>
  </conditionalFormatting>
  <hyperlinks>
    <hyperlink ref="K2" r:id="rId1" xr:uid="{8C10469B-7B02-47C4-BC72-9237661873DB}"/>
    <hyperlink ref="L237" r:id="rId2" xr:uid="{C8A03EFE-72D7-4DBC-8CB2-42B8315DFC57}"/>
    <hyperlink ref="L236" r:id="rId3" location=":~:text=If%20the%20units%20digit%20(or,even%20(or%20parity%200)%20integers" xr:uid="{A9C0330D-3945-4788-B9FE-FA7B79C49606}"/>
    <hyperlink ref="M164" r:id="rId4" xr:uid="{A552DD7E-2A61-456D-BF60-36270CED4E3A}"/>
    <hyperlink ref="M96" r:id="rId5" xr:uid="{69EA5A6F-A64C-45B1-9412-AE3331E513A3}"/>
    <hyperlink ref="L232" r:id="rId6" xr:uid="{3988D14A-3CEB-499A-8FC1-069A1C0E7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5EDB-3E2B-4861-84D8-BAA6193A4AAC}">
  <dimension ref="A1:Q20"/>
  <sheetViews>
    <sheetView tabSelected="1" topLeftCell="A5" workbookViewId="0">
      <selection activeCell="G18" sqref="G18"/>
    </sheetView>
  </sheetViews>
  <sheetFormatPr defaultRowHeight="15"/>
  <cols>
    <col min="1" max="9" width="12.140625" customWidth="1"/>
  </cols>
  <sheetData>
    <row r="1" spans="1:17" ht="15" customHeight="1">
      <c r="A1" s="9" t="s">
        <v>47</v>
      </c>
      <c r="B1" s="9"/>
      <c r="C1" s="9"/>
      <c r="D1" s="9"/>
      <c r="E1" s="9"/>
      <c r="F1" s="9"/>
      <c r="H1" s="10" t="s">
        <v>48</v>
      </c>
      <c r="I1" s="10"/>
      <c r="J1" s="10"/>
      <c r="K1" s="10"/>
      <c r="L1" s="10"/>
      <c r="M1" s="10"/>
      <c r="N1" s="10"/>
      <c r="O1" s="10"/>
      <c r="P1" s="10"/>
      <c r="Q1" s="10"/>
    </row>
    <row r="2" spans="1:17" ht="15" customHeight="1">
      <c r="A2" s="9"/>
      <c r="B2" s="9"/>
      <c r="C2" s="9"/>
      <c r="D2" s="9"/>
      <c r="E2" s="9"/>
      <c r="F2" s="9"/>
      <c r="H2" s="10"/>
      <c r="I2" s="10"/>
      <c r="J2" s="10"/>
      <c r="K2" s="10"/>
      <c r="L2" s="10"/>
      <c r="M2" s="10"/>
      <c r="N2" s="10"/>
      <c r="O2" s="10"/>
      <c r="P2" s="10"/>
      <c r="Q2" s="10"/>
    </row>
    <row r="3" spans="1:17">
      <c r="H3" s="10"/>
      <c r="I3" s="10"/>
      <c r="J3" s="10"/>
      <c r="K3" s="10"/>
      <c r="L3" s="10"/>
      <c r="M3" s="10"/>
      <c r="N3" s="10"/>
      <c r="O3" s="10"/>
      <c r="P3" s="10"/>
      <c r="Q3" s="10"/>
    </row>
    <row r="6" spans="1:17">
      <c r="A6" t="s">
        <v>3</v>
      </c>
      <c r="D6" t="s">
        <v>3</v>
      </c>
      <c r="F6" t="s">
        <v>4</v>
      </c>
      <c r="H6" t="s">
        <v>5</v>
      </c>
    </row>
    <row r="7" spans="1:17">
      <c r="A7" t="s">
        <v>49</v>
      </c>
      <c r="B7" t="e" vm="1">
        <v>#VALUE!</v>
      </c>
      <c r="D7" t="s">
        <v>14</v>
      </c>
      <c r="F7" t="e" vm="2">
        <f>VLOOKUP(D7,$A$7:$B$11,2,FALSE)</f>
        <v>#VALUE!</v>
      </c>
      <c r="J7" t="s">
        <v>50</v>
      </c>
    </row>
    <row r="8" spans="1:17">
      <c r="A8" t="s">
        <v>18</v>
      </c>
      <c r="B8" t="e" vm="3">
        <v>#VALUE!</v>
      </c>
      <c r="D8" t="s">
        <v>51</v>
      </c>
      <c r="F8" t="e" vm="4">
        <f>VLOOKUP(D8,$A$7:$B$11,2,FALSE)</f>
        <v>#VALUE!</v>
      </c>
    </row>
    <row r="9" spans="1:17">
      <c r="A9" t="s">
        <v>51</v>
      </c>
      <c r="B9" t="e" vm="4">
        <v>#VALUE!</v>
      </c>
    </row>
    <row r="10" spans="1:17">
      <c r="A10" t="s">
        <v>14</v>
      </c>
      <c r="B10" t="e" vm="2">
        <v>#VALUE!</v>
      </c>
    </row>
    <row r="11" spans="1:17">
      <c r="A11" t="s">
        <v>13</v>
      </c>
      <c r="B11" t="e" vm="5">
        <v>#VALUE!</v>
      </c>
    </row>
    <row r="15" spans="1:17">
      <c r="A15" t="s">
        <v>3</v>
      </c>
      <c r="G15" t="s">
        <v>3</v>
      </c>
      <c r="I15" t="s">
        <v>4</v>
      </c>
      <c r="K15" t="s">
        <v>5</v>
      </c>
    </row>
    <row r="16" spans="1:17">
      <c r="A16" t="s">
        <v>24</v>
      </c>
      <c r="B16" t="s">
        <v>12</v>
      </c>
      <c r="C16" t="s">
        <v>52</v>
      </c>
      <c r="D16" t="s">
        <v>15</v>
      </c>
      <c r="E16" t="s">
        <v>53</v>
      </c>
      <c r="G16" t="s">
        <v>12</v>
      </c>
      <c r="I16" t="e" vm="6">
        <f>HLOOKUP(G16,A$16:E$17,2,FALSE)</f>
        <v>#VALUE!</v>
      </c>
    </row>
    <row r="17" spans="1:9">
      <c r="A17" t="e" vm="7">
        <v>#VALUE!</v>
      </c>
      <c r="B17" t="e" vm="6">
        <v>#VALUE!</v>
      </c>
      <c r="C17" t="e" vm="8">
        <v>#VALUE!</v>
      </c>
      <c r="D17" t="e" vm="9">
        <v>#VALUE!</v>
      </c>
      <c r="E17" t="e" vm="10">
        <v>#VALUE!</v>
      </c>
      <c r="G17" t="s">
        <v>53</v>
      </c>
      <c r="I17" t="e" vm="10">
        <f>HLOOKUP(G17,A$16:E$17,2,FALSE)</f>
        <v>#VALUE!</v>
      </c>
    </row>
    <row r="20" spans="1:9">
      <c r="A20" t="s">
        <v>54</v>
      </c>
    </row>
  </sheetData>
  <mergeCells count="2">
    <mergeCell ref="A1:F2"/>
    <mergeCell ref="H1:Q3"/>
  </mergeCells>
  <conditionalFormatting sqref="H7:H8">
    <cfRule type="cellIs" dxfId="7" priority="4" operator="equal">
      <formula>F7</formula>
    </cfRule>
  </conditionalFormatting>
  <conditionalFormatting sqref="H7:H8">
    <cfRule type="cellIs" dxfId="6" priority="3" operator="notEqual">
      <formula>F7</formula>
    </cfRule>
  </conditionalFormatting>
  <conditionalFormatting sqref="K16:K17">
    <cfRule type="cellIs" dxfId="5" priority="2" operator="equal">
      <formula>I16</formula>
    </cfRule>
  </conditionalFormatting>
  <conditionalFormatting sqref="K16:K17">
    <cfRule type="cellIs" dxfId="4" priority="1" operator="notEqual">
      <formula>I16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56EE-B72C-47B0-827B-B036393A391A}">
  <dimension ref="A1:K51"/>
  <sheetViews>
    <sheetView topLeftCell="A7" workbookViewId="0">
      <selection activeCell="E15" sqref="E15"/>
    </sheetView>
  </sheetViews>
  <sheetFormatPr defaultRowHeight="15"/>
  <cols>
    <col min="1" max="1" width="11.42578125" bestFit="1" customWidth="1"/>
    <col min="2" max="2" width="9.28515625" bestFit="1" customWidth="1"/>
    <col min="3" max="3" width="9.7109375" bestFit="1" customWidth="1"/>
    <col min="4" max="4" width="7.7109375" bestFit="1" customWidth="1"/>
    <col min="5" max="5" width="8.85546875" customWidth="1"/>
    <col min="6" max="6" width="11.42578125" bestFit="1" customWidth="1"/>
    <col min="7" max="7" width="17.140625" bestFit="1" customWidth="1"/>
    <col min="8" max="8" width="20.28515625" bestFit="1" customWidth="1"/>
  </cols>
  <sheetData>
    <row r="1" spans="1:11">
      <c r="A1" t="s">
        <v>3</v>
      </c>
      <c r="E1" t="s">
        <v>4</v>
      </c>
      <c r="G1" t="s">
        <v>6</v>
      </c>
    </row>
    <row r="2" spans="1:11">
      <c r="A2" t="s">
        <v>55</v>
      </c>
      <c r="B2" t="s">
        <v>56</v>
      </c>
      <c r="C2" t="s">
        <v>57</v>
      </c>
      <c r="I2" t="s">
        <v>58</v>
      </c>
    </row>
    <row r="3" spans="1:11">
      <c r="A3" t="s">
        <v>59</v>
      </c>
      <c r="B3">
        <v>2</v>
      </c>
      <c r="C3">
        <v>2</v>
      </c>
      <c r="E3" t="str" cm="1">
        <f t="array" ref="E3:E7">_xlfn.UNIQUE(Table134[Items])</f>
        <v>Apple</v>
      </c>
    </row>
    <row r="4" spans="1:11">
      <c r="A4" t="s">
        <v>60</v>
      </c>
      <c r="B4">
        <v>2</v>
      </c>
      <c r="C4">
        <v>3</v>
      </c>
      <c r="E4" t="str">
        <v>Orange</v>
      </c>
    </row>
    <row r="5" spans="1:11">
      <c r="A5" t="s">
        <v>61</v>
      </c>
      <c r="B5">
        <v>3</v>
      </c>
      <c r="C5">
        <v>3</v>
      </c>
      <c r="E5" t="str">
        <v>Pear</v>
      </c>
    </row>
    <row r="6" spans="1:11">
      <c r="A6" t="s">
        <v>62</v>
      </c>
      <c r="B6">
        <v>1.5</v>
      </c>
      <c r="C6">
        <v>4</v>
      </c>
      <c r="E6" t="str">
        <v>Marakuja</v>
      </c>
    </row>
    <row r="7" spans="1:11">
      <c r="A7" t="s">
        <v>63</v>
      </c>
      <c r="B7">
        <v>2.5</v>
      </c>
      <c r="C7">
        <v>2</v>
      </c>
      <c r="E7" t="str">
        <v>Kiwi</v>
      </c>
    </row>
    <row r="8" spans="1:11">
      <c r="A8" t="s">
        <v>59</v>
      </c>
      <c r="B8">
        <v>2</v>
      </c>
      <c r="C8">
        <v>7</v>
      </c>
    </row>
    <row r="9" spans="1:11">
      <c r="A9" t="s">
        <v>63</v>
      </c>
      <c r="B9">
        <v>2.5</v>
      </c>
      <c r="C9">
        <v>6</v>
      </c>
    </row>
    <row r="12" spans="1:11">
      <c r="A12" t="s">
        <v>3</v>
      </c>
      <c r="E12" t="s">
        <v>4</v>
      </c>
      <c r="H12" t="s">
        <v>6</v>
      </c>
    </row>
    <row r="13" spans="1:11">
      <c r="A13" t="s">
        <v>55</v>
      </c>
      <c r="B13" t="s">
        <v>56</v>
      </c>
      <c r="C13" t="s">
        <v>57</v>
      </c>
    </row>
    <row r="14" spans="1:11" ht="15" customHeight="1">
      <c r="A14" t="s">
        <v>59</v>
      </c>
      <c r="B14">
        <v>2</v>
      </c>
      <c r="C14">
        <v>2</v>
      </c>
      <c r="E14" s="3" t="str" cm="1">
        <f t="array" ref="E14:F18">_xlfn.LET(
    _xlpm.items, _xlfn.UNIQUE(Table1345[Items]),
    _xlpm.total, _xlfn.MAP(_xlpm.items, _xlfn.LAMBDA(_xlpm.item,
        SUMPRODUCT((Table1345[Items] = _xlpm.item) * (Table1345[Price] * Table1345[Quantity]))
    )),
    _xlfn.HSTACK(_xlpm.items, _xlpm.total)
)</f>
        <v>Apple</v>
      </c>
      <c r="F14">
        <v>18</v>
      </c>
      <c r="K14" t="s">
        <v>64</v>
      </c>
    </row>
    <row r="15" spans="1:11">
      <c r="A15" t="s">
        <v>60</v>
      </c>
      <c r="B15">
        <v>2</v>
      </c>
      <c r="C15">
        <v>3</v>
      </c>
      <c r="E15" t="str">
        <v>Orange</v>
      </c>
      <c r="F15">
        <v>6</v>
      </c>
      <c r="K15" t="s">
        <v>65</v>
      </c>
    </row>
    <row r="16" spans="1:11">
      <c r="A16" t="s">
        <v>61</v>
      </c>
      <c r="B16">
        <v>3</v>
      </c>
      <c r="C16">
        <v>3</v>
      </c>
      <c r="E16" t="str">
        <v>Pear</v>
      </c>
      <c r="F16">
        <v>9</v>
      </c>
    </row>
    <row r="17" spans="1:9">
      <c r="A17" t="s">
        <v>62</v>
      </c>
      <c r="B17">
        <v>1.5</v>
      </c>
      <c r="C17">
        <v>4</v>
      </c>
      <c r="E17" t="str">
        <v>Marakuja</v>
      </c>
      <c r="F17">
        <v>6</v>
      </c>
    </row>
    <row r="18" spans="1:9">
      <c r="A18" t="s">
        <v>63</v>
      </c>
      <c r="B18">
        <v>2.5</v>
      </c>
      <c r="C18">
        <v>2</v>
      </c>
      <c r="E18" t="str">
        <v>Kiwi</v>
      </c>
      <c r="F18">
        <v>20</v>
      </c>
    </row>
    <row r="19" spans="1:9">
      <c r="A19" t="s">
        <v>59</v>
      </c>
      <c r="B19">
        <v>2</v>
      </c>
      <c r="C19">
        <v>7</v>
      </c>
    </row>
    <row r="20" spans="1:9">
      <c r="A20" t="s">
        <v>63</v>
      </c>
      <c r="B20">
        <v>2.5</v>
      </c>
      <c r="C20">
        <v>6</v>
      </c>
    </row>
    <row r="24" spans="1:9">
      <c r="A24" t="s">
        <v>55</v>
      </c>
      <c r="B24" t="s">
        <v>56</v>
      </c>
      <c r="C24" t="s">
        <v>57</v>
      </c>
      <c r="D24" t="s">
        <v>66</v>
      </c>
      <c r="E24" t="s">
        <v>67</v>
      </c>
      <c r="F24" t="s">
        <v>68</v>
      </c>
      <c r="G24" t="s">
        <v>69</v>
      </c>
      <c r="I24" t="s">
        <v>70</v>
      </c>
    </row>
    <row r="25" spans="1:9">
      <c r="A25" t="s">
        <v>59</v>
      </c>
      <c r="B25">
        <v>2</v>
      </c>
      <c r="C25">
        <v>2</v>
      </c>
      <c r="D25">
        <f>Table13456[[#This Row],[Quantity]]*Table13456[[#This Row],[Price]]</f>
        <v>4</v>
      </c>
      <c r="E25" t="s">
        <v>71</v>
      </c>
      <c r="F25" t="s">
        <v>72</v>
      </c>
      <c r="G25" t="s">
        <v>11</v>
      </c>
    </row>
    <row r="26" spans="1:9">
      <c r="A26" t="s">
        <v>60</v>
      </c>
      <c r="B26">
        <v>2</v>
      </c>
      <c r="C26">
        <v>3</v>
      </c>
      <c r="D26">
        <f>Table13456[[#This Row],[Quantity]]*Table13456[[#This Row],[Price]]</f>
        <v>6</v>
      </c>
      <c r="E26" t="s">
        <v>71</v>
      </c>
      <c r="F26" t="s">
        <v>72</v>
      </c>
      <c r="G26" t="s">
        <v>11</v>
      </c>
    </row>
    <row r="27" spans="1:9">
      <c r="A27" t="s">
        <v>61</v>
      </c>
      <c r="B27">
        <v>3</v>
      </c>
      <c r="C27">
        <v>3</v>
      </c>
      <c r="D27">
        <f>Table13456[[#This Row],[Quantity]]*Table13456[[#This Row],[Price]]</f>
        <v>9</v>
      </c>
      <c r="E27" t="s">
        <v>71</v>
      </c>
      <c r="F27" t="s">
        <v>73</v>
      </c>
      <c r="G27" t="s">
        <v>74</v>
      </c>
    </row>
    <row r="28" spans="1:9">
      <c r="A28" t="s">
        <v>62</v>
      </c>
      <c r="B28">
        <v>1.5</v>
      </c>
      <c r="C28">
        <v>4</v>
      </c>
      <c r="D28">
        <f>Table13456[[#This Row],[Quantity]]*Table13456[[#This Row],[Price]]</f>
        <v>6</v>
      </c>
      <c r="E28" t="s">
        <v>71</v>
      </c>
      <c r="F28" t="s">
        <v>73</v>
      </c>
      <c r="G28" t="s">
        <v>74</v>
      </c>
    </row>
    <row r="29" spans="1:9">
      <c r="A29" t="s">
        <v>63</v>
      </c>
      <c r="B29">
        <v>2.5</v>
      </c>
      <c r="C29">
        <v>2</v>
      </c>
      <c r="D29">
        <f>Table13456[[#This Row],[Quantity]]*Table13456[[#This Row],[Price]]</f>
        <v>5</v>
      </c>
      <c r="E29" t="s">
        <v>71</v>
      </c>
      <c r="F29" t="s">
        <v>73</v>
      </c>
      <c r="G29" t="s">
        <v>74</v>
      </c>
    </row>
    <row r="30" spans="1:9">
      <c r="A30" t="s">
        <v>59</v>
      </c>
      <c r="B30">
        <v>2</v>
      </c>
      <c r="C30">
        <v>7</v>
      </c>
      <c r="D30">
        <f>Table13456[[#This Row],[Quantity]]*Table13456[[#This Row],[Price]]</f>
        <v>14</v>
      </c>
      <c r="E30" t="s">
        <v>71</v>
      </c>
      <c r="F30" t="s">
        <v>72</v>
      </c>
      <c r="G30" t="s">
        <v>74</v>
      </c>
    </row>
    <row r="31" spans="1:9">
      <c r="A31" t="s">
        <v>63</v>
      </c>
      <c r="B31">
        <v>2.5</v>
      </c>
      <c r="C31">
        <v>6</v>
      </c>
      <c r="D31">
        <f>Table13456[[#This Row],[Quantity]]*Table13456[[#This Row],[Price]]</f>
        <v>15</v>
      </c>
      <c r="E31" t="s">
        <v>71</v>
      </c>
      <c r="F31" t="s">
        <v>72</v>
      </c>
      <c r="G31" t="s">
        <v>11</v>
      </c>
    </row>
    <row r="32" spans="1:9">
      <c r="A32" t="s">
        <v>75</v>
      </c>
      <c r="B32">
        <v>1</v>
      </c>
      <c r="C32">
        <v>10</v>
      </c>
      <c r="D32">
        <f>Table13456[[#This Row],[Quantity]]*Table13456[[#This Row],[Price]]</f>
        <v>10</v>
      </c>
      <c r="E32" t="s">
        <v>76</v>
      </c>
      <c r="F32" t="s">
        <v>72</v>
      </c>
      <c r="G32" t="s">
        <v>74</v>
      </c>
    </row>
    <row r="33" spans="1:7">
      <c r="A33" t="s">
        <v>77</v>
      </c>
      <c r="B33">
        <v>5</v>
      </c>
      <c r="C33">
        <v>1</v>
      </c>
      <c r="D33">
        <f>Table13456[[#This Row],[Quantity]]*Table13456[[#This Row],[Price]]</f>
        <v>5</v>
      </c>
      <c r="E33" t="s">
        <v>76</v>
      </c>
      <c r="F33" t="s">
        <v>72</v>
      </c>
      <c r="G33" t="s">
        <v>74</v>
      </c>
    </row>
    <row r="34" spans="1:7">
      <c r="A34" t="s">
        <v>78</v>
      </c>
      <c r="B34">
        <v>2</v>
      </c>
      <c r="C34">
        <v>5</v>
      </c>
      <c r="D34">
        <f>Table13456[[#This Row],[Quantity]]*Table13456[[#This Row],[Price]]</f>
        <v>10</v>
      </c>
      <c r="E34" t="s">
        <v>76</v>
      </c>
      <c r="F34" t="s">
        <v>73</v>
      </c>
      <c r="G34" t="s">
        <v>74</v>
      </c>
    </row>
    <row r="35" spans="1:7">
      <c r="A35" t="s">
        <v>75</v>
      </c>
      <c r="B35">
        <v>1</v>
      </c>
      <c r="C35">
        <v>5</v>
      </c>
      <c r="D35">
        <f>Table13456[[#This Row],[Quantity]]*Table13456[[#This Row],[Price]]</f>
        <v>5</v>
      </c>
      <c r="E35" t="s">
        <v>76</v>
      </c>
      <c r="F35" t="s">
        <v>79</v>
      </c>
      <c r="G35" t="s">
        <v>74</v>
      </c>
    </row>
    <row r="38" spans="1:7">
      <c r="A38" s="4" t="s">
        <v>69</v>
      </c>
      <c r="B38" t="s">
        <v>74</v>
      </c>
    </row>
    <row r="40" spans="1:7">
      <c r="A40" s="4" t="s">
        <v>80</v>
      </c>
      <c r="C40" s="4" t="s">
        <v>68</v>
      </c>
    </row>
    <row r="41" spans="1:7">
      <c r="A41" s="4" t="s">
        <v>67</v>
      </c>
      <c r="B41" s="4" t="s">
        <v>55</v>
      </c>
      <c r="C41" t="s">
        <v>79</v>
      </c>
      <c r="D41" t="s">
        <v>73</v>
      </c>
      <c r="E41" t="s">
        <v>72</v>
      </c>
      <c r="F41" t="s">
        <v>81</v>
      </c>
    </row>
    <row r="42" spans="1:7">
      <c r="A42" t="s">
        <v>71</v>
      </c>
      <c r="B42" t="s">
        <v>59</v>
      </c>
      <c r="E42">
        <v>14</v>
      </c>
      <c r="F42">
        <v>14</v>
      </c>
    </row>
    <row r="43" spans="1:7">
      <c r="B43" t="s">
        <v>63</v>
      </c>
      <c r="D43">
        <v>5</v>
      </c>
      <c r="F43">
        <v>5</v>
      </c>
    </row>
    <row r="44" spans="1:7">
      <c r="B44" t="s">
        <v>62</v>
      </c>
      <c r="D44">
        <v>6</v>
      </c>
      <c r="F44">
        <v>6</v>
      </c>
    </row>
    <row r="45" spans="1:7">
      <c r="B45" t="s">
        <v>61</v>
      </c>
      <c r="D45">
        <v>9</v>
      </c>
      <c r="F45">
        <v>9</v>
      </c>
    </row>
    <row r="46" spans="1:7">
      <c r="A46" t="s">
        <v>82</v>
      </c>
      <c r="D46">
        <v>20</v>
      </c>
      <c r="E46">
        <v>14</v>
      </c>
      <c r="F46">
        <v>34</v>
      </c>
    </row>
    <row r="47" spans="1:7">
      <c r="A47" t="s">
        <v>76</v>
      </c>
      <c r="B47" t="s">
        <v>78</v>
      </c>
      <c r="D47">
        <v>10</v>
      </c>
      <c r="F47">
        <v>10</v>
      </c>
    </row>
    <row r="48" spans="1:7">
      <c r="B48" t="s">
        <v>75</v>
      </c>
      <c r="C48">
        <v>5</v>
      </c>
      <c r="E48">
        <v>10</v>
      </c>
      <c r="F48">
        <v>15</v>
      </c>
    </row>
    <row r="49" spans="1:6">
      <c r="B49" t="s">
        <v>77</v>
      </c>
      <c r="E49">
        <v>5</v>
      </c>
      <c r="F49">
        <v>5</v>
      </c>
    </row>
    <row r="50" spans="1:6">
      <c r="A50" t="s">
        <v>83</v>
      </c>
      <c r="C50">
        <v>5</v>
      </c>
      <c r="D50">
        <v>10</v>
      </c>
      <c r="E50">
        <v>15</v>
      </c>
      <c r="F50">
        <v>30</v>
      </c>
    </row>
    <row r="51" spans="1:6">
      <c r="A51" t="s">
        <v>81</v>
      </c>
      <c r="C51">
        <v>5</v>
      </c>
      <c r="D51">
        <v>30</v>
      </c>
      <c r="E51">
        <v>29</v>
      </c>
      <c r="F51">
        <v>64</v>
      </c>
    </row>
  </sheetData>
  <conditionalFormatting sqref="G3:G7">
    <cfRule type="cellIs" dxfId="3" priority="6" operator="notEqual">
      <formula>E3</formula>
    </cfRule>
  </conditionalFormatting>
  <conditionalFormatting sqref="G3:G7">
    <cfRule type="cellIs" dxfId="2" priority="5" operator="equal">
      <formula>E3</formula>
    </cfRule>
  </conditionalFormatting>
  <conditionalFormatting sqref="H14:I18">
    <cfRule type="cellIs" dxfId="1" priority="2" operator="notEqual">
      <formula>E14</formula>
    </cfRule>
  </conditionalFormatting>
  <conditionalFormatting sqref="H14:I18">
    <cfRule type="cellIs" dxfId="0" priority="1" operator="equal">
      <formula>E14</formula>
    </cfRule>
  </conditionalFormatting>
  <pageMargins left="0.7" right="0.7" top="0.75" bottom="0.75" header="0.3" footer="0.3"/>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2024-08-07T08:54:19Z</dcterms:created>
  <dcterms:modified xsi:type="dcterms:W3CDTF">2025-07-22T06:16:53Z</dcterms:modified>
  <cp:category/>
  <cp:contentStatus/>
</cp:coreProperties>
</file>