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6.xml" ContentType="application/vnd.openxmlformats-officedocument.drawing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s.ads.mwn.de\tumw\bvt\Dat Hoang\Experimental results\Labfors experiments\LF22\"/>
    </mc:Choice>
  </mc:AlternateContent>
  <bookViews>
    <workbookView xWindow="-120" yWindow="-120" windowWidth="29040" windowHeight="17640" firstSheet="1" activeTab="7"/>
  </bookViews>
  <sheets>
    <sheet name="Graphical summary" sheetId="1" r:id="rId1"/>
    <sheet name="OD+CDW" sheetId="2" r:id="rId2"/>
    <sheet name="Online data, OUR, CER + RQ" sheetId="3" r:id="rId3"/>
    <sheet name="HPLC_Knauer" sheetId="11" r:id="rId4"/>
    <sheet name="HPLC_Shimadzu" sheetId="16" r:id="rId5"/>
    <sheet name="FACS" sheetId="21" r:id="rId6"/>
    <sheet name="Ammonia_assay" sheetId="15" r:id="rId7"/>
    <sheet name="Data summary with µ, Yxs and qp" sheetId="12" r:id="rId8"/>
    <sheet name="TimeToProcesstimeConverter" sheetId="14" r:id="rId9"/>
  </sheets>
  <externalReferences>
    <externalReference r:id="rId10"/>
  </externalReferences>
  <definedNames>
    <definedName name="Report" localSheetId="2">'Online data, OUR, CER + RQ'!$A$4:$J$4582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2" l="1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10" i="12"/>
  <c r="K10" i="12" l="1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9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10" i="12"/>
  <c r="H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4" i="12"/>
  <c r="G15" i="12"/>
  <c r="G13" i="12"/>
  <c r="G12" i="12"/>
  <c r="G11" i="12"/>
  <c r="G10" i="12"/>
  <c r="G9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M250" i="3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249" i="3"/>
  <c r="M162" i="3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161" i="3"/>
  <c r="M105" i="3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04" i="3"/>
  <c r="B67" i="21" l="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6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3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6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P55" i="16" l="1"/>
  <c r="P56" i="16"/>
  <c r="O55" i="16"/>
  <c r="O56" i="16"/>
  <c r="N55" i="16"/>
  <c r="N56" i="16"/>
  <c r="M55" i="16"/>
  <c r="M56" i="16"/>
  <c r="L55" i="16"/>
  <c r="L56" i="16"/>
  <c r="K55" i="16"/>
  <c r="K56" i="16"/>
  <c r="J55" i="16"/>
  <c r="J56" i="16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P54" i="16" l="1"/>
  <c r="O54" i="16"/>
  <c r="N54" i="16"/>
  <c r="M54" i="16"/>
  <c r="L54" i="16"/>
  <c r="K54" i="16"/>
  <c r="J54" i="16"/>
  <c r="P53" i="16"/>
  <c r="O53" i="16"/>
  <c r="N53" i="16"/>
  <c r="M53" i="16"/>
  <c r="L53" i="16"/>
  <c r="K53" i="16"/>
  <c r="J53" i="16"/>
  <c r="P52" i="16"/>
  <c r="O52" i="16"/>
  <c r="N52" i="16"/>
  <c r="M52" i="16"/>
  <c r="L52" i="16"/>
  <c r="K52" i="16"/>
  <c r="J52" i="16"/>
  <c r="P51" i="16"/>
  <c r="O51" i="16"/>
  <c r="N51" i="16"/>
  <c r="M51" i="16"/>
  <c r="L51" i="16"/>
  <c r="K51" i="16"/>
  <c r="J51" i="16"/>
  <c r="P50" i="16"/>
  <c r="O50" i="16"/>
  <c r="N50" i="16"/>
  <c r="M50" i="16"/>
  <c r="L50" i="16"/>
  <c r="K50" i="16"/>
  <c r="J50" i="16"/>
  <c r="P49" i="16"/>
  <c r="O49" i="16"/>
  <c r="N49" i="16"/>
  <c r="M49" i="16"/>
  <c r="L49" i="16"/>
  <c r="K49" i="16"/>
  <c r="J49" i="16"/>
  <c r="P48" i="16"/>
  <c r="O48" i="16"/>
  <c r="N48" i="16"/>
  <c r="M48" i="16"/>
  <c r="L48" i="16"/>
  <c r="K48" i="16"/>
  <c r="J48" i="16"/>
  <c r="P47" i="16"/>
  <c r="O47" i="16"/>
  <c r="N47" i="16"/>
  <c r="M47" i="16"/>
  <c r="L47" i="16"/>
  <c r="K47" i="16"/>
  <c r="J47" i="16"/>
  <c r="P46" i="16"/>
  <c r="O46" i="16"/>
  <c r="N46" i="16"/>
  <c r="M46" i="16"/>
  <c r="L46" i="16"/>
  <c r="K46" i="16"/>
  <c r="J46" i="16"/>
  <c r="P45" i="16"/>
  <c r="O45" i="16"/>
  <c r="N45" i="16"/>
  <c r="M45" i="16"/>
  <c r="L45" i="16"/>
  <c r="K45" i="16"/>
  <c r="J45" i="16"/>
  <c r="P44" i="16"/>
  <c r="O44" i="16"/>
  <c r="N44" i="16"/>
  <c r="M44" i="16"/>
  <c r="L44" i="16"/>
  <c r="K44" i="16"/>
  <c r="J44" i="16"/>
  <c r="P43" i="16"/>
  <c r="O43" i="16"/>
  <c r="N43" i="16"/>
  <c r="M43" i="16"/>
  <c r="L43" i="16"/>
  <c r="K43" i="16"/>
  <c r="J43" i="16"/>
  <c r="P42" i="16"/>
  <c r="O42" i="16"/>
  <c r="N42" i="16"/>
  <c r="M42" i="16"/>
  <c r="L42" i="16"/>
  <c r="K42" i="16"/>
  <c r="J42" i="16"/>
  <c r="P41" i="16"/>
  <c r="O41" i="16"/>
  <c r="N41" i="16"/>
  <c r="M41" i="16"/>
  <c r="L41" i="16"/>
  <c r="K41" i="16"/>
  <c r="J41" i="16"/>
  <c r="P40" i="16"/>
  <c r="O40" i="16"/>
  <c r="N40" i="16"/>
  <c r="M40" i="16"/>
  <c r="L40" i="16"/>
  <c r="K40" i="16"/>
  <c r="J40" i="16"/>
  <c r="P39" i="16"/>
  <c r="O39" i="16"/>
  <c r="N39" i="16"/>
  <c r="M39" i="16"/>
  <c r="L39" i="16"/>
  <c r="K39" i="16"/>
  <c r="J39" i="16"/>
  <c r="P38" i="16"/>
  <c r="O38" i="16"/>
  <c r="N38" i="16"/>
  <c r="M38" i="16"/>
  <c r="L38" i="16"/>
  <c r="K38" i="16"/>
  <c r="J38" i="16"/>
  <c r="P37" i="16"/>
  <c r="O37" i="16"/>
  <c r="N37" i="16"/>
  <c r="M37" i="16"/>
  <c r="L37" i="16"/>
  <c r="K37" i="16"/>
  <c r="J37" i="16"/>
  <c r="P19" i="15" l="1"/>
  <c r="M36" i="15" l="1"/>
  <c r="L36" i="15"/>
  <c r="K36" i="15"/>
  <c r="J36" i="15"/>
  <c r="I36" i="15"/>
  <c r="H36" i="15"/>
  <c r="G36" i="15"/>
  <c r="R18" i="15" s="1"/>
  <c r="F36" i="15"/>
  <c r="Q18" i="15" s="1"/>
  <c r="E36" i="15"/>
  <c r="R26" i="15" s="1"/>
  <c r="D36" i="15"/>
  <c r="Q26" i="15" s="1"/>
  <c r="C36" i="15"/>
  <c r="B36" i="15"/>
  <c r="M35" i="15"/>
  <c r="L35" i="15"/>
  <c r="K35" i="15"/>
  <c r="J35" i="15"/>
  <c r="I35" i="15"/>
  <c r="H35" i="15"/>
  <c r="G35" i="15"/>
  <c r="R33" i="15" s="1"/>
  <c r="F35" i="15"/>
  <c r="Q33" i="15" s="1"/>
  <c r="E35" i="15"/>
  <c r="R25" i="15" s="1"/>
  <c r="D35" i="15"/>
  <c r="Q25" i="15" s="1"/>
  <c r="C35" i="15"/>
  <c r="B35" i="15"/>
  <c r="M34" i="15"/>
  <c r="L34" i="15"/>
  <c r="K34" i="15"/>
  <c r="J34" i="15"/>
  <c r="I34" i="15"/>
  <c r="H34" i="15"/>
  <c r="G34" i="15"/>
  <c r="R32" i="15" s="1"/>
  <c r="F34" i="15"/>
  <c r="Q32" i="15" s="1"/>
  <c r="E34" i="15"/>
  <c r="R24" i="15" s="1"/>
  <c r="D34" i="15"/>
  <c r="Q24" i="15" s="1"/>
  <c r="C34" i="15"/>
  <c r="B34" i="15"/>
  <c r="M33" i="15"/>
  <c r="L33" i="15"/>
  <c r="K33" i="15"/>
  <c r="J33" i="15"/>
  <c r="I33" i="15"/>
  <c r="H33" i="15"/>
  <c r="G33" i="15"/>
  <c r="R31" i="15" s="1"/>
  <c r="F33" i="15"/>
  <c r="Q31" i="15" s="1"/>
  <c r="E33" i="15"/>
  <c r="R23" i="15" s="1"/>
  <c r="D33" i="15"/>
  <c r="Q23" i="15" s="1"/>
  <c r="C33" i="15"/>
  <c r="B33" i="15"/>
  <c r="M32" i="15"/>
  <c r="L32" i="15"/>
  <c r="K32" i="15"/>
  <c r="J32" i="15"/>
  <c r="I32" i="15"/>
  <c r="H32" i="15"/>
  <c r="G32" i="15"/>
  <c r="R30" i="15" s="1"/>
  <c r="F32" i="15"/>
  <c r="Q30" i="15" s="1"/>
  <c r="E32" i="15"/>
  <c r="R22" i="15" s="1"/>
  <c r="D32" i="15"/>
  <c r="Q22" i="15" s="1"/>
  <c r="C32" i="15"/>
  <c r="B32" i="15"/>
  <c r="M31" i="15"/>
  <c r="L31" i="15"/>
  <c r="K31" i="15"/>
  <c r="J31" i="15"/>
  <c r="I31" i="15"/>
  <c r="H31" i="15"/>
  <c r="G31" i="15"/>
  <c r="R29" i="15" s="1"/>
  <c r="F31" i="15"/>
  <c r="Q29" i="15" s="1"/>
  <c r="E31" i="15"/>
  <c r="R21" i="15" s="1"/>
  <c r="D31" i="15"/>
  <c r="Q21" i="15" s="1"/>
  <c r="C31" i="15"/>
  <c r="B31" i="15"/>
  <c r="M30" i="15"/>
  <c r="L30" i="15"/>
  <c r="K30" i="15"/>
  <c r="J30" i="15"/>
  <c r="I30" i="15"/>
  <c r="H30" i="15"/>
  <c r="G30" i="15"/>
  <c r="R28" i="15" s="1"/>
  <c r="F30" i="15"/>
  <c r="Q28" i="15" s="1"/>
  <c r="E30" i="15"/>
  <c r="R20" i="15" s="1"/>
  <c r="D30" i="15"/>
  <c r="Q20" i="15" s="1"/>
  <c r="C30" i="15"/>
  <c r="B30" i="15"/>
  <c r="M29" i="15"/>
  <c r="L29" i="15"/>
  <c r="K29" i="15"/>
  <c r="J29" i="15"/>
  <c r="I29" i="15"/>
  <c r="H29" i="15"/>
  <c r="G29" i="15"/>
  <c r="R27" i="15" s="1"/>
  <c r="F29" i="15"/>
  <c r="Q27" i="15" s="1"/>
  <c r="E29" i="15"/>
  <c r="R19" i="15" s="1"/>
  <c r="D29" i="15"/>
  <c r="Q19" i="15" s="1"/>
  <c r="C29" i="15"/>
  <c r="B29" i="15"/>
  <c r="Q9" i="15" l="1"/>
  <c r="P10" i="15"/>
  <c r="P11" i="15"/>
  <c r="P12" i="15"/>
  <c r="Q6" i="15"/>
  <c r="P6" i="15"/>
  <c r="Q11" i="15"/>
  <c r="P7" i="15"/>
  <c r="P8" i="15"/>
  <c r="Q10" i="15"/>
  <c r="Q12" i="15"/>
  <c r="Q7" i="15"/>
  <c r="Q8" i="15"/>
  <c r="P9" i="15"/>
  <c r="S8" i="15" l="1"/>
  <c r="R8" i="15"/>
  <c r="S11" i="15"/>
  <c r="R11" i="15"/>
  <c r="S10" i="15"/>
  <c r="R10" i="15"/>
  <c r="S6" i="15"/>
  <c r="R6" i="15"/>
  <c r="S9" i="15"/>
  <c r="R9" i="15"/>
  <c r="S7" i="15"/>
  <c r="R7" i="15"/>
  <c r="S12" i="15"/>
  <c r="R12" i="15"/>
  <c r="J30" i="11"/>
  <c r="I30" i="11"/>
  <c r="H30" i="11"/>
  <c r="G30" i="11"/>
  <c r="U23" i="15" l="1"/>
  <c r="U29" i="15"/>
  <c r="T19" i="15"/>
  <c r="T25" i="15"/>
  <c r="T31" i="15"/>
  <c r="U24" i="15"/>
  <c r="T26" i="15"/>
  <c r="T32" i="15"/>
  <c r="U19" i="15"/>
  <c r="U25" i="15"/>
  <c r="U31" i="15"/>
  <c r="T21" i="15"/>
  <c r="T27" i="15"/>
  <c r="T33" i="15"/>
  <c r="T18" i="15"/>
  <c r="U21" i="15"/>
  <c r="U33" i="15"/>
  <c r="T29" i="15"/>
  <c r="U22" i="15"/>
  <c r="U18" i="15"/>
  <c r="T30" i="15"/>
  <c r="U30" i="15"/>
  <c r="U20" i="15"/>
  <c r="U26" i="15"/>
  <c r="U32" i="15"/>
  <c r="T22" i="15"/>
  <c r="T28" i="15"/>
  <c r="U27" i="15"/>
  <c r="T23" i="15"/>
  <c r="U28" i="15"/>
  <c r="T24" i="15"/>
  <c r="T20" i="15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7" i="14"/>
  <c r="B10" i="12" s="1"/>
  <c r="B31" i="11" l="1"/>
  <c r="B38" i="16"/>
  <c r="B9" i="2"/>
  <c r="W21" i="15"/>
  <c r="W31" i="15"/>
  <c r="W25" i="15"/>
  <c r="V23" i="15"/>
  <c r="W23" i="15"/>
  <c r="W28" i="15"/>
  <c r="W30" i="15"/>
  <c r="W18" i="15"/>
  <c r="V18" i="15"/>
  <c r="V28" i="15" s="1"/>
  <c r="W19" i="15"/>
  <c r="W20" i="15"/>
  <c r="W33" i="15"/>
  <c r="W32" i="15"/>
  <c r="W29" i="15"/>
  <c r="W22" i="15"/>
  <c r="W24" i="15"/>
  <c r="W27" i="15"/>
  <c r="W26" i="15"/>
  <c r="R68" i="2"/>
  <c r="R71" i="2"/>
  <c r="R74" i="2"/>
  <c r="R77" i="2"/>
  <c r="R80" i="2"/>
  <c r="R83" i="2"/>
  <c r="R86" i="2"/>
  <c r="R89" i="2"/>
  <c r="R92" i="2"/>
  <c r="R95" i="2"/>
  <c r="R98" i="2"/>
  <c r="Q68" i="2"/>
  <c r="Q71" i="2"/>
  <c r="Q74" i="2"/>
  <c r="Q77" i="2"/>
  <c r="Q80" i="2"/>
  <c r="Q83" i="2"/>
  <c r="Q86" i="2"/>
  <c r="Q89" i="2"/>
  <c r="Q92" i="2"/>
  <c r="Q95" i="2"/>
  <c r="Q98" i="2"/>
  <c r="P68" i="2"/>
  <c r="P71" i="2"/>
  <c r="P74" i="2"/>
  <c r="P77" i="2"/>
  <c r="P80" i="2"/>
  <c r="P83" i="2"/>
  <c r="P86" i="2"/>
  <c r="P89" i="2"/>
  <c r="P92" i="2"/>
  <c r="P95" i="2"/>
  <c r="P98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V26" i="15" l="1"/>
  <c r="V33" i="15"/>
  <c r="V21" i="15"/>
  <c r="V27" i="15"/>
  <c r="V20" i="15"/>
  <c r="V29" i="15"/>
  <c r="V30" i="15"/>
  <c r="V22" i="15"/>
  <c r="V25" i="15"/>
  <c r="V32" i="15"/>
  <c r="V19" i="15"/>
  <c r="V31" i="15"/>
  <c r="V24" i="15"/>
  <c r="K438" i="3"/>
  <c r="K456" i="3"/>
  <c r="K474" i="3"/>
  <c r="K492" i="3"/>
  <c r="K510" i="3"/>
  <c r="K518" i="3"/>
  <c r="K524" i="3"/>
  <c r="K530" i="3"/>
  <c r="K536" i="3"/>
  <c r="J6" i="3"/>
  <c r="K6" i="3" s="1"/>
  <c r="J7" i="3"/>
  <c r="J8" i="3"/>
  <c r="J9" i="3"/>
  <c r="K9" i="3" s="1"/>
  <c r="J10" i="3"/>
  <c r="J11" i="3"/>
  <c r="J12" i="3"/>
  <c r="K12" i="3" s="1"/>
  <c r="J13" i="3"/>
  <c r="J14" i="3"/>
  <c r="J15" i="3"/>
  <c r="K15" i="3" s="1"/>
  <c r="J16" i="3"/>
  <c r="J17" i="3"/>
  <c r="J18" i="3"/>
  <c r="K18" i="3" s="1"/>
  <c r="J19" i="3"/>
  <c r="J20" i="3"/>
  <c r="J21" i="3"/>
  <c r="K21" i="3" s="1"/>
  <c r="J22" i="3"/>
  <c r="J23" i="3"/>
  <c r="J24" i="3"/>
  <c r="K24" i="3" s="1"/>
  <c r="J25" i="3"/>
  <c r="J26" i="3"/>
  <c r="J27" i="3"/>
  <c r="K27" i="3" s="1"/>
  <c r="J28" i="3"/>
  <c r="J29" i="3"/>
  <c r="J30" i="3"/>
  <c r="K30" i="3" s="1"/>
  <c r="J31" i="3"/>
  <c r="J32" i="3"/>
  <c r="J33" i="3"/>
  <c r="K33" i="3" s="1"/>
  <c r="J34" i="3"/>
  <c r="J35" i="3"/>
  <c r="J36" i="3"/>
  <c r="K36" i="3" s="1"/>
  <c r="J37" i="3"/>
  <c r="J38" i="3"/>
  <c r="J39" i="3"/>
  <c r="K39" i="3" s="1"/>
  <c r="J40" i="3"/>
  <c r="J41" i="3"/>
  <c r="J42" i="3"/>
  <c r="K42" i="3" s="1"/>
  <c r="J43" i="3"/>
  <c r="J44" i="3"/>
  <c r="J45" i="3"/>
  <c r="K45" i="3" s="1"/>
  <c r="J46" i="3"/>
  <c r="J47" i="3"/>
  <c r="J48" i="3"/>
  <c r="K48" i="3" s="1"/>
  <c r="J49" i="3"/>
  <c r="J50" i="3"/>
  <c r="J51" i="3"/>
  <c r="K51" i="3" s="1"/>
  <c r="J52" i="3"/>
  <c r="J53" i="3"/>
  <c r="J54" i="3"/>
  <c r="K54" i="3" s="1"/>
  <c r="J55" i="3"/>
  <c r="J56" i="3"/>
  <c r="J57" i="3"/>
  <c r="K57" i="3" s="1"/>
  <c r="J58" i="3"/>
  <c r="J59" i="3"/>
  <c r="J60" i="3"/>
  <c r="K60" i="3" s="1"/>
  <c r="J61" i="3"/>
  <c r="J62" i="3"/>
  <c r="J63" i="3"/>
  <c r="K63" i="3" s="1"/>
  <c r="J64" i="3"/>
  <c r="J65" i="3"/>
  <c r="J66" i="3"/>
  <c r="K66" i="3" s="1"/>
  <c r="J67" i="3"/>
  <c r="J68" i="3"/>
  <c r="J69" i="3"/>
  <c r="K69" i="3" s="1"/>
  <c r="J70" i="3"/>
  <c r="J71" i="3"/>
  <c r="J72" i="3"/>
  <c r="K72" i="3" s="1"/>
  <c r="J73" i="3"/>
  <c r="J74" i="3"/>
  <c r="J75" i="3"/>
  <c r="K75" i="3" s="1"/>
  <c r="J76" i="3"/>
  <c r="J77" i="3"/>
  <c r="J78" i="3"/>
  <c r="K78" i="3" s="1"/>
  <c r="J79" i="3"/>
  <c r="J80" i="3"/>
  <c r="J81" i="3"/>
  <c r="K81" i="3" s="1"/>
  <c r="J82" i="3"/>
  <c r="J83" i="3"/>
  <c r="J84" i="3"/>
  <c r="K84" i="3" s="1"/>
  <c r="J85" i="3"/>
  <c r="J86" i="3"/>
  <c r="J87" i="3"/>
  <c r="K87" i="3" s="1"/>
  <c r="J88" i="3"/>
  <c r="J89" i="3"/>
  <c r="J90" i="3"/>
  <c r="K90" i="3" s="1"/>
  <c r="J91" i="3"/>
  <c r="J92" i="3"/>
  <c r="J93" i="3"/>
  <c r="K93" i="3" s="1"/>
  <c r="J94" i="3"/>
  <c r="J95" i="3"/>
  <c r="J96" i="3"/>
  <c r="K96" i="3" s="1"/>
  <c r="J97" i="3"/>
  <c r="J98" i="3"/>
  <c r="J99" i="3"/>
  <c r="K99" i="3" s="1"/>
  <c r="J100" i="3"/>
  <c r="J101" i="3"/>
  <c r="J102" i="3"/>
  <c r="K102" i="3" s="1"/>
  <c r="J103" i="3"/>
  <c r="J104" i="3"/>
  <c r="J105" i="3"/>
  <c r="K105" i="3" s="1"/>
  <c r="J106" i="3"/>
  <c r="J107" i="3"/>
  <c r="J108" i="3"/>
  <c r="K108" i="3" s="1"/>
  <c r="J109" i="3"/>
  <c r="J110" i="3"/>
  <c r="J111" i="3"/>
  <c r="K111" i="3" s="1"/>
  <c r="J112" i="3"/>
  <c r="J113" i="3"/>
  <c r="J114" i="3"/>
  <c r="K114" i="3" s="1"/>
  <c r="J115" i="3"/>
  <c r="J116" i="3"/>
  <c r="J117" i="3"/>
  <c r="K117" i="3" s="1"/>
  <c r="J118" i="3"/>
  <c r="J119" i="3"/>
  <c r="J120" i="3"/>
  <c r="K120" i="3" s="1"/>
  <c r="J121" i="3"/>
  <c r="J122" i="3"/>
  <c r="J123" i="3"/>
  <c r="K123" i="3" s="1"/>
  <c r="J124" i="3"/>
  <c r="J125" i="3"/>
  <c r="J126" i="3"/>
  <c r="K126" i="3" s="1"/>
  <c r="J127" i="3"/>
  <c r="J128" i="3"/>
  <c r="J129" i="3"/>
  <c r="K129" i="3" s="1"/>
  <c r="J130" i="3"/>
  <c r="J131" i="3"/>
  <c r="J132" i="3"/>
  <c r="K132" i="3" s="1"/>
  <c r="J133" i="3"/>
  <c r="J134" i="3"/>
  <c r="J135" i="3"/>
  <c r="K135" i="3" s="1"/>
  <c r="J136" i="3"/>
  <c r="J137" i="3"/>
  <c r="J138" i="3"/>
  <c r="J139" i="3"/>
  <c r="J140" i="3"/>
  <c r="J141" i="3"/>
  <c r="K141" i="3" s="1"/>
  <c r="J142" i="3"/>
  <c r="J143" i="3"/>
  <c r="J144" i="3"/>
  <c r="K144" i="3" s="1"/>
  <c r="J145" i="3"/>
  <c r="J146" i="3"/>
  <c r="J147" i="3"/>
  <c r="K147" i="3" s="1"/>
  <c r="J148" i="3"/>
  <c r="J149" i="3"/>
  <c r="J150" i="3"/>
  <c r="K150" i="3" s="1"/>
  <c r="J151" i="3"/>
  <c r="J152" i="3"/>
  <c r="J153" i="3"/>
  <c r="K153" i="3" s="1"/>
  <c r="J154" i="3"/>
  <c r="J155" i="3"/>
  <c r="J156" i="3"/>
  <c r="K156" i="3" s="1"/>
  <c r="J157" i="3"/>
  <c r="J158" i="3"/>
  <c r="J159" i="3"/>
  <c r="K159" i="3" s="1"/>
  <c r="J160" i="3"/>
  <c r="J161" i="3"/>
  <c r="J162" i="3"/>
  <c r="K162" i="3" s="1"/>
  <c r="J163" i="3"/>
  <c r="J164" i="3"/>
  <c r="J165" i="3"/>
  <c r="K165" i="3" s="1"/>
  <c r="J166" i="3"/>
  <c r="J167" i="3"/>
  <c r="J168" i="3"/>
  <c r="K168" i="3" s="1"/>
  <c r="J169" i="3"/>
  <c r="J170" i="3"/>
  <c r="J171" i="3"/>
  <c r="K171" i="3" s="1"/>
  <c r="J172" i="3"/>
  <c r="J173" i="3"/>
  <c r="J174" i="3"/>
  <c r="K174" i="3" s="1"/>
  <c r="J175" i="3"/>
  <c r="J176" i="3"/>
  <c r="J177" i="3"/>
  <c r="K177" i="3" s="1"/>
  <c r="J178" i="3"/>
  <c r="J179" i="3"/>
  <c r="J180" i="3"/>
  <c r="K180" i="3" s="1"/>
  <c r="J181" i="3"/>
  <c r="J182" i="3"/>
  <c r="J183" i="3"/>
  <c r="K183" i="3" s="1"/>
  <c r="J184" i="3"/>
  <c r="J185" i="3"/>
  <c r="J186" i="3"/>
  <c r="K186" i="3" s="1"/>
  <c r="J187" i="3"/>
  <c r="J188" i="3"/>
  <c r="J189" i="3"/>
  <c r="K189" i="3" s="1"/>
  <c r="J190" i="3"/>
  <c r="J191" i="3"/>
  <c r="J192" i="3"/>
  <c r="K192" i="3" s="1"/>
  <c r="J193" i="3"/>
  <c r="J194" i="3"/>
  <c r="J195" i="3"/>
  <c r="K195" i="3" s="1"/>
  <c r="J196" i="3"/>
  <c r="J197" i="3"/>
  <c r="J198" i="3"/>
  <c r="K198" i="3" s="1"/>
  <c r="J199" i="3"/>
  <c r="J200" i="3"/>
  <c r="J201" i="3"/>
  <c r="K201" i="3" s="1"/>
  <c r="J202" i="3"/>
  <c r="J203" i="3"/>
  <c r="J204" i="3"/>
  <c r="K204" i="3" s="1"/>
  <c r="J205" i="3"/>
  <c r="J206" i="3"/>
  <c r="J207" i="3"/>
  <c r="K207" i="3" s="1"/>
  <c r="J208" i="3"/>
  <c r="J209" i="3"/>
  <c r="J210" i="3"/>
  <c r="K210" i="3" s="1"/>
  <c r="J211" i="3"/>
  <c r="J212" i="3"/>
  <c r="J213" i="3"/>
  <c r="K213" i="3" s="1"/>
  <c r="J214" i="3"/>
  <c r="J215" i="3"/>
  <c r="J216" i="3"/>
  <c r="K216" i="3" s="1"/>
  <c r="J217" i="3"/>
  <c r="J218" i="3"/>
  <c r="J219" i="3"/>
  <c r="K219" i="3" s="1"/>
  <c r="J220" i="3"/>
  <c r="J221" i="3"/>
  <c r="J222" i="3"/>
  <c r="K222" i="3" s="1"/>
  <c r="J223" i="3"/>
  <c r="J224" i="3"/>
  <c r="K224" i="3" s="1"/>
  <c r="J225" i="3"/>
  <c r="K225" i="3" s="1"/>
  <c r="J226" i="3"/>
  <c r="J227" i="3"/>
  <c r="J228" i="3"/>
  <c r="K228" i="3" s="1"/>
  <c r="J229" i="3"/>
  <c r="J230" i="3"/>
  <c r="K230" i="3" s="1"/>
  <c r="J231" i="3"/>
  <c r="K231" i="3" s="1"/>
  <c r="J232" i="3"/>
  <c r="J233" i="3"/>
  <c r="J234" i="3"/>
  <c r="K234" i="3" s="1"/>
  <c r="J235" i="3"/>
  <c r="J236" i="3"/>
  <c r="K236" i="3" s="1"/>
  <c r="J237" i="3"/>
  <c r="K237" i="3" s="1"/>
  <c r="J238" i="3"/>
  <c r="J239" i="3"/>
  <c r="J240" i="3"/>
  <c r="K240" i="3" s="1"/>
  <c r="J241" i="3"/>
  <c r="J242" i="3"/>
  <c r="K242" i="3" s="1"/>
  <c r="J243" i="3"/>
  <c r="K243" i="3" s="1"/>
  <c r="J244" i="3"/>
  <c r="J245" i="3"/>
  <c r="J246" i="3"/>
  <c r="K246" i="3" s="1"/>
  <c r="J247" i="3"/>
  <c r="J248" i="3"/>
  <c r="K248" i="3" s="1"/>
  <c r="J249" i="3"/>
  <c r="K249" i="3" s="1"/>
  <c r="J250" i="3"/>
  <c r="J251" i="3"/>
  <c r="J252" i="3"/>
  <c r="K252" i="3" s="1"/>
  <c r="J253" i="3"/>
  <c r="J254" i="3"/>
  <c r="K254" i="3" s="1"/>
  <c r="J255" i="3"/>
  <c r="K255" i="3" s="1"/>
  <c r="J256" i="3"/>
  <c r="J257" i="3"/>
  <c r="J258" i="3"/>
  <c r="K258" i="3" s="1"/>
  <c r="J259" i="3"/>
  <c r="J260" i="3"/>
  <c r="K260" i="3" s="1"/>
  <c r="J261" i="3"/>
  <c r="K261" i="3" s="1"/>
  <c r="J262" i="3"/>
  <c r="J263" i="3"/>
  <c r="J264" i="3"/>
  <c r="K264" i="3" s="1"/>
  <c r="J265" i="3"/>
  <c r="J266" i="3"/>
  <c r="K266" i="3" s="1"/>
  <c r="J267" i="3"/>
  <c r="K267" i="3" s="1"/>
  <c r="J268" i="3"/>
  <c r="J269" i="3"/>
  <c r="J270" i="3"/>
  <c r="K270" i="3" s="1"/>
  <c r="J271" i="3"/>
  <c r="J272" i="3"/>
  <c r="K272" i="3" s="1"/>
  <c r="J273" i="3"/>
  <c r="K273" i="3" s="1"/>
  <c r="J274" i="3"/>
  <c r="J275" i="3"/>
  <c r="J276" i="3"/>
  <c r="K276" i="3" s="1"/>
  <c r="J277" i="3"/>
  <c r="J278" i="3"/>
  <c r="K278" i="3" s="1"/>
  <c r="J279" i="3"/>
  <c r="K279" i="3" s="1"/>
  <c r="J280" i="3"/>
  <c r="J281" i="3"/>
  <c r="J282" i="3"/>
  <c r="K282" i="3" s="1"/>
  <c r="J283" i="3"/>
  <c r="J284" i="3"/>
  <c r="K284" i="3" s="1"/>
  <c r="J285" i="3"/>
  <c r="K285" i="3" s="1"/>
  <c r="J286" i="3"/>
  <c r="J287" i="3"/>
  <c r="J288" i="3"/>
  <c r="K288" i="3" s="1"/>
  <c r="J289" i="3"/>
  <c r="J290" i="3"/>
  <c r="K290" i="3" s="1"/>
  <c r="J291" i="3"/>
  <c r="K291" i="3" s="1"/>
  <c r="J292" i="3"/>
  <c r="J293" i="3"/>
  <c r="J294" i="3"/>
  <c r="K294" i="3" s="1"/>
  <c r="J295" i="3"/>
  <c r="J296" i="3"/>
  <c r="K296" i="3" s="1"/>
  <c r="J297" i="3"/>
  <c r="K297" i="3" s="1"/>
  <c r="J298" i="3"/>
  <c r="J299" i="3"/>
  <c r="J300" i="3"/>
  <c r="K300" i="3" s="1"/>
  <c r="J301" i="3"/>
  <c r="J302" i="3"/>
  <c r="K302" i="3" s="1"/>
  <c r="J303" i="3"/>
  <c r="K303" i="3" s="1"/>
  <c r="J304" i="3"/>
  <c r="J305" i="3"/>
  <c r="J306" i="3"/>
  <c r="K306" i="3" s="1"/>
  <c r="J307" i="3"/>
  <c r="J308" i="3"/>
  <c r="K308" i="3" s="1"/>
  <c r="J309" i="3"/>
  <c r="K309" i="3" s="1"/>
  <c r="J310" i="3"/>
  <c r="J311" i="3"/>
  <c r="J312" i="3"/>
  <c r="K312" i="3" s="1"/>
  <c r="J313" i="3"/>
  <c r="J314" i="3"/>
  <c r="K314" i="3" s="1"/>
  <c r="J315" i="3"/>
  <c r="K315" i="3" s="1"/>
  <c r="J316" i="3"/>
  <c r="J317" i="3"/>
  <c r="J318" i="3"/>
  <c r="K318" i="3" s="1"/>
  <c r="J319" i="3"/>
  <c r="J320" i="3"/>
  <c r="K320" i="3" s="1"/>
  <c r="J321" i="3"/>
  <c r="K321" i="3" s="1"/>
  <c r="J322" i="3"/>
  <c r="J323" i="3"/>
  <c r="J324" i="3"/>
  <c r="K324" i="3" s="1"/>
  <c r="J325" i="3"/>
  <c r="J326" i="3"/>
  <c r="K326" i="3" s="1"/>
  <c r="J327" i="3"/>
  <c r="K327" i="3" s="1"/>
  <c r="J328" i="3"/>
  <c r="J329" i="3"/>
  <c r="J330" i="3"/>
  <c r="K330" i="3" s="1"/>
  <c r="J331" i="3"/>
  <c r="J332" i="3"/>
  <c r="K332" i="3" s="1"/>
  <c r="J333" i="3"/>
  <c r="K333" i="3" s="1"/>
  <c r="J334" i="3"/>
  <c r="J335" i="3"/>
  <c r="J336" i="3"/>
  <c r="K336" i="3" s="1"/>
  <c r="J337" i="3"/>
  <c r="K337" i="3" s="1"/>
  <c r="J338" i="3"/>
  <c r="K338" i="3" s="1"/>
  <c r="J339" i="3"/>
  <c r="K339" i="3" s="1"/>
  <c r="J340" i="3"/>
  <c r="J341" i="3"/>
  <c r="J342" i="3"/>
  <c r="K342" i="3" s="1"/>
  <c r="J343" i="3"/>
  <c r="J344" i="3"/>
  <c r="K344" i="3" s="1"/>
  <c r="J345" i="3"/>
  <c r="K345" i="3" s="1"/>
  <c r="J346" i="3"/>
  <c r="J347" i="3"/>
  <c r="J348" i="3"/>
  <c r="K348" i="3" s="1"/>
  <c r="J349" i="3"/>
  <c r="K349" i="3" s="1"/>
  <c r="J350" i="3"/>
  <c r="K350" i="3" s="1"/>
  <c r="J351" i="3"/>
  <c r="K351" i="3" s="1"/>
  <c r="J352" i="3"/>
  <c r="J353" i="3"/>
  <c r="J354" i="3"/>
  <c r="K354" i="3" s="1"/>
  <c r="J355" i="3"/>
  <c r="J356" i="3"/>
  <c r="K356" i="3" s="1"/>
  <c r="J357" i="3"/>
  <c r="K357" i="3" s="1"/>
  <c r="J358" i="3"/>
  <c r="J359" i="3"/>
  <c r="J360" i="3"/>
  <c r="K360" i="3" s="1"/>
  <c r="J361" i="3"/>
  <c r="K361" i="3" s="1"/>
  <c r="J362" i="3"/>
  <c r="K362" i="3" s="1"/>
  <c r="J363" i="3"/>
  <c r="K363" i="3" s="1"/>
  <c r="J364" i="3"/>
  <c r="J365" i="3"/>
  <c r="J366" i="3"/>
  <c r="K366" i="3" s="1"/>
  <c r="J367" i="3"/>
  <c r="J368" i="3"/>
  <c r="K368" i="3" s="1"/>
  <c r="J369" i="3"/>
  <c r="K369" i="3" s="1"/>
  <c r="J370" i="3"/>
  <c r="J371" i="3"/>
  <c r="J372" i="3"/>
  <c r="K372" i="3" s="1"/>
  <c r="J373" i="3"/>
  <c r="K373" i="3" s="1"/>
  <c r="J374" i="3"/>
  <c r="K374" i="3" s="1"/>
  <c r="J375" i="3"/>
  <c r="K375" i="3" s="1"/>
  <c r="J376" i="3"/>
  <c r="J377" i="3"/>
  <c r="J378" i="3"/>
  <c r="K378" i="3" s="1"/>
  <c r="J379" i="3"/>
  <c r="J380" i="3"/>
  <c r="K380" i="3" s="1"/>
  <c r="J381" i="3"/>
  <c r="K381" i="3" s="1"/>
  <c r="J382" i="3"/>
  <c r="J383" i="3"/>
  <c r="J384" i="3"/>
  <c r="K384" i="3" s="1"/>
  <c r="J385" i="3"/>
  <c r="K385" i="3" s="1"/>
  <c r="J386" i="3"/>
  <c r="K386" i="3" s="1"/>
  <c r="J387" i="3"/>
  <c r="K387" i="3" s="1"/>
  <c r="J388" i="3"/>
  <c r="J389" i="3"/>
  <c r="J390" i="3"/>
  <c r="K390" i="3" s="1"/>
  <c r="J391" i="3"/>
  <c r="J392" i="3"/>
  <c r="K392" i="3" s="1"/>
  <c r="J393" i="3"/>
  <c r="K393" i="3" s="1"/>
  <c r="J394" i="3"/>
  <c r="J395" i="3"/>
  <c r="J396" i="3"/>
  <c r="K396" i="3" s="1"/>
  <c r="J397" i="3"/>
  <c r="K397" i="3" s="1"/>
  <c r="J398" i="3"/>
  <c r="K398" i="3" s="1"/>
  <c r="J399" i="3"/>
  <c r="K399" i="3" s="1"/>
  <c r="J400" i="3"/>
  <c r="J401" i="3"/>
  <c r="J402" i="3"/>
  <c r="K402" i="3" s="1"/>
  <c r="J403" i="3"/>
  <c r="J404" i="3"/>
  <c r="K404" i="3" s="1"/>
  <c r="J405" i="3"/>
  <c r="K405" i="3" s="1"/>
  <c r="J406" i="3"/>
  <c r="J407" i="3"/>
  <c r="J408" i="3"/>
  <c r="K408" i="3" s="1"/>
  <c r="J409" i="3"/>
  <c r="K409" i="3" s="1"/>
  <c r="J410" i="3"/>
  <c r="K410" i="3" s="1"/>
  <c r="J411" i="3"/>
  <c r="K411" i="3" s="1"/>
  <c r="J412" i="3"/>
  <c r="J413" i="3"/>
  <c r="J414" i="3"/>
  <c r="K414" i="3" s="1"/>
  <c r="J415" i="3"/>
  <c r="J416" i="3"/>
  <c r="K416" i="3" s="1"/>
  <c r="J417" i="3"/>
  <c r="K417" i="3" s="1"/>
  <c r="J418" i="3"/>
  <c r="J419" i="3"/>
  <c r="J420" i="3"/>
  <c r="K420" i="3" s="1"/>
  <c r="J421" i="3"/>
  <c r="K421" i="3" s="1"/>
  <c r="J422" i="3"/>
  <c r="K422" i="3" s="1"/>
  <c r="J423" i="3"/>
  <c r="K423" i="3" s="1"/>
  <c r="J424" i="3"/>
  <c r="J425" i="3"/>
  <c r="J426" i="3"/>
  <c r="K426" i="3" s="1"/>
  <c r="J427" i="3"/>
  <c r="J428" i="3"/>
  <c r="K428" i="3" s="1"/>
  <c r="J429" i="3"/>
  <c r="K429" i="3" s="1"/>
  <c r="J430" i="3"/>
  <c r="J431" i="3"/>
  <c r="J432" i="3"/>
  <c r="K432" i="3" s="1"/>
  <c r="J433" i="3"/>
  <c r="K433" i="3" s="1"/>
  <c r="J434" i="3"/>
  <c r="K434" i="3" s="1"/>
  <c r="J435" i="3"/>
  <c r="K435" i="3" s="1"/>
  <c r="J436" i="3"/>
  <c r="J437" i="3"/>
  <c r="J438" i="3"/>
  <c r="J439" i="3"/>
  <c r="J440" i="3"/>
  <c r="K440" i="3" s="1"/>
  <c r="J441" i="3"/>
  <c r="K441" i="3" s="1"/>
  <c r="J442" i="3"/>
  <c r="K442" i="3" s="1"/>
  <c r="J443" i="3"/>
  <c r="J444" i="3"/>
  <c r="K444" i="3" s="1"/>
  <c r="J445" i="3"/>
  <c r="K445" i="3" s="1"/>
  <c r="J446" i="3"/>
  <c r="K446" i="3" s="1"/>
  <c r="J447" i="3"/>
  <c r="K447" i="3" s="1"/>
  <c r="J448" i="3"/>
  <c r="J449" i="3"/>
  <c r="J450" i="3"/>
  <c r="K450" i="3" s="1"/>
  <c r="J451" i="3"/>
  <c r="K451" i="3" s="1"/>
  <c r="J452" i="3"/>
  <c r="K452" i="3" s="1"/>
  <c r="J453" i="3"/>
  <c r="K453" i="3" s="1"/>
  <c r="J454" i="3"/>
  <c r="J455" i="3"/>
  <c r="J456" i="3"/>
  <c r="J457" i="3"/>
  <c r="J458" i="3"/>
  <c r="K458" i="3" s="1"/>
  <c r="J459" i="3"/>
  <c r="K459" i="3" s="1"/>
  <c r="J460" i="3"/>
  <c r="K460" i="3" s="1"/>
  <c r="J461" i="3"/>
  <c r="J462" i="3"/>
  <c r="K462" i="3" s="1"/>
  <c r="J463" i="3"/>
  <c r="K463" i="3" s="1"/>
  <c r="J464" i="3"/>
  <c r="K464" i="3" s="1"/>
  <c r="J465" i="3"/>
  <c r="K465" i="3" s="1"/>
  <c r="J466" i="3"/>
  <c r="J467" i="3"/>
  <c r="J468" i="3"/>
  <c r="K468" i="3" s="1"/>
  <c r="J469" i="3"/>
  <c r="K469" i="3" s="1"/>
  <c r="J470" i="3"/>
  <c r="K470" i="3" s="1"/>
  <c r="J471" i="3"/>
  <c r="K471" i="3" s="1"/>
  <c r="J472" i="3"/>
  <c r="J473" i="3"/>
  <c r="J474" i="3"/>
  <c r="J475" i="3"/>
  <c r="J476" i="3"/>
  <c r="K476" i="3" s="1"/>
  <c r="J477" i="3"/>
  <c r="K477" i="3" s="1"/>
  <c r="J478" i="3"/>
  <c r="K478" i="3" s="1"/>
  <c r="J479" i="3"/>
  <c r="J480" i="3"/>
  <c r="K480" i="3" s="1"/>
  <c r="J481" i="3"/>
  <c r="K481" i="3" s="1"/>
  <c r="J482" i="3"/>
  <c r="K482" i="3" s="1"/>
  <c r="J483" i="3"/>
  <c r="K483" i="3" s="1"/>
  <c r="J484" i="3"/>
  <c r="J485" i="3"/>
  <c r="J486" i="3"/>
  <c r="K486" i="3" s="1"/>
  <c r="J487" i="3"/>
  <c r="K487" i="3" s="1"/>
  <c r="J488" i="3"/>
  <c r="K488" i="3" s="1"/>
  <c r="J489" i="3"/>
  <c r="K489" i="3" s="1"/>
  <c r="J490" i="3"/>
  <c r="J491" i="3"/>
  <c r="J492" i="3"/>
  <c r="J493" i="3"/>
  <c r="J494" i="3"/>
  <c r="K494" i="3" s="1"/>
  <c r="J495" i="3"/>
  <c r="K495" i="3" s="1"/>
  <c r="J496" i="3"/>
  <c r="K496" i="3" s="1"/>
  <c r="J497" i="3"/>
  <c r="J498" i="3"/>
  <c r="K498" i="3" s="1"/>
  <c r="J499" i="3"/>
  <c r="K499" i="3" s="1"/>
  <c r="J500" i="3"/>
  <c r="K500" i="3" s="1"/>
  <c r="J501" i="3"/>
  <c r="K501" i="3" s="1"/>
  <c r="J502" i="3"/>
  <c r="J503" i="3"/>
  <c r="J504" i="3"/>
  <c r="K504" i="3" s="1"/>
  <c r="J505" i="3"/>
  <c r="K505" i="3" s="1"/>
  <c r="J506" i="3"/>
  <c r="K506" i="3" s="1"/>
  <c r="J507" i="3"/>
  <c r="K507" i="3" s="1"/>
  <c r="J508" i="3"/>
  <c r="J509" i="3"/>
  <c r="J510" i="3"/>
  <c r="J511" i="3"/>
  <c r="J512" i="3"/>
  <c r="K512" i="3" s="1"/>
  <c r="J513" i="3"/>
  <c r="K513" i="3" s="1"/>
  <c r="J514" i="3"/>
  <c r="K514" i="3" s="1"/>
  <c r="J515" i="3"/>
  <c r="J516" i="3"/>
  <c r="K516" i="3" s="1"/>
  <c r="J517" i="3"/>
  <c r="K517" i="3" s="1"/>
  <c r="J518" i="3"/>
  <c r="J519" i="3"/>
  <c r="K519" i="3" s="1"/>
  <c r="J520" i="3"/>
  <c r="J521" i="3"/>
  <c r="K521" i="3" s="1"/>
  <c r="J522" i="3"/>
  <c r="K522" i="3" s="1"/>
  <c r="J523" i="3"/>
  <c r="J524" i="3"/>
  <c r="J525" i="3"/>
  <c r="K525" i="3" s="1"/>
  <c r="J526" i="3"/>
  <c r="J527" i="3"/>
  <c r="K527" i="3" s="1"/>
  <c r="J528" i="3"/>
  <c r="K528" i="3" s="1"/>
  <c r="J529" i="3"/>
  <c r="K529" i="3" s="1"/>
  <c r="J530" i="3"/>
  <c r="J531" i="3"/>
  <c r="K531" i="3" s="1"/>
  <c r="J532" i="3"/>
  <c r="J533" i="3"/>
  <c r="K533" i="3" s="1"/>
  <c r="J534" i="3"/>
  <c r="K534" i="3" s="1"/>
  <c r="J535" i="3"/>
  <c r="J536" i="3"/>
  <c r="J537" i="3"/>
  <c r="K537" i="3" s="1"/>
  <c r="J538" i="3"/>
  <c r="J539" i="3"/>
  <c r="K539" i="3" s="1"/>
  <c r="J540" i="3"/>
  <c r="K540" i="3" s="1"/>
  <c r="J5" i="3"/>
  <c r="K5" i="3" s="1"/>
  <c r="I6" i="3"/>
  <c r="I7" i="3"/>
  <c r="K7" i="3" s="1"/>
  <c r="I8" i="3"/>
  <c r="I9" i="3"/>
  <c r="I10" i="3"/>
  <c r="I11" i="3"/>
  <c r="I12" i="3"/>
  <c r="I13" i="3"/>
  <c r="K13" i="3" s="1"/>
  <c r="I14" i="3"/>
  <c r="I15" i="3"/>
  <c r="I16" i="3"/>
  <c r="I17" i="3"/>
  <c r="I18" i="3"/>
  <c r="I19" i="3"/>
  <c r="K19" i="3" s="1"/>
  <c r="I20" i="3"/>
  <c r="I21" i="3"/>
  <c r="I22" i="3"/>
  <c r="I23" i="3"/>
  <c r="I24" i="3"/>
  <c r="I25" i="3"/>
  <c r="K25" i="3" s="1"/>
  <c r="I26" i="3"/>
  <c r="I27" i="3"/>
  <c r="I28" i="3"/>
  <c r="I29" i="3"/>
  <c r="I30" i="3"/>
  <c r="I31" i="3"/>
  <c r="K31" i="3" s="1"/>
  <c r="I32" i="3"/>
  <c r="I33" i="3"/>
  <c r="I34" i="3"/>
  <c r="I35" i="3"/>
  <c r="I36" i="3"/>
  <c r="I37" i="3"/>
  <c r="K37" i="3" s="1"/>
  <c r="I38" i="3"/>
  <c r="I39" i="3"/>
  <c r="I40" i="3"/>
  <c r="I41" i="3"/>
  <c r="I42" i="3"/>
  <c r="I43" i="3"/>
  <c r="K43" i="3" s="1"/>
  <c r="I44" i="3"/>
  <c r="I45" i="3"/>
  <c r="I46" i="3"/>
  <c r="I47" i="3"/>
  <c r="I48" i="3"/>
  <c r="I49" i="3"/>
  <c r="K49" i="3" s="1"/>
  <c r="I50" i="3"/>
  <c r="I51" i="3"/>
  <c r="I52" i="3"/>
  <c r="I53" i="3"/>
  <c r="I54" i="3"/>
  <c r="I55" i="3"/>
  <c r="K55" i="3" s="1"/>
  <c r="I56" i="3"/>
  <c r="I57" i="3"/>
  <c r="I58" i="3"/>
  <c r="I59" i="3"/>
  <c r="I60" i="3"/>
  <c r="I61" i="3"/>
  <c r="K61" i="3" s="1"/>
  <c r="I62" i="3"/>
  <c r="I63" i="3"/>
  <c r="I64" i="3"/>
  <c r="I65" i="3"/>
  <c r="I66" i="3"/>
  <c r="I67" i="3"/>
  <c r="K67" i="3" s="1"/>
  <c r="I68" i="3"/>
  <c r="I69" i="3"/>
  <c r="I70" i="3"/>
  <c r="I71" i="3"/>
  <c r="I72" i="3"/>
  <c r="I73" i="3"/>
  <c r="K73" i="3" s="1"/>
  <c r="I74" i="3"/>
  <c r="I75" i="3"/>
  <c r="I76" i="3"/>
  <c r="I77" i="3"/>
  <c r="I78" i="3"/>
  <c r="I79" i="3"/>
  <c r="K79" i="3" s="1"/>
  <c r="I80" i="3"/>
  <c r="I81" i="3"/>
  <c r="I82" i="3"/>
  <c r="I83" i="3"/>
  <c r="I84" i="3"/>
  <c r="I85" i="3"/>
  <c r="K85" i="3" s="1"/>
  <c r="I86" i="3"/>
  <c r="I87" i="3"/>
  <c r="I88" i="3"/>
  <c r="I89" i="3"/>
  <c r="I90" i="3"/>
  <c r="I91" i="3"/>
  <c r="K91" i="3" s="1"/>
  <c r="I92" i="3"/>
  <c r="I93" i="3"/>
  <c r="I94" i="3"/>
  <c r="I95" i="3"/>
  <c r="I96" i="3"/>
  <c r="I97" i="3"/>
  <c r="K97" i="3" s="1"/>
  <c r="I98" i="3"/>
  <c r="I99" i="3"/>
  <c r="I100" i="3"/>
  <c r="I101" i="3"/>
  <c r="I102" i="3"/>
  <c r="I103" i="3"/>
  <c r="K103" i="3" s="1"/>
  <c r="I104" i="3"/>
  <c r="I105" i="3"/>
  <c r="I106" i="3"/>
  <c r="I107" i="3"/>
  <c r="I108" i="3"/>
  <c r="I109" i="3"/>
  <c r="K109" i="3" s="1"/>
  <c r="I110" i="3"/>
  <c r="I111" i="3"/>
  <c r="I112" i="3"/>
  <c r="I113" i="3"/>
  <c r="I114" i="3"/>
  <c r="I115" i="3"/>
  <c r="K115" i="3" s="1"/>
  <c r="I116" i="3"/>
  <c r="I117" i="3"/>
  <c r="I118" i="3"/>
  <c r="I119" i="3"/>
  <c r="I120" i="3"/>
  <c r="I121" i="3"/>
  <c r="K121" i="3" s="1"/>
  <c r="I122" i="3"/>
  <c r="I123" i="3"/>
  <c r="I124" i="3"/>
  <c r="I125" i="3"/>
  <c r="I126" i="3"/>
  <c r="I127" i="3"/>
  <c r="K127" i="3" s="1"/>
  <c r="I128" i="3"/>
  <c r="I129" i="3"/>
  <c r="I130" i="3"/>
  <c r="I131" i="3"/>
  <c r="I132" i="3"/>
  <c r="I133" i="3"/>
  <c r="K133" i="3" s="1"/>
  <c r="I134" i="3"/>
  <c r="I135" i="3"/>
  <c r="I136" i="3"/>
  <c r="I137" i="3"/>
  <c r="I138" i="3"/>
  <c r="I139" i="3"/>
  <c r="K139" i="3" s="1"/>
  <c r="I140" i="3"/>
  <c r="I141" i="3"/>
  <c r="I142" i="3"/>
  <c r="I143" i="3"/>
  <c r="I144" i="3"/>
  <c r="I145" i="3"/>
  <c r="K145" i="3" s="1"/>
  <c r="I146" i="3"/>
  <c r="I147" i="3"/>
  <c r="I148" i="3"/>
  <c r="I149" i="3"/>
  <c r="I150" i="3"/>
  <c r="I151" i="3"/>
  <c r="K151" i="3" s="1"/>
  <c r="I152" i="3"/>
  <c r="I153" i="3"/>
  <c r="I154" i="3"/>
  <c r="I155" i="3"/>
  <c r="I156" i="3"/>
  <c r="I157" i="3"/>
  <c r="K157" i="3" s="1"/>
  <c r="I158" i="3"/>
  <c r="I159" i="3"/>
  <c r="I160" i="3"/>
  <c r="I161" i="3"/>
  <c r="I162" i="3"/>
  <c r="I163" i="3"/>
  <c r="K163" i="3" s="1"/>
  <c r="I164" i="3"/>
  <c r="I165" i="3"/>
  <c r="I166" i="3"/>
  <c r="I167" i="3"/>
  <c r="I168" i="3"/>
  <c r="I169" i="3"/>
  <c r="K169" i="3" s="1"/>
  <c r="I170" i="3"/>
  <c r="I171" i="3"/>
  <c r="I172" i="3"/>
  <c r="I173" i="3"/>
  <c r="I174" i="3"/>
  <c r="I175" i="3"/>
  <c r="K175" i="3" s="1"/>
  <c r="I176" i="3"/>
  <c r="I177" i="3"/>
  <c r="I178" i="3"/>
  <c r="I179" i="3"/>
  <c r="I180" i="3"/>
  <c r="I181" i="3"/>
  <c r="K181" i="3" s="1"/>
  <c r="I182" i="3"/>
  <c r="I183" i="3"/>
  <c r="I184" i="3"/>
  <c r="I185" i="3"/>
  <c r="I186" i="3"/>
  <c r="I187" i="3"/>
  <c r="K187" i="3" s="1"/>
  <c r="I188" i="3"/>
  <c r="I189" i="3"/>
  <c r="I190" i="3"/>
  <c r="I191" i="3"/>
  <c r="I192" i="3"/>
  <c r="I193" i="3"/>
  <c r="K193" i="3" s="1"/>
  <c r="I194" i="3"/>
  <c r="I195" i="3"/>
  <c r="I196" i="3"/>
  <c r="I197" i="3"/>
  <c r="I198" i="3"/>
  <c r="I199" i="3"/>
  <c r="K199" i="3" s="1"/>
  <c r="I200" i="3"/>
  <c r="I201" i="3"/>
  <c r="I202" i="3"/>
  <c r="I203" i="3"/>
  <c r="I204" i="3"/>
  <c r="I205" i="3"/>
  <c r="K205" i="3" s="1"/>
  <c r="I206" i="3"/>
  <c r="I207" i="3"/>
  <c r="I208" i="3"/>
  <c r="I209" i="3"/>
  <c r="I210" i="3"/>
  <c r="I211" i="3"/>
  <c r="K211" i="3" s="1"/>
  <c r="I212" i="3"/>
  <c r="I213" i="3"/>
  <c r="I214" i="3"/>
  <c r="I215" i="3"/>
  <c r="I216" i="3"/>
  <c r="I217" i="3"/>
  <c r="K217" i="3" s="1"/>
  <c r="I218" i="3"/>
  <c r="I219" i="3"/>
  <c r="I220" i="3"/>
  <c r="I221" i="3"/>
  <c r="I222" i="3"/>
  <c r="I223" i="3"/>
  <c r="K223" i="3" s="1"/>
  <c r="I224" i="3"/>
  <c r="I225" i="3"/>
  <c r="I226" i="3"/>
  <c r="I227" i="3"/>
  <c r="I228" i="3"/>
  <c r="I229" i="3"/>
  <c r="K229" i="3" s="1"/>
  <c r="I230" i="3"/>
  <c r="I231" i="3"/>
  <c r="I232" i="3"/>
  <c r="I233" i="3"/>
  <c r="I234" i="3"/>
  <c r="I235" i="3"/>
  <c r="K235" i="3" s="1"/>
  <c r="I236" i="3"/>
  <c r="I237" i="3"/>
  <c r="I238" i="3"/>
  <c r="I239" i="3"/>
  <c r="I240" i="3"/>
  <c r="I241" i="3"/>
  <c r="K241" i="3" s="1"/>
  <c r="I242" i="3"/>
  <c r="I243" i="3"/>
  <c r="I244" i="3"/>
  <c r="I245" i="3"/>
  <c r="I246" i="3"/>
  <c r="I247" i="3"/>
  <c r="K247" i="3" s="1"/>
  <c r="I248" i="3"/>
  <c r="I249" i="3"/>
  <c r="I250" i="3"/>
  <c r="I251" i="3"/>
  <c r="I252" i="3"/>
  <c r="I253" i="3"/>
  <c r="K253" i="3" s="1"/>
  <c r="I254" i="3"/>
  <c r="I255" i="3"/>
  <c r="I256" i="3"/>
  <c r="I257" i="3"/>
  <c r="I258" i="3"/>
  <c r="I259" i="3"/>
  <c r="K259" i="3" s="1"/>
  <c r="I260" i="3"/>
  <c r="I261" i="3"/>
  <c r="I262" i="3"/>
  <c r="I263" i="3"/>
  <c r="I264" i="3"/>
  <c r="I265" i="3"/>
  <c r="K265" i="3" s="1"/>
  <c r="I266" i="3"/>
  <c r="I267" i="3"/>
  <c r="I268" i="3"/>
  <c r="I269" i="3"/>
  <c r="I270" i="3"/>
  <c r="I271" i="3"/>
  <c r="K271" i="3" s="1"/>
  <c r="I272" i="3"/>
  <c r="I273" i="3"/>
  <c r="I274" i="3"/>
  <c r="I275" i="3"/>
  <c r="I276" i="3"/>
  <c r="I277" i="3"/>
  <c r="K277" i="3" s="1"/>
  <c r="I278" i="3"/>
  <c r="I279" i="3"/>
  <c r="I280" i="3"/>
  <c r="I281" i="3"/>
  <c r="I282" i="3"/>
  <c r="I283" i="3"/>
  <c r="K283" i="3" s="1"/>
  <c r="I284" i="3"/>
  <c r="I285" i="3"/>
  <c r="I286" i="3"/>
  <c r="I287" i="3"/>
  <c r="I288" i="3"/>
  <c r="I289" i="3"/>
  <c r="K289" i="3" s="1"/>
  <c r="I290" i="3"/>
  <c r="I291" i="3"/>
  <c r="I292" i="3"/>
  <c r="I293" i="3"/>
  <c r="I294" i="3"/>
  <c r="I295" i="3"/>
  <c r="K295" i="3" s="1"/>
  <c r="I296" i="3"/>
  <c r="I297" i="3"/>
  <c r="I298" i="3"/>
  <c r="I299" i="3"/>
  <c r="I300" i="3"/>
  <c r="I301" i="3"/>
  <c r="K301" i="3" s="1"/>
  <c r="I302" i="3"/>
  <c r="I303" i="3"/>
  <c r="I304" i="3"/>
  <c r="I305" i="3"/>
  <c r="I306" i="3"/>
  <c r="I307" i="3"/>
  <c r="K307" i="3" s="1"/>
  <c r="I308" i="3"/>
  <c r="I309" i="3"/>
  <c r="I310" i="3"/>
  <c r="I311" i="3"/>
  <c r="I312" i="3"/>
  <c r="I313" i="3"/>
  <c r="K313" i="3" s="1"/>
  <c r="I314" i="3"/>
  <c r="I315" i="3"/>
  <c r="I316" i="3"/>
  <c r="I317" i="3"/>
  <c r="I318" i="3"/>
  <c r="I319" i="3"/>
  <c r="K319" i="3" s="1"/>
  <c r="I320" i="3"/>
  <c r="I321" i="3"/>
  <c r="I322" i="3"/>
  <c r="I323" i="3"/>
  <c r="I324" i="3"/>
  <c r="I325" i="3"/>
  <c r="K325" i="3" s="1"/>
  <c r="I326" i="3"/>
  <c r="I327" i="3"/>
  <c r="I328" i="3"/>
  <c r="I329" i="3"/>
  <c r="I330" i="3"/>
  <c r="I331" i="3"/>
  <c r="K331" i="3" s="1"/>
  <c r="I332" i="3"/>
  <c r="I333" i="3"/>
  <c r="I334" i="3"/>
  <c r="I335" i="3"/>
  <c r="I336" i="3"/>
  <c r="I337" i="3"/>
  <c r="I338" i="3"/>
  <c r="I339" i="3"/>
  <c r="I340" i="3"/>
  <c r="I341" i="3"/>
  <c r="I342" i="3"/>
  <c r="I343" i="3"/>
  <c r="K343" i="3" s="1"/>
  <c r="I344" i="3"/>
  <c r="I345" i="3"/>
  <c r="I346" i="3"/>
  <c r="I347" i="3"/>
  <c r="I348" i="3"/>
  <c r="I349" i="3"/>
  <c r="I350" i="3"/>
  <c r="I351" i="3"/>
  <c r="I352" i="3"/>
  <c r="I353" i="3"/>
  <c r="I354" i="3"/>
  <c r="I355" i="3"/>
  <c r="K355" i="3" s="1"/>
  <c r="I356" i="3"/>
  <c r="I357" i="3"/>
  <c r="I358" i="3"/>
  <c r="I359" i="3"/>
  <c r="I360" i="3"/>
  <c r="I361" i="3"/>
  <c r="I362" i="3"/>
  <c r="I363" i="3"/>
  <c r="I364" i="3"/>
  <c r="I365" i="3"/>
  <c r="I366" i="3"/>
  <c r="I367" i="3"/>
  <c r="K367" i="3" s="1"/>
  <c r="I368" i="3"/>
  <c r="I369" i="3"/>
  <c r="I370" i="3"/>
  <c r="I371" i="3"/>
  <c r="I372" i="3"/>
  <c r="I373" i="3"/>
  <c r="I374" i="3"/>
  <c r="I375" i="3"/>
  <c r="I376" i="3"/>
  <c r="I377" i="3"/>
  <c r="I378" i="3"/>
  <c r="I379" i="3"/>
  <c r="K379" i="3" s="1"/>
  <c r="I380" i="3"/>
  <c r="I381" i="3"/>
  <c r="I382" i="3"/>
  <c r="I383" i="3"/>
  <c r="I384" i="3"/>
  <c r="I385" i="3"/>
  <c r="I386" i="3"/>
  <c r="I387" i="3"/>
  <c r="I388" i="3"/>
  <c r="I389" i="3"/>
  <c r="I390" i="3"/>
  <c r="I391" i="3"/>
  <c r="K391" i="3" s="1"/>
  <c r="I392" i="3"/>
  <c r="I393" i="3"/>
  <c r="I394" i="3"/>
  <c r="I395" i="3"/>
  <c r="I396" i="3"/>
  <c r="I397" i="3"/>
  <c r="I398" i="3"/>
  <c r="I399" i="3"/>
  <c r="I400" i="3"/>
  <c r="I401" i="3"/>
  <c r="I402" i="3"/>
  <c r="I403" i="3"/>
  <c r="K403" i="3" s="1"/>
  <c r="I404" i="3"/>
  <c r="I405" i="3"/>
  <c r="I406" i="3"/>
  <c r="I407" i="3"/>
  <c r="I408" i="3"/>
  <c r="I409" i="3"/>
  <c r="I410" i="3"/>
  <c r="I411" i="3"/>
  <c r="I412" i="3"/>
  <c r="I413" i="3"/>
  <c r="I414" i="3"/>
  <c r="I415" i="3"/>
  <c r="K415" i="3" s="1"/>
  <c r="I416" i="3"/>
  <c r="I417" i="3"/>
  <c r="I418" i="3"/>
  <c r="I419" i="3"/>
  <c r="I420" i="3"/>
  <c r="I421" i="3"/>
  <c r="I422" i="3"/>
  <c r="I423" i="3"/>
  <c r="I424" i="3"/>
  <c r="I425" i="3"/>
  <c r="I426" i="3"/>
  <c r="I427" i="3"/>
  <c r="K427" i="3" s="1"/>
  <c r="I428" i="3"/>
  <c r="I429" i="3"/>
  <c r="I430" i="3"/>
  <c r="I431" i="3"/>
  <c r="I432" i="3"/>
  <c r="I433" i="3"/>
  <c r="I434" i="3"/>
  <c r="I435" i="3"/>
  <c r="I436" i="3"/>
  <c r="K436" i="3" s="1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K454" i="3" s="1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K472" i="3" s="1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K490" i="3" s="1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K508" i="3" s="1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K523" i="3" s="1"/>
  <c r="I524" i="3"/>
  <c r="I525" i="3"/>
  <c r="I526" i="3"/>
  <c r="I527" i="3"/>
  <c r="I528" i="3"/>
  <c r="I529" i="3"/>
  <c r="I530" i="3"/>
  <c r="I531" i="3"/>
  <c r="I532" i="3"/>
  <c r="I533" i="3"/>
  <c r="I534" i="3"/>
  <c r="I535" i="3"/>
  <c r="K535" i="3" s="1"/>
  <c r="I536" i="3"/>
  <c r="I537" i="3"/>
  <c r="I538" i="3"/>
  <c r="I539" i="3"/>
  <c r="I540" i="3"/>
  <c r="I5" i="3"/>
  <c r="K138" i="3" l="1"/>
  <c r="K515" i="3"/>
  <c r="K509" i="3"/>
  <c r="K503" i="3"/>
  <c r="K497" i="3"/>
  <c r="K491" i="3"/>
  <c r="K485" i="3"/>
  <c r="K479" i="3"/>
  <c r="K473" i="3"/>
  <c r="K467" i="3"/>
  <c r="K461" i="3"/>
  <c r="K455" i="3"/>
  <c r="K449" i="3"/>
  <c r="K443" i="3"/>
  <c r="K437" i="3"/>
  <c r="K431" i="3"/>
  <c r="K425" i="3"/>
  <c r="K419" i="3"/>
  <c r="K413" i="3"/>
  <c r="K407" i="3"/>
  <c r="K401" i="3"/>
  <c r="K395" i="3"/>
  <c r="K389" i="3"/>
  <c r="K383" i="3"/>
  <c r="K377" i="3"/>
  <c r="K371" i="3"/>
  <c r="K365" i="3"/>
  <c r="K359" i="3"/>
  <c r="K353" i="3"/>
  <c r="K347" i="3"/>
  <c r="K341" i="3"/>
  <c r="K335" i="3"/>
  <c r="K329" i="3"/>
  <c r="K323" i="3"/>
  <c r="K317" i="3"/>
  <c r="K311" i="3"/>
  <c r="K305" i="3"/>
  <c r="K299" i="3"/>
  <c r="K293" i="3"/>
  <c r="K287" i="3"/>
  <c r="K281" i="3"/>
  <c r="K275" i="3"/>
  <c r="K269" i="3"/>
  <c r="K263" i="3"/>
  <c r="K257" i="3"/>
  <c r="K251" i="3"/>
  <c r="K245" i="3"/>
  <c r="K239" i="3"/>
  <c r="K233" i="3"/>
  <c r="K227" i="3"/>
  <c r="K221" i="3"/>
  <c r="K215" i="3"/>
  <c r="K209" i="3"/>
  <c r="K203" i="3"/>
  <c r="K197" i="3"/>
  <c r="K191" i="3"/>
  <c r="K185" i="3"/>
  <c r="K179" i="3"/>
  <c r="K173" i="3"/>
  <c r="K167" i="3"/>
  <c r="K161" i="3"/>
  <c r="K155" i="3"/>
  <c r="K149" i="3"/>
  <c r="K143" i="3"/>
  <c r="K137" i="3"/>
  <c r="K131" i="3"/>
  <c r="K125" i="3"/>
  <c r="K119" i="3"/>
  <c r="K113" i="3"/>
  <c r="K107" i="3"/>
  <c r="K101" i="3"/>
  <c r="K95" i="3"/>
  <c r="K89" i="3"/>
  <c r="K83" i="3"/>
  <c r="K77" i="3"/>
  <c r="K71" i="3"/>
  <c r="K65" i="3"/>
  <c r="K59" i="3"/>
  <c r="K53" i="3"/>
  <c r="K47" i="3"/>
  <c r="K41" i="3"/>
  <c r="K35" i="3"/>
  <c r="K29" i="3"/>
  <c r="K23" i="3"/>
  <c r="K17" i="3"/>
  <c r="K11" i="3"/>
  <c r="K538" i="3"/>
  <c r="K532" i="3"/>
  <c r="K526" i="3"/>
  <c r="K520" i="3"/>
  <c r="K502" i="3"/>
  <c r="K484" i="3"/>
  <c r="K466" i="3"/>
  <c r="K448" i="3"/>
  <c r="K430" i="3"/>
  <c r="K424" i="3"/>
  <c r="K418" i="3"/>
  <c r="K412" i="3"/>
  <c r="K406" i="3"/>
  <c r="K400" i="3"/>
  <c r="K394" i="3"/>
  <c r="K388" i="3"/>
  <c r="K382" i="3"/>
  <c r="K376" i="3"/>
  <c r="K370" i="3"/>
  <c r="K364" i="3"/>
  <c r="K358" i="3"/>
  <c r="K352" i="3"/>
  <c r="K346" i="3"/>
  <c r="K340" i="3"/>
  <c r="K334" i="3"/>
  <c r="K328" i="3"/>
  <c r="K322" i="3"/>
  <c r="K316" i="3"/>
  <c r="K310" i="3"/>
  <c r="K304" i="3"/>
  <c r="K298" i="3"/>
  <c r="K292" i="3"/>
  <c r="K286" i="3"/>
  <c r="K280" i="3"/>
  <c r="K274" i="3"/>
  <c r="K268" i="3"/>
  <c r="K262" i="3"/>
  <c r="K256" i="3"/>
  <c r="K250" i="3"/>
  <c r="K244" i="3"/>
  <c r="K238" i="3"/>
  <c r="K232" i="3"/>
  <c r="K226" i="3"/>
  <c r="K220" i="3"/>
  <c r="K214" i="3"/>
  <c r="K208" i="3"/>
  <c r="K202" i="3"/>
  <c r="K196" i="3"/>
  <c r="K190" i="3"/>
  <c r="K184" i="3"/>
  <c r="K178" i="3"/>
  <c r="K172" i="3"/>
  <c r="K166" i="3"/>
  <c r="K160" i="3"/>
  <c r="K154" i="3"/>
  <c r="K148" i="3"/>
  <c r="K142" i="3"/>
  <c r="K136" i="3"/>
  <c r="K130" i="3"/>
  <c r="K124" i="3"/>
  <c r="K118" i="3"/>
  <c r="K112" i="3"/>
  <c r="K106" i="3"/>
  <c r="K100" i="3"/>
  <c r="K94" i="3"/>
  <c r="K88" i="3"/>
  <c r="K82" i="3"/>
  <c r="K76" i="3"/>
  <c r="K70" i="3"/>
  <c r="K64" i="3"/>
  <c r="K58" i="3"/>
  <c r="K52" i="3"/>
  <c r="K46" i="3"/>
  <c r="K40" i="3"/>
  <c r="K34" i="3"/>
  <c r="K28" i="3"/>
  <c r="K22" i="3"/>
  <c r="K16" i="3"/>
  <c r="K10" i="3"/>
  <c r="K511" i="3"/>
  <c r="K493" i="3"/>
  <c r="K475" i="3"/>
  <c r="K457" i="3"/>
  <c r="K439" i="3"/>
  <c r="K218" i="3"/>
  <c r="K212" i="3"/>
  <c r="K206" i="3"/>
  <c r="K200" i="3"/>
  <c r="K194" i="3"/>
  <c r="K188" i="3"/>
  <c r="K182" i="3"/>
  <c r="K176" i="3"/>
  <c r="K170" i="3"/>
  <c r="K164" i="3"/>
  <c r="K158" i="3"/>
  <c r="K152" i="3"/>
  <c r="K146" i="3"/>
  <c r="K140" i="3"/>
  <c r="K134" i="3"/>
  <c r="K128" i="3"/>
  <c r="K122" i="3"/>
  <c r="K116" i="3"/>
  <c r="K110" i="3"/>
  <c r="K104" i="3"/>
  <c r="K98" i="3"/>
  <c r="K92" i="3"/>
  <c r="K86" i="3"/>
  <c r="K80" i="3"/>
  <c r="K74" i="3"/>
  <c r="K68" i="3"/>
  <c r="K62" i="3"/>
  <c r="K56" i="3"/>
  <c r="K50" i="3"/>
  <c r="K44" i="3"/>
  <c r="K38" i="3"/>
  <c r="K32" i="3"/>
  <c r="K26" i="3"/>
  <c r="K20" i="3"/>
  <c r="K14" i="3"/>
  <c r="K8" i="3"/>
  <c r="O56" i="2"/>
  <c r="O57" i="2"/>
  <c r="O58" i="2"/>
  <c r="O59" i="2"/>
  <c r="O60" i="2"/>
  <c r="O61" i="2"/>
  <c r="O62" i="2"/>
  <c r="O63" i="2"/>
  <c r="O64" i="2"/>
  <c r="O65" i="2"/>
  <c r="O66" i="2"/>
  <c r="O67" i="2"/>
  <c r="G27" i="2"/>
  <c r="H27" i="2"/>
  <c r="G26" i="2"/>
  <c r="H26" i="2"/>
  <c r="G25" i="2"/>
  <c r="H25" i="2"/>
  <c r="G24" i="2"/>
  <c r="H24" i="2"/>
  <c r="Q65" i="2" l="1"/>
  <c r="P65" i="2"/>
  <c r="R65" i="2" s="1"/>
  <c r="Q62" i="2"/>
  <c r="P62" i="2"/>
  <c r="R62" i="2" s="1"/>
  <c r="Q59" i="2"/>
  <c r="P59" i="2"/>
  <c r="R59" i="2" s="1"/>
  <c r="Q56" i="2"/>
  <c r="P56" i="2"/>
  <c r="R56" i="2" s="1"/>
  <c r="G20" i="2" l="1"/>
  <c r="G19" i="2"/>
  <c r="G21" i="2" l="1"/>
  <c r="G22" i="2"/>
  <c r="G23" i="2"/>
  <c r="O10" i="2" l="1"/>
  <c r="O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8" i="2"/>
  <c r="P26" i="2" l="1"/>
  <c r="R26" i="2" s="1"/>
  <c r="Q20" i="2"/>
  <c r="P20" i="2"/>
  <c r="R20" i="2" s="1"/>
  <c r="P11" i="2"/>
  <c r="R11" i="2" s="1"/>
  <c r="Q11" i="2"/>
  <c r="P14" i="2"/>
  <c r="R14" i="2" s="1"/>
  <c r="Q14" i="2"/>
  <c r="Q8" i="2"/>
  <c r="P8" i="2"/>
  <c r="R8" i="2" s="1"/>
  <c r="Q29" i="2"/>
  <c r="Q23" i="2"/>
  <c r="P50" i="2"/>
  <c r="R50" i="2" s="1"/>
  <c r="P44" i="2"/>
  <c r="R44" i="2" s="1"/>
  <c r="Q41" i="2"/>
  <c r="P38" i="2"/>
  <c r="R38" i="2" s="1"/>
  <c r="Q35" i="2"/>
  <c r="P35" i="2"/>
  <c r="R35" i="2" s="1"/>
  <c r="Q32" i="2"/>
  <c r="P29" i="2"/>
  <c r="R29" i="2" s="1"/>
  <c r="P23" i="2"/>
  <c r="R23" i="2" s="1"/>
  <c r="P17" i="2"/>
  <c r="R17" i="2" s="1"/>
  <c r="Q17" i="2"/>
  <c r="Q26" i="2"/>
  <c r="P47" i="2"/>
  <c r="R47" i="2" s="1"/>
  <c r="Q44" i="2"/>
  <c r="P32" i="2"/>
  <c r="R32" i="2" s="1"/>
  <c r="Q38" i="2"/>
  <c r="P53" i="2"/>
  <c r="R53" i="2" s="1"/>
  <c r="P41" i="2"/>
  <c r="R41" i="2" s="1"/>
  <c r="Q53" i="2"/>
  <c r="Q50" i="2"/>
  <c r="Q4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G9" i="2"/>
  <c r="G10" i="2"/>
  <c r="G11" i="2"/>
  <c r="G12" i="2"/>
  <c r="G13" i="2"/>
  <c r="G14" i="2"/>
  <c r="G15" i="2"/>
  <c r="G16" i="2"/>
  <c r="G17" i="2"/>
  <c r="G18" i="2"/>
  <c r="G8" i="2"/>
</calcChain>
</file>

<file path=xl/connections.xml><?xml version="1.0" encoding="utf-8"?>
<connections xmlns="http://schemas.openxmlformats.org/spreadsheetml/2006/main">
  <connection id="1" keepAlive="1" name="Abfrage - 210629_LF22_10min" description="Verbindung mit der Abfrage '210629_LF22_10min' in der Arbeitsmappe." type="5" refreshedVersion="7" background="1" saveData="1">
    <dbPr connection="Provider=Microsoft.Mashup.OleDb.1;Data Source=$Workbook$;Location=210629_LF22_10min;Extended Properties=&quot;&quot;" command="SELECT * FROM [210629_LF22_10min]"/>
  </connection>
  <connection id="2" name="Report" type="6" refreshedVersion="3" background="1" saveData="1">
    <textPr codePage="850" sourceFile="C:\Daten\HD\Report.txt" space="1" comma="1" semicolon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<sst xmlns="http://schemas.openxmlformats.org/spreadsheetml/2006/main" count="589" uniqueCount="178">
  <si>
    <t>OD and CDW measurement over time</t>
  </si>
  <si>
    <t xml:space="preserve">OD </t>
  </si>
  <si>
    <t>CDW</t>
  </si>
  <si>
    <t>Sample name</t>
  </si>
  <si>
    <t>Time</t>
  </si>
  <si>
    <t>OD1</t>
  </si>
  <si>
    <t>OD2</t>
  </si>
  <si>
    <t>OD3</t>
  </si>
  <si>
    <t>DF</t>
  </si>
  <si>
    <t>Mean OD</t>
  </si>
  <si>
    <t>SD</t>
  </si>
  <si>
    <t>Eppi number</t>
  </si>
  <si>
    <t>Empty</t>
  </si>
  <si>
    <t>Full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</si>
  <si>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</si>
  <si>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</si>
  <si>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</si>
  <si>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</si>
  <si>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</si>
  <si>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</si>
  <si>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</si>
  <si>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</si>
  <si>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</si>
  <si>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</si>
  <si>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</si>
  <si>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</si>
  <si>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</si>
  <si>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</si>
  <si>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</si>
  <si>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</si>
  <si>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</si>
  <si>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</si>
  <si>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</si>
  <si>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 xml:space="preserve">CDW mean </t>
  </si>
  <si>
    <t>Stirrer</t>
  </si>
  <si>
    <t>pH</t>
  </si>
  <si>
    <t>Starting conditions</t>
  </si>
  <si>
    <t>Volume</t>
  </si>
  <si>
    <t>L</t>
  </si>
  <si>
    <t>Temperature</t>
  </si>
  <si>
    <t>°C</t>
  </si>
  <si>
    <t>rpm</t>
  </si>
  <si>
    <t>Gas flow</t>
  </si>
  <si>
    <r>
      <t>L min</t>
    </r>
    <r>
      <rPr>
        <vertAlign val="superscript"/>
        <sz val="11"/>
        <color theme="1"/>
        <rFont val="Calibri"/>
        <family val="2"/>
        <scheme val="minor"/>
      </rPr>
      <t>-1</t>
    </r>
  </si>
  <si>
    <t>h</t>
  </si>
  <si>
    <t>Feeding switch</t>
  </si>
  <si>
    <t>L-Trp</t>
  </si>
  <si>
    <t>Time, h</t>
  </si>
  <si>
    <t>Temp, 37 °C</t>
  </si>
  <si>
    <t>Stirrer, rpm</t>
  </si>
  <si>
    <t>pH, -</t>
  </si>
  <si>
    <t>pO2, %</t>
  </si>
  <si>
    <r>
      <t>Flow, L min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</si>
  <si>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O2, % </t>
  </si>
  <si>
    <t>CO2, %</t>
  </si>
  <si>
    <t>P19</t>
  </si>
  <si>
    <t>Online data and OUR and CER calculation</t>
  </si>
  <si>
    <t>RQ</t>
  </si>
  <si>
    <r>
      <t>OUR, 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</si>
  <si>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CER, 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</si>
  <si>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HPLC measurement for quantification of organic compounds</t>
  </si>
  <si>
    <t>Calibration standards</t>
  </si>
  <si>
    <r>
      <t>Concentration, g L</t>
    </r>
    <r>
      <rPr>
        <vertAlign val="superscript"/>
        <sz val="11"/>
        <color theme="1"/>
        <rFont val="Calibri"/>
        <family val="2"/>
        <scheme val="minor"/>
      </rPr>
      <t>-1</t>
    </r>
  </si>
  <si>
    <t>Acetate, AU</t>
  </si>
  <si>
    <t>Citrate, AU</t>
  </si>
  <si>
    <t>Glycerol, AU</t>
  </si>
  <si>
    <t>Samples</t>
  </si>
  <si>
    <r>
      <t>Acetate,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</si>
  <si>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Citrate,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</si>
  <si>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Glycerol, g L</t>
    </r>
    <r>
      <rPr>
        <vertAlign val="superscript"/>
        <sz val="11"/>
        <color theme="1"/>
        <rFont val="Calibri"/>
        <family val="2"/>
        <scheme val="minor"/>
      </rPr>
      <t>-1</t>
    </r>
  </si>
  <si>
    <t>L-Phe, AU</t>
  </si>
  <si>
    <t>L-Tyr AU</t>
  </si>
  <si>
    <t>L-Glu, AU</t>
  </si>
  <si>
    <t>L-Trp, AU</t>
  </si>
  <si>
    <t>HPLC measurement for quantification of amino acids</t>
  </si>
  <si>
    <t>L-Tyr, AU</t>
  </si>
  <si>
    <r>
      <t>L-Phe,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</si>
  <si>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L-Tyr,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</si>
  <si>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L-Glu,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</si>
  <si>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L-Trp, g L</t>
    </r>
    <r>
      <rPr>
        <vertAlign val="superscript"/>
        <sz val="11"/>
        <color theme="1"/>
        <rFont val="Calibri"/>
        <family val="2"/>
        <scheme val="minor"/>
      </rPr>
      <t>-1</t>
    </r>
  </si>
  <si>
    <t>Summary of important data including calculation of µ, Yxs and qp</t>
  </si>
  <si>
    <r>
      <t>CDW,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</si>
  <si>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Substrate,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</si>
  <si>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Product,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</si>
  <si>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Growth rate µ, 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</si>
  <si>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Yxs, g 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</si>
  <si>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qp, mg g</t>
    </r>
    <r>
      <rPr>
        <vertAlign val="subscript"/>
        <sz val="11"/>
        <color theme="1"/>
        <rFont val="Calibri"/>
        <family val="2"/>
        <scheme val="minor"/>
      </rPr>
      <t>CDW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</si>
  <si>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L-Phe in g</t>
  </si>
  <si>
    <t>BTM in g</t>
  </si>
  <si>
    <t>Feed, %</t>
  </si>
  <si>
    <t>Summary sheet for LFxx</t>
  </si>
  <si>
    <t>xx.yy.20zz</t>
  </si>
  <si>
    <t>Insert your times and get it converted to times</t>
  </si>
  <si>
    <t>Times</t>
  </si>
  <si>
    <t>Day</t>
  </si>
  <si>
    <t>Process Time</t>
  </si>
  <si>
    <t>Sample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</si>
  <si>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</si>
  <si>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</si>
  <si>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</si>
  <si>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</si>
  <si>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</si>
  <si>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</si>
  <si>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</si>
  <si>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</si>
  <si>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</si>
  <si>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</si>
  <si>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</si>
  <si>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ln values</t>
  </si>
  <si>
    <t>Enter the objective of this experiment</t>
  </si>
  <si>
    <t>Ethanol, AU</t>
  </si>
  <si>
    <r>
      <t>Ethanol, g L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</si>
  <si>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                                                                                   </t>
  </si>
  <si>
    <t>Value</t>
  </si>
  <si>
    <t xml:space="preserve"> A</t>
  </si>
  <si>
    <t xml:space="preserve"> B</t>
  </si>
  <si>
    <t xml:space="preserve"> C</t>
  </si>
  <si>
    <t xml:space="preserve"> D</t>
  </si>
  <si>
    <t xml:space="preserve"> E</t>
  </si>
  <si>
    <t>Blank</t>
  </si>
  <si>
    <t xml:space="preserve"> F</t>
  </si>
  <si>
    <t xml:space="preserve"> G</t>
  </si>
  <si>
    <t xml:space="preserve"> H</t>
  </si>
  <si>
    <t>A</t>
  </si>
  <si>
    <t>B</t>
  </si>
  <si>
    <t>C</t>
  </si>
  <si>
    <t>D</t>
  </si>
  <si>
    <t>E</t>
  </si>
  <si>
    <t>F</t>
  </si>
  <si>
    <t>G</t>
  </si>
  <si>
    <t>H</t>
  </si>
  <si>
    <t>Ammonia quantification with assay</t>
  </si>
  <si>
    <t>Raw data</t>
  </si>
  <si>
    <t>With enzyme</t>
  </si>
  <si>
    <t>Difference</t>
  </si>
  <si>
    <t>Concentration</t>
  </si>
  <si>
    <t>Mean</t>
  </si>
  <si>
    <t>Absorption 2, -</t>
  </si>
  <si>
    <t>Absorption 1, -</t>
  </si>
  <si>
    <r>
      <t>Ammonia 1,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</si>
  <si>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Ammonia 2,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</si>
  <si>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Mean, g L</t>
    </r>
    <r>
      <rPr>
        <vertAlign val="superscript"/>
        <sz val="11"/>
        <color theme="1"/>
        <rFont val="Calibri"/>
        <family val="2"/>
        <scheme val="minor"/>
      </rPr>
      <t>-1</t>
    </r>
  </si>
  <si>
    <t>-</t>
  </si>
  <si>
    <t>Malate, AU</t>
  </si>
  <si>
    <t>Succinate, AU</t>
  </si>
  <si>
    <t>Lactate, AU</t>
  </si>
  <si>
    <t xml:space="preserve"> </t>
  </si>
  <si>
    <r>
      <t>Malate,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</si>
  <si>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Succinate, g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</si>
  <si>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Lactate, g L</t>
    </r>
    <r>
      <rPr>
        <vertAlign val="superscript"/>
        <sz val="11"/>
        <color theme="1"/>
        <rFont val="Calibri"/>
        <family val="2"/>
        <scheme val="minor"/>
      </rPr>
      <t>-1</t>
    </r>
  </si>
  <si>
    <t>Fluorescence data with flow cytometry</t>
  </si>
  <si>
    <t>BV421 channel (448/42 nm)</t>
  </si>
  <si>
    <t>PMT = 50</t>
  </si>
  <si>
    <t>Median fluorescence 1, -</t>
  </si>
  <si>
    <t>Median fluorescence 2, -</t>
  </si>
  <si>
    <t>Median fluorescence 3, -</t>
  </si>
  <si>
    <t>Mean fluorescence, -</t>
  </si>
  <si>
    <t>SD fluorescence, -</t>
  </si>
  <si>
    <t>FITC channel (527/32 nm)</t>
  </si>
  <si>
    <t>PE channel (586/42 nm)</t>
  </si>
  <si>
    <t>PMT = 60</t>
  </si>
  <si>
    <t>APC-Cy7 channel (786/56 nm)</t>
  </si>
  <si>
    <t xml:space="preserve">Mean CV, % </t>
  </si>
  <si>
    <t>SD CV, %</t>
  </si>
  <si>
    <t>CV 1, %</t>
  </si>
  <si>
    <t>CV 2, %</t>
  </si>
  <si>
    <t>CV 3, %</t>
  </si>
  <si>
    <t>Feed</t>
  </si>
  <si>
    <t>P17 new</t>
  </si>
  <si>
    <t>rCV 1, %</t>
  </si>
  <si>
    <t>rCV 2, %</t>
  </si>
  <si>
    <t>rCV 3, %</t>
  </si>
  <si>
    <t>Mean rCV, %</t>
  </si>
  <si>
    <t>SD rCV, %</t>
  </si>
  <si>
    <t>Estimated volume, mL</t>
  </si>
  <si>
    <t>Volume estimated, mL</t>
  </si>
  <si>
    <t>Manual volume addition/loss, mL</t>
  </si>
  <si>
    <t>Volume,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</si>
</sst>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"/>
    <numFmt numFmtId="166" formatCode="0.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46" fontId="0" fillId="0" borderId="0" xfId="0" applyNumberFormat="1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4" fillId="0" borderId="0" xfId="0" applyFont="1"/>
    <xf numFmtId="0" fontId="6" fillId="0" borderId="0" xfId="0" applyFont="1"/>
    <xf numFmtId="167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D9D9"/>
      <color rgb="FF00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plus>
            <c:min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'OD+CDW'!$B$9:$B$38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'OD+CDW'!$G$9:$G$38</c:f>
              <c:numCache>
                <c:formatCode>General</c:formatCode>
                <c:ptCount val="30"/>
                <c:pt idx="0">
                  <c:v>9.3333333333333338E-2</c:v>
                </c:pt>
                <c:pt idx="1">
                  <c:v>2.8533333333333335</c:v>
                </c:pt>
                <c:pt idx="2">
                  <c:v>4.5533333333333328</c:v>
                </c:pt>
                <c:pt idx="3">
                  <c:v>6.9666666666666668</c:v>
                </c:pt>
                <c:pt idx="4">
                  <c:v>8.9499999999999975</c:v>
                </c:pt>
                <c:pt idx="5">
                  <c:v>40.199999999999996</c:v>
                </c:pt>
                <c:pt idx="6">
                  <c:v>37.133333333333326</c:v>
                </c:pt>
                <c:pt idx="7">
                  <c:v>42.199999999999996</c:v>
                </c:pt>
                <c:pt idx="8">
                  <c:v>52.06666666666667</c:v>
                </c:pt>
                <c:pt idx="9">
                  <c:v>60.5</c:v>
                </c:pt>
                <c:pt idx="10">
                  <c:v>59.666666666666664</c:v>
                </c:pt>
                <c:pt idx="11">
                  <c:v>63.666666666666664</c:v>
                </c:pt>
                <c:pt idx="12">
                  <c:v>65</c:v>
                </c:pt>
                <c:pt idx="13">
                  <c:v>65.666666666666671</c:v>
                </c:pt>
                <c:pt idx="14">
                  <c:v>66</c:v>
                </c:pt>
                <c:pt idx="15">
                  <c:v>65.833333333333343</c:v>
                </c:pt>
                <c:pt idx="16">
                  <c:v>56.833333333333329</c:v>
                </c:pt>
                <c:pt idx="17">
                  <c:v>59.5</c:v>
                </c:pt>
                <c:pt idx="18">
                  <c:v>55.999999999999993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F-4D86-8D64-F262FB833B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54F-4D86-8D64-F262FB833B1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54F-4D86-8D64-F262FB833B1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54F-4D86-8D64-F262FB83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6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OD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600nm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HPLC_Knauer!$G$31:$G$60</c:f>
              <c:numCache>
                <c:formatCode>General</c:formatCode>
                <c:ptCount val="30"/>
                <c:pt idx="0">
                  <c:v>4.9509090350593532E-2</c:v>
                </c:pt>
                <c:pt idx="1">
                  <c:v>3.1431316503009503E-2</c:v>
                </c:pt>
                <c:pt idx="2">
                  <c:v>5.5778698756069126E-2</c:v>
                </c:pt>
                <c:pt idx="3">
                  <c:v>9.3218487030718333E-2</c:v>
                </c:pt>
                <c:pt idx="4">
                  <c:v>0.13707712587445028</c:v>
                </c:pt>
                <c:pt idx="5">
                  <c:v>2.4700129006587801E-2</c:v>
                </c:pt>
                <c:pt idx="6">
                  <c:v>3.5585920376245035E-2</c:v>
                </c:pt>
                <c:pt idx="7">
                  <c:v>7.3911098894710758E-2</c:v>
                </c:pt>
                <c:pt idx="8">
                  <c:v>0.29716901181697281</c:v>
                </c:pt>
                <c:pt idx="9">
                  <c:v>2.2775622091947492</c:v>
                </c:pt>
                <c:pt idx="10">
                  <c:v>4.0769628041848467</c:v>
                </c:pt>
                <c:pt idx="11">
                  <c:v>11.840729789093697</c:v>
                </c:pt>
                <c:pt idx="12">
                  <c:v>13.171562151560163</c:v>
                </c:pt>
                <c:pt idx="13">
                  <c:v>14.187178598190064</c:v>
                </c:pt>
                <c:pt idx="14">
                  <c:v>15.698098682824275</c:v>
                </c:pt>
                <c:pt idx="15">
                  <c:v>14.998916135362656</c:v>
                </c:pt>
                <c:pt idx="16">
                  <c:v>16.603682358445145</c:v>
                </c:pt>
                <c:pt idx="17">
                  <c:v>16.732440969754762</c:v>
                </c:pt>
                <c:pt idx="18">
                  <c:v>17.085324196288781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7-430D-963E-52A647AB89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7-430D-963E-52A647AB89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7-430D-963E-52A647AB89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7-430D-963E-52A647AB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6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L-Phenylalanine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HPLC_Knauer!$H$31:$H$60</c:f>
              <c:numCache>
                <c:formatCode>General</c:formatCode>
                <c:ptCount val="30"/>
                <c:pt idx="0">
                  <c:v>4.5578652043907306E-2</c:v>
                </c:pt>
                <c:pt idx="1">
                  <c:v>-6.4243990819422558E-3</c:v>
                </c:pt>
                <c:pt idx="2">
                  <c:v>3.4164018795686174E-2</c:v>
                </c:pt>
                <c:pt idx="3">
                  <c:v>9.0845110799588361E-2</c:v>
                </c:pt>
                <c:pt idx="4">
                  <c:v>0.15232587727328287</c:v>
                </c:pt>
                <c:pt idx="5">
                  <c:v>8.589323259332389E-2</c:v>
                </c:pt>
                <c:pt idx="6">
                  <c:v>0.12008230017362592</c:v>
                </c:pt>
                <c:pt idx="7">
                  <c:v>8.6262338785278669E-2</c:v>
                </c:pt>
                <c:pt idx="8">
                  <c:v>3.3799926754454701E-2</c:v>
                </c:pt>
                <c:pt idx="9">
                  <c:v>-2.8171902996529333E-2</c:v>
                </c:pt>
                <c:pt idx="10">
                  <c:v>-0.14776610323701522</c:v>
                </c:pt>
                <c:pt idx="11">
                  <c:v>-0.29521680021885438</c:v>
                </c:pt>
                <c:pt idx="12">
                  <c:v>-0.29464583402358685</c:v>
                </c:pt>
                <c:pt idx="13">
                  <c:v>-0.29488683675190092</c:v>
                </c:pt>
                <c:pt idx="14">
                  <c:v>-0.29361227198739448</c:v>
                </c:pt>
                <c:pt idx="15">
                  <c:v>-0.29673236771167477</c:v>
                </c:pt>
                <c:pt idx="16">
                  <c:v>-0.28890867511533275</c:v>
                </c:pt>
                <c:pt idx="17">
                  <c:v>-0.29210640930242565</c:v>
                </c:pt>
                <c:pt idx="18">
                  <c:v>-0.29182658734270528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9-4FC2-8646-1F772F66F3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9-4FC2-8646-1F772F66F39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9-4FC2-8646-1F772F66F39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9-4FC2-8646-1F772F66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L-Tyrosine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HPLC_Knauer!$I$31:$I$60</c:f>
              <c:numCache>
                <c:formatCode>General</c:formatCode>
                <c:ptCount val="30"/>
                <c:pt idx="0">
                  <c:v>-1.677162193696502E-2</c:v>
                </c:pt>
                <c:pt idx="1">
                  <c:v>-6.6162611846181888E-3</c:v>
                </c:pt>
                <c:pt idx="2">
                  <c:v>-4.7920766784395608E-4</c:v>
                </c:pt>
                <c:pt idx="3">
                  <c:v>1.2639224031249615E-2</c:v>
                </c:pt>
                <c:pt idx="4">
                  <c:v>1.7360110569316842E-4</c:v>
                </c:pt>
                <c:pt idx="5">
                  <c:v>0.11192461607168003</c:v>
                </c:pt>
                <c:pt idx="6">
                  <c:v>0.12953227793626951</c:v>
                </c:pt>
                <c:pt idx="7">
                  <c:v>0.14718090141515533</c:v>
                </c:pt>
                <c:pt idx="8">
                  <c:v>0.17834902776357919</c:v>
                </c:pt>
                <c:pt idx="9">
                  <c:v>0.15760549661908563</c:v>
                </c:pt>
                <c:pt idx="10">
                  <c:v>0.12865671320182379</c:v>
                </c:pt>
                <c:pt idx="11">
                  <c:v>-7.231634840454039E-2</c:v>
                </c:pt>
                <c:pt idx="12">
                  <c:v>-4.1705001614680812E-2</c:v>
                </c:pt>
                <c:pt idx="13">
                  <c:v>-4.3765289433095309E-2</c:v>
                </c:pt>
                <c:pt idx="14">
                  <c:v>-9.7576551532357891E-3</c:v>
                </c:pt>
                <c:pt idx="15">
                  <c:v>7.9087001179617769E-2</c:v>
                </c:pt>
                <c:pt idx="16">
                  <c:v>1.0864036266581509</c:v>
                </c:pt>
                <c:pt idx="17">
                  <c:v>1.3078554057235574</c:v>
                </c:pt>
                <c:pt idx="18">
                  <c:v>1.5825369382015231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9-448D-824F-8F271A7FAA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48D-824F-8F271A7FAA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9-448D-824F-8F271A7FAA4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9-448D-824F-8F271A7F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L-Glutamate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HPLC_Knauer!$J$31:$J$60</c:f>
              <c:numCache>
                <c:formatCode>General</c:formatCode>
                <c:ptCount val="30"/>
                <c:pt idx="0">
                  <c:v>2.2719155587180087E-3</c:v>
                </c:pt>
                <c:pt idx="1">
                  <c:v>4.0361222393598441E-3</c:v>
                </c:pt>
                <c:pt idx="2">
                  <c:v>6.5669240232894832E-3</c:v>
                </c:pt>
                <c:pt idx="3">
                  <c:v>7.5184212723799753E-3</c:v>
                </c:pt>
                <c:pt idx="4">
                  <c:v>6.4840368544813835E-3</c:v>
                </c:pt>
                <c:pt idx="5">
                  <c:v>6.6541112419999729E-3</c:v>
                </c:pt>
                <c:pt idx="6">
                  <c:v>8.2381606594900333E-3</c:v>
                </c:pt>
                <c:pt idx="7">
                  <c:v>5.0986793979982195E-3</c:v>
                </c:pt>
                <c:pt idx="8">
                  <c:v>4.9631536872815751E-3</c:v>
                </c:pt>
                <c:pt idx="9">
                  <c:v>-2.8368402804846982E-3</c:v>
                </c:pt>
                <c:pt idx="10">
                  <c:v>6.6505713118523557E-4</c:v>
                </c:pt>
                <c:pt idx="11">
                  <c:v>-2.8368402804846982E-2</c:v>
                </c:pt>
                <c:pt idx="12">
                  <c:v>-2.8368402804846982E-2</c:v>
                </c:pt>
                <c:pt idx="13">
                  <c:v>-2.8368402804846982E-2</c:v>
                </c:pt>
                <c:pt idx="14">
                  <c:v>-2.8368402804846982E-2</c:v>
                </c:pt>
                <c:pt idx="15">
                  <c:v>-2.8368402804846982E-2</c:v>
                </c:pt>
                <c:pt idx="16">
                  <c:v>-2.8368402804846982E-2</c:v>
                </c:pt>
                <c:pt idx="17">
                  <c:v>-2.8368402804846982E-2</c:v>
                </c:pt>
                <c:pt idx="18">
                  <c:v>-2.8368402804846982E-2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7-4328-B717-5CD567F55C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7-4328-B717-5CD567F55C5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7-4328-B717-5CD567F55C5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7-4328-B717-5CD567F5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L-Tryptophane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278-91E8-83D952B3C0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6-4278-91E8-83D952B3C02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6-4278-91E8-83D952B3C02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6-4278-91E8-83D952B3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Acetate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0-4288-B2EE-31DE051743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0-4288-B2EE-31DE051743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0-4288-B2EE-31DE051743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0-4288-B2EE-31DE0517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Citrate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0-4378-9454-BB843B2CF6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0-4378-9454-BB843B2CF6F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0-4378-9454-BB843B2CF6F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0-4378-9454-BB843B2C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Glycerol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7-4D1C-95CD-05D0EC08E1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7-4D1C-95CD-05D0EC08E15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7-4D1C-95CD-05D0EC08E15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7-4D1C-95CD-05D0EC08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Ethanol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5-4AD5-8ECF-C3335C33C3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155-4AD5-8ECF-C3335C33C39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155-4AD5-8ECF-C3335C33C39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155-4AD5-8ECF-C3335C33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mTagBFP2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  fluorescence, -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1-4F9E-A3BE-AB0780A29C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641-4F9E-A3BE-AB0780A29C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641-4F9E-A3BE-AB0780A29C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641-4F9E-A3BE-AB0780A2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mEmerald  fluorescence, -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D+CDW'!$Q$11,'OD+CDW'!$Q$14,'OD+CDW'!$Q$17,'OD+CDW'!$Q$20,'OD+CDW'!$Q$23,'OD+CDW'!$Q$26,'OD+CDW'!$Q$29,'OD+CDW'!$Q$32,'OD+CDW'!$Q$35,'OD+CDW'!$Q$38,'OD+CDW'!$Q$41,'OD+CDW'!$Q$44,'OD+CDW'!$Q$47,'OD+CDW'!$Q$50,'OD+CDW'!$Q$53,'OD+CDW'!$Q$56,'OD+CDW'!$Q$59,'OD+CDW'!$Q$62,'OD+CDW'!$Q$65,'OD+CDW'!$Q$68,'OD+CDW'!$Q$71,'OD+CDW'!$Q$74,'OD+CDW'!$Q$77,'OD+CDW'!$Q$80,'OD+CDW'!$Q$83,'OD+CDW'!$Q$86,'OD+CDW'!$Q$89,'OD+CDW'!$Q$92,'OD+CDW'!$Q$95,'OD+CDW'!$Q$98)</c:f>
                <c:numCache>
                  <c:formatCode>General</c:formatCode>
                  <c:ptCount val="30"/>
                  <c:pt idx="0">
                    <c:v>2.8867513459478109E-2</c:v>
                  </c:pt>
                  <c:pt idx="1">
                    <c:v>0.11547005383797654</c:v>
                  </c:pt>
                  <c:pt idx="2">
                    <c:v>0.15275252316518995</c:v>
                  </c:pt>
                  <c:pt idx="3">
                    <c:v>0.27838821814153025</c:v>
                  </c:pt>
                  <c:pt idx="4">
                    <c:v>7.637626158263737E-2</c:v>
                  </c:pt>
                  <c:pt idx="5">
                    <c:v>0.13228756555319313</c:v>
                  </c:pt>
                  <c:pt idx="6">
                    <c:v>0.22912878474776618</c:v>
                  </c:pt>
                  <c:pt idx="7">
                    <c:v>0.41932485418025667</c:v>
                  </c:pt>
                  <c:pt idx="8">
                    <c:v>0.30550504633035569</c:v>
                  </c:pt>
                  <c:pt idx="9">
                    <c:v>4.9999999999993605E-2</c:v>
                  </c:pt>
                  <c:pt idx="10">
                    <c:v>0.29297326385412437</c:v>
                  </c:pt>
                  <c:pt idx="11">
                    <c:v>0.37527767497327208</c:v>
                  </c:pt>
                  <c:pt idx="12">
                    <c:v>8.6602540378403051E-2</c:v>
                  </c:pt>
                  <c:pt idx="13">
                    <c:v>0.20207259421628762</c:v>
                  </c:pt>
                  <c:pt idx="14">
                    <c:v>0.32145502536641962</c:v>
                  </c:pt>
                  <c:pt idx="15">
                    <c:v>0.43301270189223573</c:v>
                  </c:pt>
                  <c:pt idx="16">
                    <c:v>0.28431203515383541</c:v>
                  </c:pt>
                  <c:pt idx="17">
                    <c:v>0.30000000000002203</c:v>
                  </c:pt>
                  <c:pt idx="18">
                    <c:v>0.38837267325772057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plus>
            <c:minus>
              <c:numRef>
                <c:f>('OD+CDW'!$Q$11,'OD+CDW'!$Q$14,'OD+CDW'!$Q$17,'OD+CDW'!$Q$20,'OD+CDW'!$Q$23,'OD+CDW'!$Q$26,'OD+CDW'!$Q$29,'OD+CDW'!$Q$32,'OD+CDW'!$Q$35,'OD+CDW'!$Q$38,'OD+CDW'!$Q$41,'OD+CDW'!$Q$44,'OD+CDW'!$Q$47,'OD+CDW'!$Q$50,'OD+CDW'!$Q$53,'OD+CDW'!$Q$56,'OD+CDW'!$Q$59,'OD+CDW'!$Q$62,'OD+CDW'!$Q$65,'OD+CDW'!$Q$68,'OD+CDW'!$Q$71,'OD+CDW'!$Q$74,'OD+CDW'!$Q$77,'OD+CDW'!$Q$80,'OD+CDW'!$Q$83,'OD+CDW'!$Q$86,'OD+CDW'!$Q$89,'OD+CDW'!$Q$92,'OD+CDW'!$Q$95,'OD+CDW'!$Q$98)</c:f>
                <c:numCache>
                  <c:formatCode>General</c:formatCode>
                  <c:ptCount val="30"/>
                  <c:pt idx="0">
                    <c:v>2.8867513459478109E-2</c:v>
                  </c:pt>
                  <c:pt idx="1">
                    <c:v>0.11547005383797654</c:v>
                  </c:pt>
                  <c:pt idx="2">
                    <c:v>0.15275252316518995</c:v>
                  </c:pt>
                  <c:pt idx="3">
                    <c:v>0.27838821814153025</c:v>
                  </c:pt>
                  <c:pt idx="4">
                    <c:v>7.637626158263737E-2</c:v>
                  </c:pt>
                  <c:pt idx="5">
                    <c:v>0.13228756555319313</c:v>
                  </c:pt>
                  <c:pt idx="6">
                    <c:v>0.22912878474776618</c:v>
                  </c:pt>
                  <c:pt idx="7">
                    <c:v>0.41932485418025667</c:v>
                  </c:pt>
                  <c:pt idx="8">
                    <c:v>0.30550504633035569</c:v>
                  </c:pt>
                  <c:pt idx="9">
                    <c:v>4.9999999999993605E-2</c:v>
                  </c:pt>
                  <c:pt idx="10">
                    <c:v>0.29297326385412437</c:v>
                  </c:pt>
                  <c:pt idx="11">
                    <c:v>0.37527767497327208</c:v>
                  </c:pt>
                  <c:pt idx="12">
                    <c:v>8.6602540378403051E-2</c:v>
                  </c:pt>
                  <c:pt idx="13">
                    <c:v>0.20207259421628762</c:v>
                  </c:pt>
                  <c:pt idx="14">
                    <c:v>0.32145502536641962</c:v>
                  </c:pt>
                  <c:pt idx="15">
                    <c:v>0.43301270189223573</c:v>
                  </c:pt>
                  <c:pt idx="16">
                    <c:v>0.28431203515383541</c:v>
                  </c:pt>
                  <c:pt idx="17">
                    <c:v>0.30000000000002203</c:v>
                  </c:pt>
                  <c:pt idx="18">
                    <c:v>0.38837267325772057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minus>
          </c:errBars>
          <c:xVal>
            <c:numRef>
              <c:f>'OD+CDW'!$B$9:$B$38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('OD+CDW'!$P$11,'OD+CDW'!$P$14,'OD+CDW'!$P$17,'OD+CDW'!$P$20,'OD+CDW'!$P$23,'OD+CDW'!$P$26,'OD+CDW'!$P$29,'OD+CDW'!$P$32,'OD+CDW'!$P$35,'OD+CDW'!$P$38,'OD+CDW'!$P$41,'OD+CDW'!$P$44,'OD+CDW'!$P$47,'OD+CDW'!$P$50,'OD+CDW'!$P$53,'OD+CDW'!$P$56,'OD+CDW'!$P$59,'OD+CDW'!$P$62,'OD+CDW'!$P$65,'OD+CDW'!$P$68,'OD+CDW'!$P$71,'OD+CDW'!$P$74,'OD+CDW'!$P$77,'OD+CDW'!$P$80,'OD+CDW'!$P$83,'OD+CDW'!$P$86,'OD+CDW'!$P$89,'OD+CDW'!$P$92,'OD+CDW'!$P$95,'OD+CDW'!$P$98)</c:f>
              <c:numCache>
                <c:formatCode>General</c:formatCode>
                <c:ptCount val="30"/>
                <c:pt idx="0">
                  <c:v>3.3333333333329662E-2</c:v>
                </c:pt>
                <c:pt idx="1">
                  <c:v>1.3666666666666643</c:v>
                </c:pt>
                <c:pt idx="2">
                  <c:v>2.3833333333333671</c:v>
                </c:pt>
                <c:pt idx="3">
                  <c:v>3.5999999999999734</c:v>
                </c:pt>
                <c:pt idx="4">
                  <c:v>4.4166666666666989</c:v>
                </c:pt>
                <c:pt idx="5">
                  <c:v>19.799999999999965</c:v>
                </c:pt>
                <c:pt idx="6">
                  <c:v>21.850000000000037</c:v>
                </c:pt>
                <c:pt idx="7">
                  <c:v>23.266666666666662</c:v>
                </c:pt>
                <c:pt idx="8">
                  <c:v>24.883333333333368</c:v>
                </c:pt>
                <c:pt idx="9">
                  <c:v>27.25</c:v>
                </c:pt>
                <c:pt idx="10">
                  <c:v>27.716666666666686</c:v>
                </c:pt>
                <c:pt idx="11">
                  <c:v>28.633333333333365</c:v>
                </c:pt>
                <c:pt idx="12">
                  <c:v>28.300000000000026</c:v>
                </c:pt>
                <c:pt idx="13">
                  <c:v>28.733333333333348</c:v>
                </c:pt>
                <c:pt idx="14">
                  <c:v>28.816666666666638</c:v>
                </c:pt>
                <c:pt idx="15">
                  <c:v>29.049999999999983</c:v>
                </c:pt>
                <c:pt idx="16">
                  <c:v>27.483333333333306</c:v>
                </c:pt>
                <c:pt idx="17">
                  <c:v>26.849999999999966</c:v>
                </c:pt>
                <c:pt idx="18">
                  <c:v>26.533333333333371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E-470A-9BB9-4E6D233487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70E-470A-9BB9-4E6D2334873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70E-470A-9BB9-4E6D2334873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70E-470A-9BB9-4E6D2334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3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CDW, g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ln>
      <a:solidFill>
        <a:srgbClr val="D9D9D9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A-4AAC-B89F-2E39655B37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F7A-4AAC-B89F-2E39655B373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F7A-4AAC-B89F-2E39655B373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F7A-4AAC-B89F-2E39655B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CyOFP1  fluorescence, -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E-473F-A492-E6F64A7C69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1AE-473F-A492-E6F64A7C69F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1AE-473F-A492-E6F64A7C69F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1AE-473F-A492-E6F64A7C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mCardinal2  fluorescence, -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D-4337-BD94-51C526F641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90D-4337-BD94-51C526F641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90D-4337-BD94-51C526F641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90D-4337-BD94-51C526F6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mTagBFP2 CV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E-410C-AD79-B6784526D0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FE-410C-AD79-B6784526D01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FE-410C-AD79-B6784526D01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1FE-410C-AD79-B6784526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mEmerald 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F76-BCD1-6753C53E1C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89B-4F76-BCD1-6753C53E1C3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9B-4F76-BCD1-6753C53E1C3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89B-4F76-BCD1-6753C53E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CyOFP1  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1-4F22-BD70-4101503EB9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EA1-4F22-BD70-4101503EB93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EA1-4F22-BD70-4101503EB93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EA1-4F22-BD70-4101503E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mCardinal2  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plus>
            <c:min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'OD+CDW'!$B$9:$B$38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'OD+CDW'!$G$9:$G$38</c:f>
              <c:numCache>
                <c:formatCode>General</c:formatCode>
                <c:ptCount val="30"/>
                <c:pt idx="0">
                  <c:v>9.3333333333333338E-2</c:v>
                </c:pt>
                <c:pt idx="1">
                  <c:v>2.8533333333333335</c:v>
                </c:pt>
                <c:pt idx="2">
                  <c:v>4.5533333333333328</c:v>
                </c:pt>
                <c:pt idx="3">
                  <c:v>6.9666666666666668</c:v>
                </c:pt>
                <c:pt idx="4">
                  <c:v>8.9499999999999975</c:v>
                </c:pt>
                <c:pt idx="5">
                  <c:v>40.199999999999996</c:v>
                </c:pt>
                <c:pt idx="6">
                  <c:v>37.133333333333326</c:v>
                </c:pt>
                <c:pt idx="7">
                  <c:v>42.199999999999996</c:v>
                </c:pt>
                <c:pt idx="8">
                  <c:v>52.06666666666667</c:v>
                </c:pt>
                <c:pt idx="9">
                  <c:v>60.5</c:v>
                </c:pt>
                <c:pt idx="10">
                  <c:v>59.666666666666664</c:v>
                </c:pt>
                <c:pt idx="11">
                  <c:v>63.666666666666664</c:v>
                </c:pt>
                <c:pt idx="12">
                  <c:v>65</c:v>
                </c:pt>
                <c:pt idx="13">
                  <c:v>65.666666666666671</c:v>
                </c:pt>
                <c:pt idx="14">
                  <c:v>66</c:v>
                </c:pt>
                <c:pt idx="15">
                  <c:v>65.833333333333343</c:v>
                </c:pt>
                <c:pt idx="16">
                  <c:v>56.833333333333329</c:v>
                </c:pt>
                <c:pt idx="17">
                  <c:v>59.5</c:v>
                </c:pt>
                <c:pt idx="18">
                  <c:v>55.999999999999993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94A-BBE7-BAE70C9871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B6F-454E-AB9B-702B6DE6F7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6F-454E-AB9B-702B6DE6F75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B6F-454E-AB9B-702B6DE6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6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OD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600nm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D+CDW'!$Q$11,'OD+CDW'!$Q$14,'OD+CDW'!$Q$17,'OD+CDW'!$Q$20,'OD+CDW'!$Q$23,'OD+CDW'!$Q$26,'OD+CDW'!$Q$29,'OD+CDW'!$Q$32,'OD+CDW'!$Q$35,'OD+CDW'!$Q$38,'OD+CDW'!$Q$41,'OD+CDW'!$Q$44,'OD+CDW'!$Q$47,'OD+CDW'!$Q$50,'OD+CDW'!$Q$53,'OD+CDW'!$Q$56,'OD+CDW'!$Q$59,'OD+CDW'!$Q$62,'OD+CDW'!$Q$65,'OD+CDW'!$Q$68,'OD+CDW'!$Q$71,'OD+CDW'!$Q$74,'OD+CDW'!$Q$77,'OD+CDW'!$Q$80,'OD+CDW'!$Q$83,'OD+CDW'!$Q$86,'OD+CDW'!$Q$89,'OD+CDW'!$Q$92,'OD+CDW'!$Q$95,'OD+CDW'!$Q$98)</c:f>
                <c:numCache>
                  <c:formatCode>General</c:formatCode>
                  <c:ptCount val="30"/>
                  <c:pt idx="0">
                    <c:v>2.8867513459478109E-2</c:v>
                  </c:pt>
                  <c:pt idx="1">
                    <c:v>0.11547005383797654</c:v>
                  </c:pt>
                  <c:pt idx="2">
                    <c:v>0.15275252316518995</c:v>
                  </c:pt>
                  <c:pt idx="3">
                    <c:v>0.27838821814153025</c:v>
                  </c:pt>
                  <c:pt idx="4">
                    <c:v>7.637626158263737E-2</c:v>
                  </c:pt>
                  <c:pt idx="5">
                    <c:v>0.13228756555319313</c:v>
                  </c:pt>
                  <c:pt idx="6">
                    <c:v>0.22912878474776618</c:v>
                  </c:pt>
                  <c:pt idx="7">
                    <c:v>0.41932485418025667</c:v>
                  </c:pt>
                  <c:pt idx="8">
                    <c:v>0.30550504633035569</c:v>
                  </c:pt>
                  <c:pt idx="9">
                    <c:v>4.9999999999993605E-2</c:v>
                  </c:pt>
                  <c:pt idx="10">
                    <c:v>0.29297326385412437</c:v>
                  </c:pt>
                  <c:pt idx="11">
                    <c:v>0.37527767497327208</c:v>
                  </c:pt>
                  <c:pt idx="12">
                    <c:v>8.6602540378403051E-2</c:v>
                  </c:pt>
                  <c:pt idx="13">
                    <c:v>0.20207259421628762</c:v>
                  </c:pt>
                  <c:pt idx="14">
                    <c:v>0.32145502536641962</c:v>
                  </c:pt>
                  <c:pt idx="15">
                    <c:v>0.43301270189223573</c:v>
                  </c:pt>
                  <c:pt idx="16">
                    <c:v>0.28431203515383541</c:v>
                  </c:pt>
                  <c:pt idx="17">
                    <c:v>0.30000000000002203</c:v>
                  </c:pt>
                  <c:pt idx="18">
                    <c:v>0.38837267325772057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plus>
            <c:minus>
              <c:numRef>
                <c:f>('OD+CDW'!$Q$11,'OD+CDW'!$Q$14,'OD+CDW'!$Q$17,'OD+CDW'!$Q$20,'OD+CDW'!$Q$23,'OD+CDW'!$Q$26,'OD+CDW'!$Q$29,'OD+CDW'!$Q$32,'OD+CDW'!$Q$35,'OD+CDW'!$Q$38,'OD+CDW'!$Q$41,'OD+CDW'!$Q$44,'OD+CDW'!$Q$47,'OD+CDW'!$Q$50,'OD+CDW'!$Q$53,'OD+CDW'!$Q$56,'OD+CDW'!$Q$59,'OD+CDW'!$Q$62,'OD+CDW'!$Q$65,'OD+CDW'!$Q$68,'OD+CDW'!$Q$71,'OD+CDW'!$Q$74,'OD+CDW'!$Q$77,'OD+CDW'!$Q$80,'OD+CDW'!$Q$83,'OD+CDW'!$Q$86,'OD+CDW'!$Q$89,'OD+CDW'!$Q$92,'OD+CDW'!$Q$95,'OD+CDW'!$Q$98)</c:f>
                <c:numCache>
                  <c:formatCode>General</c:formatCode>
                  <c:ptCount val="30"/>
                  <c:pt idx="0">
                    <c:v>2.8867513459478109E-2</c:v>
                  </c:pt>
                  <c:pt idx="1">
                    <c:v>0.11547005383797654</c:v>
                  </c:pt>
                  <c:pt idx="2">
                    <c:v>0.15275252316518995</c:v>
                  </c:pt>
                  <c:pt idx="3">
                    <c:v>0.27838821814153025</c:v>
                  </c:pt>
                  <c:pt idx="4">
                    <c:v>7.637626158263737E-2</c:v>
                  </c:pt>
                  <c:pt idx="5">
                    <c:v>0.13228756555319313</c:v>
                  </c:pt>
                  <c:pt idx="6">
                    <c:v>0.22912878474776618</c:v>
                  </c:pt>
                  <c:pt idx="7">
                    <c:v>0.41932485418025667</c:v>
                  </c:pt>
                  <c:pt idx="8">
                    <c:v>0.30550504633035569</c:v>
                  </c:pt>
                  <c:pt idx="9">
                    <c:v>4.9999999999993605E-2</c:v>
                  </c:pt>
                  <c:pt idx="10">
                    <c:v>0.29297326385412437</c:v>
                  </c:pt>
                  <c:pt idx="11">
                    <c:v>0.37527767497327208</c:v>
                  </c:pt>
                  <c:pt idx="12">
                    <c:v>8.6602540378403051E-2</c:v>
                  </c:pt>
                  <c:pt idx="13">
                    <c:v>0.20207259421628762</c:v>
                  </c:pt>
                  <c:pt idx="14">
                    <c:v>0.32145502536641962</c:v>
                  </c:pt>
                  <c:pt idx="15">
                    <c:v>0.43301270189223573</c:v>
                  </c:pt>
                  <c:pt idx="16">
                    <c:v>0.28431203515383541</c:v>
                  </c:pt>
                  <c:pt idx="17">
                    <c:v>0.30000000000002203</c:v>
                  </c:pt>
                  <c:pt idx="18">
                    <c:v>0.38837267325772057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minus>
          </c:errBars>
          <c:xVal>
            <c:numRef>
              <c:f>'OD+CDW'!$B$9:$B$38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('OD+CDW'!$P$11,'OD+CDW'!$P$14,'OD+CDW'!$P$17,'OD+CDW'!$P$20,'OD+CDW'!$P$23,'OD+CDW'!$P$26,'OD+CDW'!$P$29,'OD+CDW'!$P$32,'OD+CDW'!$P$35,'OD+CDW'!$P$38,'OD+CDW'!$P$41,'OD+CDW'!$P$44,'OD+CDW'!$P$47,'OD+CDW'!$P$50,'OD+CDW'!$P$53,'OD+CDW'!$P$56,'OD+CDW'!$P$59,'OD+CDW'!$P$62,'OD+CDW'!$P$65,'OD+CDW'!$P$68,'OD+CDW'!$P$71,'OD+CDW'!$P$74,'OD+CDW'!$P$77,'OD+CDW'!$P$80,'OD+CDW'!$P$83,'OD+CDW'!$P$86,'OD+CDW'!$P$89,'OD+CDW'!$P$92,'OD+CDW'!$P$95,'OD+CDW'!$P$98)</c:f>
              <c:numCache>
                <c:formatCode>General</c:formatCode>
                <c:ptCount val="30"/>
                <c:pt idx="0">
                  <c:v>3.3333333333329662E-2</c:v>
                </c:pt>
                <c:pt idx="1">
                  <c:v>1.3666666666666643</c:v>
                </c:pt>
                <c:pt idx="2">
                  <c:v>2.3833333333333671</c:v>
                </c:pt>
                <c:pt idx="3">
                  <c:v>3.5999999999999734</c:v>
                </c:pt>
                <c:pt idx="4">
                  <c:v>4.4166666666666989</c:v>
                </c:pt>
                <c:pt idx="5">
                  <c:v>19.799999999999965</c:v>
                </c:pt>
                <c:pt idx="6">
                  <c:v>21.850000000000037</c:v>
                </c:pt>
                <c:pt idx="7">
                  <c:v>23.266666666666662</c:v>
                </c:pt>
                <c:pt idx="8">
                  <c:v>24.883333333333368</c:v>
                </c:pt>
                <c:pt idx="9">
                  <c:v>27.25</c:v>
                </c:pt>
                <c:pt idx="10">
                  <c:v>27.716666666666686</c:v>
                </c:pt>
                <c:pt idx="11">
                  <c:v>28.633333333333365</c:v>
                </c:pt>
                <c:pt idx="12">
                  <c:v>28.300000000000026</c:v>
                </c:pt>
                <c:pt idx="13">
                  <c:v>28.733333333333348</c:v>
                </c:pt>
                <c:pt idx="14">
                  <c:v>28.816666666666638</c:v>
                </c:pt>
                <c:pt idx="15">
                  <c:v>29.049999999999983</c:v>
                </c:pt>
                <c:pt idx="16">
                  <c:v>27.483333333333306</c:v>
                </c:pt>
                <c:pt idx="17">
                  <c:v>26.849999999999966</c:v>
                </c:pt>
                <c:pt idx="18">
                  <c:v>26.533333333333371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0A-42BD-AEEA-6701A97B1C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40A-42BD-AEEA-6701A97B1C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40A-42BD-AEEA-6701A97B1C6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40A-42BD-AEEA-6701A97B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3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CDW, g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ln>
      <a:solidFill>
        <a:srgbClr val="D9D9D9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02143482064743"/>
                  <c:y val="-1.1519393409157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'OD+CDW'!$G$9:$G$18</c:f>
              <c:numCache>
                <c:formatCode>General</c:formatCode>
                <c:ptCount val="10"/>
                <c:pt idx="0">
                  <c:v>9.3333333333333338E-2</c:v>
                </c:pt>
                <c:pt idx="1">
                  <c:v>2.8533333333333335</c:v>
                </c:pt>
                <c:pt idx="2">
                  <c:v>4.5533333333333328</c:v>
                </c:pt>
                <c:pt idx="3">
                  <c:v>6.9666666666666668</c:v>
                </c:pt>
                <c:pt idx="4">
                  <c:v>8.9499999999999975</c:v>
                </c:pt>
                <c:pt idx="5">
                  <c:v>40.199999999999996</c:v>
                </c:pt>
                <c:pt idx="6">
                  <c:v>37.133333333333326</c:v>
                </c:pt>
                <c:pt idx="7">
                  <c:v>42.199999999999996</c:v>
                </c:pt>
                <c:pt idx="8">
                  <c:v>52.06666666666667</c:v>
                </c:pt>
                <c:pt idx="9">
                  <c:v>60.5</c:v>
                </c:pt>
              </c:numCache>
            </c:numRef>
          </c:xVal>
          <c:yVal>
            <c:numRef>
              <c:f>('OD+CDW'!$P$11,'OD+CDW'!$P$14,'OD+CDW'!$P$17,'OD+CDW'!$P$20,'OD+CDW'!$P$23,'OD+CDW'!$P$26,'OD+CDW'!$P$29,'OD+CDW'!$P$32,'OD+CDW'!$P$35,'OD+CDW'!$P$38)</c:f>
              <c:numCache>
                <c:formatCode>General</c:formatCode>
                <c:ptCount val="10"/>
                <c:pt idx="0">
                  <c:v>3.3333333333329662E-2</c:v>
                </c:pt>
                <c:pt idx="1">
                  <c:v>1.3666666666666643</c:v>
                </c:pt>
                <c:pt idx="2">
                  <c:v>2.3833333333333671</c:v>
                </c:pt>
                <c:pt idx="3">
                  <c:v>3.5999999999999734</c:v>
                </c:pt>
                <c:pt idx="4">
                  <c:v>4.4166666666666989</c:v>
                </c:pt>
                <c:pt idx="5">
                  <c:v>19.799999999999965</c:v>
                </c:pt>
                <c:pt idx="6">
                  <c:v>21.850000000000037</c:v>
                </c:pt>
                <c:pt idx="7">
                  <c:v>23.266666666666662</c:v>
                </c:pt>
                <c:pt idx="8">
                  <c:v>24.883333333333368</c:v>
                </c:pt>
                <c:pt idx="9">
                  <c:v>27.25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45DB-9551-46F9A85C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OD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600nm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CDW, g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'OD+CDW'!$B$9:$B$38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('OD+CDW'!$R$11,'OD+CDW'!$R$14,'OD+CDW'!$R$17,'OD+CDW'!$R$20,'OD+CDW'!$R$23,'OD+CDW'!$R$26,'OD+CDW'!$R$29,'OD+CDW'!$R$32,'OD+CDW'!$R$35,'OD+CDW'!$R$38,'OD+CDW'!$R$41,'OD+CDW'!$R$44,'OD+CDW'!$R$47,'OD+CDW'!$R$50,'OD+CDW'!$R$53,'OD+CDW'!$R$56,'OD+CDW'!$R$59,'OD+CDW'!$R$62,'OD+CDW'!$R$65,'OD+CDW'!$R$68,'OD+CDW'!$R$71,'OD+CDW'!$R$74,'OD+CDW'!$R$77,'OD+CDW'!$R$80,'OD+CDW'!$R$83,'OD+CDW'!$R$86,'OD+CDW'!$R$89,'OD+CDW'!$R$92,'OD+CDW'!$R$95,'OD+CDW'!$R$98)</c:f>
              <c:numCache>
                <c:formatCode>General</c:formatCode>
                <c:ptCount val="30"/>
                <c:pt idx="0">
                  <c:v>-3.4011973816622656</c:v>
                </c:pt>
                <c:pt idx="1">
                  <c:v>0.31237468504215066</c:v>
                </c:pt>
                <c:pt idx="2">
                  <c:v>0.86850006803782076</c:v>
                </c:pt>
                <c:pt idx="3">
                  <c:v>1.2809338454620569</c:v>
                </c:pt>
                <c:pt idx="4">
                  <c:v>1.4853852637641289</c:v>
                </c:pt>
                <c:pt idx="5">
                  <c:v>2.985681937700488</c:v>
                </c:pt>
                <c:pt idx="6">
                  <c:v>3.0842009215416009</c:v>
                </c:pt>
                <c:pt idx="7">
                  <c:v>3.1470217211002169</c:v>
                </c:pt>
                <c:pt idx="8">
                  <c:v>3.2141982353170913</c:v>
                </c:pt>
                <c:pt idx="9">
                  <c:v>3.3050535211092531</c:v>
                </c:pt>
                <c:pt idx="10">
                  <c:v>3.3220339169708275</c:v>
                </c:pt>
                <c:pt idx="11">
                  <c:v>3.3545715403221013</c:v>
                </c:pt>
                <c:pt idx="12">
                  <c:v>3.3428618046491927</c:v>
                </c:pt>
                <c:pt idx="13">
                  <c:v>3.3580578890015382</c:v>
                </c:pt>
                <c:pt idx="14">
                  <c:v>3.3609539234611887</c:v>
                </c:pt>
                <c:pt idx="15">
                  <c:v>3.3690184832979195</c:v>
                </c:pt>
                <c:pt idx="16">
                  <c:v>3.3135797603374972</c:v>
                </c:pt>
                <c:pt idx="17">
                  <c:v>3.2902658209548723</c:v>
                </c:pt>
                <c:pt idx="18">
                  <c:v>3.2784018041822289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F2-44F7-A7DC-2D3A1B83645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8F2-44F7-A7DC-2D3A1B83645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8F2-44F7-A7DC-2D3A1B83645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8F2-44F7-A7DC-2D3A1B83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4"/>
          <c:min val="-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ln c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x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-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ln>
      <a:solidFill>
        <a:srgbClr val="D9D9D9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'OD+CDW'!$B$9:$B$38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('OD+CDW'!$R$11,'OD+CDW'!$R$14,'OD+CDW'!$R$17,'OD+CDW'!$R$20,'OD+CDW'!$R$23,'OD+CDW'!$R$26,'OD+CDW'!$R$29,'OD+CDW'!$R$32,'OD+CDW'!$R$35,'OD+CDW'!$R$38,'OD+CDW'!$R$41,'OD+CDW'!$R$44,'OD+CDW'!$R$47,'OD+CDW'!$R$50,'OD+CDW'!$R$53,'OD+CDW'!$R$56,'OD+CDW'!$R$59,'OD+CDW'!$R$62,'OD+CDW'!$R$65,'OD+CDW'!$R$68,'OD+CDW'!$R$71,'OD+CDW'!$R$74,'OD+CDW'!$R$77,'OD+CDW'!$R$80,'OD+CDW'!$R$83,'OD+CDW'!$R$86,'OD+CDW'!$R$89,'OD+CDW'!$R$92,'OD+CDW'!$R$95,'OD+CDW'!$R$98)</c:f>
              <c:numCache>
                <c:formatCode>General</c:formatCode>
                <c:ptCount val="30"/>
                <c:pt idx="0">
                  <c:v>-3.4011973816622656</c:v>
                </c:pt>
                <c:pt idx="1">
                  <c:v>0.31237468504215066</c:v>
                </c:pt>
                <c:pt idx="2">
                  <c:v>0.86850006803782076</c:v>
                </c:pt>
                <c:pt idx="3">
                  <c:v>1.2809338454620569</c:v>
                </c:pt>
                <c:pt idx="4">
                  <c:v>1.4853852637641289</c:v>
                </c:pt>
                <c:pt idx="5">
                  <c:v>2.985681937700488</c:v>
                </c:pt>
                <c:pt idx="6">
                  <c:v>3.0842009215416009</c:v>
                </c:pt>
                <c:pt idx="7">
                  <c:v>3.1470217211002169</c:v>
                </c:pt>
                <c:pt idx="8">
                  <c:v>3.2141982353170913</c:v>
                </c:pt>
                <c:pt idx="9">
                  <c:v>3.3050535211092531</c:v>
                </c:pt>
                <c:pt idx="10">
                  <c:v>3.3220339169708275</c:v>
                </c:pt>
                <c:pt idx="11">
                  <c:v>3.3545715403221013</c:v>
                </c:pt>
                <c:pt idx="12">
                  <c:v>3.3428618046491927</c:v>
                </c:pt>
                <c:pt idx="13">
                  <c:v>3.3580578890015382</c:v>
                </c:pt>
                <c:pt idx="14">
                  <c:v>3.3609539234611887</c:v>
                </c:pt>
                <c:pt idx="15">
                  <c:v>3.3690184832979195</c:v>
                </c:pt>
                <c:pt idx="16">
                  <c:v>3.3135797603374972</c:v>
                </c:pt>
                <c:pt idx="17">
                  <c:v>3.2902658209548723</c:v>
                </c:pt>
                <c:pt idx="18">
                  <c:v>3.2784018041822289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1-4F30-9982-BB7041776B05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C61-4F30-9982-BB7041776B0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C61-4F30-9982-BB7041776B0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C61-4F30-9982-BB704177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4"/>
          <c:min val="-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ln c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x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-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ln>
      <a:solidFill>
        <a:srgbClr val="D9D9D9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RQ'!$G$5:$G$557</c:f>
              <c:numCache>
                <c:formatCode>General</c:formatCode>
                <c:ptCount val="553"/>
                <c:pt idx="0">
                  <c:v>20.891935483870999</c:v>
                </c:pt>
                <c:pt idx="1">
                  <c:v>20.8645</c:v>
                </c:pt>
                <c:pt idx="2">
                  <c:v>20.858000000000001</c:v>
                </c:pt>
                <c:pt idx="3">
                  <c:v>20.8734782608696</c:v>
                </c:pt>
                <c:pt idx="4">
                  <c:v>20.894117647058799</c:v>
                </c:pt>
                <c:pt idx="5">
                  <c:v>20.893714285714299</c:v>
                </c:pt>
                <c:pt idx="6">
                  <c:v>20.8803571428571</c:v>
                </c:pt>
                <c:pt idx="7">
                  <c:v>20.8537931034483</c:v>
                </c:pt>
                <c:pt idx="8">
                  <c:v>20.85</c:v>
                </c:pt>
                <c:pt idx="9">
                  <c:v>20.865714285714301</c:v>
                </c:pt>
                <c:pt idx="10">
                  <c:v>20.855769230769202</c:v>
                </c:pt>
                <c:pt idx="11">
                  <c:v>20.85</c:v>
                </c:pt>
                <c:pt idx="12">
                  <c:v>20.863043478260899</c:v>
                </c:pt>
                <c:pt idx="13">
                  <c:v>20.888999999999999</c:v>
                </c:pt>
                <c:pt idx="14">
                  <c:v>20.881904761904799</c:v>
                </c:pt>
                <c:pt idx="15">
                  <c:v>20.868437499999999</c:v>
                </c:pt>
                <c:pt idx="16">
                  <c:v>20.830769230769199</c:v>
                </c:pt>
                <c:pt idx="17">
                  <c:v>20.823125000000001</c:v>
                </c:pt>
                <c:pt idx="18">
                  <c:v>20.839230769230799</c:v>
                </c:pt>
                <c:pt idx="19">
                  <c:v>20.8215</c:v>
                </c:pt>
                <c:pt idx="20">
                  <c:v>20.82</c:v>
                </c:pt>
                <c:pt idx="21">
                  <c:v>20.837199999999999</c:v>
                </c:pt>
                <c:pt idx="22">
                  <c:v>20.859473684210499</c:v>
                </c:pt>
                <c:pt idx="23">
                  <c:v>20.856562499999999</c:v>
                </c:pt>
                <c:pt idx="24">
                  <c:v>20.850312500000001</c:v>
                </c:pt>
                <c:pt idx="25">
                  <c:v>20.815428571428601</c:v>
                </c:pt>
                <c:pt idx="26">
                  <c:v>20.813666666666698</c:v>
                </c:pt>
                <c:pt idx="27">
                  <c:v>20.8318181818182</c:v>
                </c:pt>
                <c:pt idx="28">
                  <c:v>20.815333333333299</c:v>
                </c:pt>
                <c:pt idx="29">
                  <c:v>20.810500000000001</c:v>
                </c:pt>
                <c:pt idx="30">
                  <c:v>20.825172413793101</c:v>
                </c:pt>
                <c:pt idx="31">
                  <c:v>20.847727272727301</c:v>
                </c:pt>
                <c:pt idx="32">
                  <c:v>20.850909090909099</c:v>
                </c:pt>
                <c:pt idx="33">
                  <c:v>20.839310344827599</c:v>
                </c:pt>
                <c:pt idx="34">
                  <c:v>20.806000000000001</c:v>
                </c:pt>
                <c:pt idx="35">
                  <c:v>20.8</c:v>
                </c:pt>
                <c:pt idx="36">
                  <c:v>20.8172413793103</c:v>
                </c:pt>
                <c:pt idx="37">
                  <c:v>20.801904761904801</c:v>
                </c:pt>
                <c:pt idx="38">
                  <c:v>20.795999999999999</c:v>
                </c:pt>
                <c:pt idx="39">
                  <c:v>20.809000000000001</c:v>
                </c:pt>
                <c:pt idx="40">
                  <c:v>20.834444444444401</c:v>
                </c:pt>
                <c:pt idx="41">
                  <c:v>20.835428571428601</c:v>
                </c:pt>
                <c:pt idx="42">
                  <c:v>20.8229411764706</c:v>
                </c:pt>
                <c:pt idx="43">
                  <c:v>20.792187500000001</c:v>
                </c:pt>
                <c:pt idx="44">
                  <c:v>20.7841025641026</c:v>
                </c:pt>
                <c:pt idx="45">
                  <c:v>20.796206896551698</c:v>
                </c:pt>
                <c:pt idx="46">
                  <c:v>20.782631578947399</c:v>
                </c:pt>
                <c:pt idx="47">
                  <c:v>20.778076923076899</c:v>
                </c:pt>
                <c:pt idx="48">
                  <c:v>20.791481481481501</c:v>
                </c:pt>
                <c:pt idx="49">
                  <c:v>20.816153846153799</c:v>
                </c:pt>
                <c:pt idx="50">
                  <c:v>20.809565217391299</c:v>
                </c:pt>
                <c:pt idx="51">
                  <c:v>20.7945833333333</c:v>
                </c:pt>
                <c:pt idx="52">
                  <c:v>20.760689655172399</c:v>
                </c:pt>
                <c:pt idx="53">
                  <c:v>20.753448275862102</c:v>
                </c:pt>
                <c:pt idx="54">
                  <c:v>20.76</c:v>
                </c:pt>
                <c:pt idx="55">
                  <c:v>20.731071428571401</c:v>
                </c:pt>
                <c:pt idx="56">
                  <c:v>20.701499999999999</c:v>
                </c:pt>
                <c:pt idx="57">
                  <c:v>20.693703703703701</c:v>
                </c:pt>
                <c:pt idx="58">
                  <c:v>20.702592592592602</c:v>
                </c:pt>
                <c:pt idx="59">
                  <c:v>20.685714285714301</c:v>
                </c:pt>
                <c:pt idx="60">
                  <c:v>20.658214285714301</c:v>
                </c:pt>
                <c:pt idx="61">
                  <c:v>20.602692307692301</c:v>
                </c:pt>
                <c:pt idx="62">
                  <c:v>20.579130434782599</c:v>
                </c:pt>
                <c:pt idx="63">
                  <c:v>20.576799999999999</c:v>
                </c:pt>
                <c:pt idx="64">
                  <c:v>20.5456</c:v>
                </c:pt>
                <c:pt idx="65">
                  <c:v>20.525833333333299</c:v>
                </c:pt>
                <c:pt idx="66">
                  <c:v>20.523333333333301</c:v>
                </c:pt>
                <c:pt idx="67">
                  <c:v>20.534400000000002</c:v>
                </c:pt>
                <c:pt idx="68">
                  <c:v>20.516923076923099</c:v>
                </c:pt>
                <c:pt idx="69">
                  <c:v>20.490384615384599</c:v>
                </c:pt>
                <c:pt idx="70">
                  <c:v>20.4439130434783</c:v>
                </c:pt>
                <c:pt idx="71">
                  <c:v>20.423181818181799</c:v>
                </c:pt>
                <c:pt idx="72">
                  <c:v>20.431724137930999</c:v>
                </c:pt>
                <c:pt idx="73">
                  <c:v>20.3960869565217</c:v>
                </c:pt>
                <c:pt idx="74">
                  <c:v>20.381904761904799</c:v>
                </c:pt>
                <c:pt idx="75">
                  <c:v>20.385200000000001</c:v>
                </c:pt>
                <c:pt idx="76">
                  <c:v>20.395185185185198</c:v>
                </c:pt>
                <c:pt idx="77">
                  <c:v>20.381190476190501</c:v>
                </c:pt>
                <c:pt idx="78">
                  <c:v>20.353999999999999</c:v>
                </c:pt>
                <c:pt idx="79">
                  <c:v>20.3135714285714</c:v>
                </c:pt>
                <c:pt idx="80">
                  <c:v>20.292380952380999</c:v>
                </c:pt>
                <c:pt idx="81">
                  <c:v>20.291904761904799</c:v>
                </c:pt>
                <c:pt idx="82">
                  <c:v>20.265000000000001</c:v>
                </c:pt>
                <c:pt idx="83">
                  <c:v>20.242692307692302</c:v>
                </c:pt>
                <c:pt idx="84">
                  <c:v>20.2461290322581</c:v>
                </c:pt>
                <c:pt idx="85">
                  <c:v>20.253103448275901</c:v>
                </c:pt>
                <c:pt idx="86">
                  <c:v>20.2315</c:v>
                </c:pt>
                <c:pt idx="87">
                  <c:v>20.197500000000002</c:v>
                </c:pt>
                <c:pt idx="88">
                  <c:v>20.1416</c:v>
                </c:pt>
                <c:pt idx="89">
                  <c:v>20.135200000000001</c:v>
                </c:pt>
                <c:pt idx="90">
                  <c:v>20.1369696969697</c:v>
                </c:pt>
                <c:pt idx="91">
                  <c:v>20.086818181818199</c:v>
                </c:pt>
                <c:pt idx="92">
                  <c:v>20.054500000000001</c:v>
                </c:pt>
                <c:pt idx="93">
                  <c:v>20.066666666666698</c:v>
                </c:pt>
                <c:pt idx="94">
                  <c:v>20.067</c:v>
                </c:pt>
                <c:pt idx="95">
                  <c:v>20.043225806451598</c:v>
                </c:pt>
                <c:pt idx="96">
                  <c:v>19.997199999999999</c:v>
                </c:pt>
                <c:pt idx="97">
                  <c:v>19.931034482758601</c:v>
                </c:pt>
                <c:pt idx="98">
                  <c:v>19.8908695652174</c:v>
                </c:pt>
                <c:pt idx="99">
                  <c:v>20.096086956521699</c:v>
                </c:pt>
                <c:pt idx="100">
                  <c:v>20.093333333333302</c:v>
                </c:pt>
                <c:pt idx="101">
                  <c:v>20.073181818181801</c:v>
                </c:pt>
                <c:pt idx="102">
                  <c:v>20.085294117647098</c:v>
                </c:pt>
                <c:pt idx="103">
                  <c:v>20.1041666666667</c:v>
                </c:pt>
                <c:pt idx="104">
                  <c:v>20.0896774193548</c:v>
                </c:pt>
                <c:pt idx="105">
                  <c:v>20.0606896551724</c:v>
                </c:pt>
                <c:pt idx="106">
                  <c:v>20.0386363636364</c:v>
                </c:pt>
                <c:pt idx="107">
                  <c:v>19.983333333333299</c:v>
                </c:pt>
                <c:pt idx="108">
                  <c:v>19.961142857142899</c:v>
                </c:pt>
                <c:pt idx="109">
                  <c:v>19.9322727272727</c:v>
                </c:pt>
                <c:pt idx="110">
                  <c:v>19.970800000000001</c:v>
                </c:pt>
                <c:pt idx="111">
                  <c:v>20.0996296296296</c:v>
                </c:pt>
                <c:pt idx="112">
                  <c:v>19.947931034482799</c:v>
                </c:pt>
                <c:pt idx="113">
                  <c:v>19.866</c:v>
                </c:pt>
                <c:pt idx="114">
                  <c:v>19.891842105263201</c:v>
                </c:pt>
                <c:pt idx="115">
                  <c:v>19.8277419354839</c:v>
                </c:pt>
                <c:pt idx="116">
                  <c:v>19.7038235294118</c:v>
                </c:pt>
                <c:pt idx="117">
                  <c:v>19.731071428571401</c:v>
                </c:pt>
                <c:pt idx="118">
                  <c:v>19.7246666666667</c:v>
                </c:pt>
                <c:pt idx="119">
                  <c:v>19.713823529411801</c:v>
                </c:pt>
                <c:pt idx="120">
                  <c:v>19.708214285714298</c:v>
                </c:pt>
                <c:pt idx="121">
                  <c:v>19.711612903225799</c:v>
                </c:pt>
                <c:pt idx="122">
                  <c:v>19.6952380952381</c:v>
                </c:pt>
                <c:pt idx="123">
                  <c:v>19.6564864864865</c:v>
                </c:pt>
                <c:pt idx="124">
                  <c:v>19.6236</c:v>
                </c:pt>
                <c:pt idx="125">
                  <c:v>19.606666666666701</c:v>
                </c:pt>
                <c:pt idx="126">
                  <c:v>19.6011538461538</c:v>
                </c:pt>
                <c:pt idx="127">
                  <c:v>19.571428571428601</c:v>
                </c:pt>
                <c:pt idx="128">
                  <c:v>19.548076923076898</c:v>
                </c:pt>
                <c:pt idx="129">
                  <c:v>19.550833333333301</c:v>
                </c:pt>
                <c:pt idx="130">
                  <c:v>19.551200000000001</c:v>
                </c:pt>
                <c:pt idx="131">
                  <c:v>19.521851851851899</c:v>
                </c:pt>
                <c:pt idx="132">
                  <c:v>19.600000000000001</c:v>
                </c:pt>
                <c:pt idx="133">
                  <c:v>19.797619047619001</c:v>
                </c:pt>
                <c:pt idx="134">
                  <c:v>19.508888888888901</c:v>
                </c:pt>
                <c:pt idx="135">
                  <c:v>19.412608695652199</c:v>
                </c:pt>
                <c:pt idx="136">
                  <c:v>19.378571428571401</c:v>
                </c:pt>
                <c:pt idx="137">
                  <c:v>19.354347826087</c:v>
                </c:pt>
                <c:pt idx="138">
                  <c:v>19.315757575757601</c:v>
                </c:pt>
                <c:pt idx="139">
                  <c:v>19.323</c:v>
                </c:pt>
                <c:pt idx="140">
                  <c:v>19.290800000000001</c:v>
                </c:pt>
                <c:pt idx="141">
                  <c:v>19.250606060606099</c:v>
                </c:pt>
                <c:pt idx="142">
                  <c:v>19.193870967741901</c:v>
                </c:pt>
                <c:pt idx="143">
                  <c:v>19.166333333333299</c:v>
                </c:pt>
                <c:pt idx="144">
                  <c:v>19.166562500000001</c:v>
                </c:pt>
                <c:pt idx="145">
                  <c:v>19.134374999999999</c:v>
                </c:pt>
                <c:pt idx="146">
                  <c:v>19.1331034482759</c:v>
                </c:pt>
                <c:pt idx="147">
                  <c:v>19.055</c:v>
                </c:pt>
                <c:pt idx="148">
                  <c:v>19.059999999999999</c:v>
                </c:pt>
                <c:pt idx="149">
                  <c:v>19.431410256410299</c:v>
                </c:pt>
                <c:pt idx="150">
                  <c:v>19.5566037735849</c:v>
                </c:pt>
                <c:pt idx="151">
                  <c:v>19.354423076923101</c:v>
                </c:pt>
                <c:pt idx="152">
                  <c:v>18.857428571428599</c:v>
                </c:pt>
                <c:pt idx="153">
                  <c:v>19.018390804597701</c:v>
                </c:pt>
                <c:pt idx="154">
                  <c:v>18.647500000000001</c:v>
                </c:pt>
                <c:pt idx="155">
                  <c:v>19.272777777777801</c:v>
                </c:pt>
                <c:pt idx="156">
                  <c:v>18.951351351351398</c:v>
                </c:pt>
                <c:pt idx="157">
                  <c:v>19.538023255814</c:v>
                </c:pt>
                <c:pt idx="158">
                  <c:v>18.957105263157899</c:v>
                </c:pt>
                <c:pt idx="159">
                  <c:v>19.121896551724099</c:v>
                </c:pt>
                <c:pt idx="160">
                  <c:v>19.283513513513501</c:v>
                </c:pt>
                <c:pt idx="161">
                  <c:v>18.54</c:v>
                </c:pt>
                <c:pt idx="162">
                  <c:v>18.065964912280698</c:v>
                </c:pt>
                <c:pt idx="163">
                  <c:v>18.346399999999999</c:v>
                </c:pt>
                <c:pt idx="164">
                  <c:v>18.2940740740741</c:v>
                </c:pt>
                <c:pt idx="165">
                  <c:v>18.2775</c:v>
                </c:pt>
                <c:pt idx="166">
                  <c:v>18.269230769230798</c:v>
                </c:pt>
                <c:pt idx="167">
                  <c:v>18.253461538461501</c:v>
                </c:pt>
                <c:pt idx="168">
                  <c:v>18.221851851851898</c:v>
                </c:pt>
                <c:pt idx="169">
                  <c:v>18.161999999999999</c:v>
                </c:pt>
                <c:pt idx="170">
                  <c:v>18.123076923076901</c:v>
                </c:pt>
                <c:pt idx="171">
                  <c:v>18.144583333333301</c:v>
                </c:pt>
                <c:pt idx="172">
                  <c:v>18.155862068965501</c:v>
                </c:pt>
                <c:pt idx="173">
                  <c:v>18.7701136363636</c:v>
                </c:pt>
                <c:pt idx="174">
                  <c:v>18.351052631578899</c:v>
                </c:pt>
                <c:pt idx="175">
                  <c:v>18.1345283018868</c:v>
                </c:pt>
                <c:pt idx="176">
                  <c:v>18.510303030303</c:v>
                </c:pt>
                <c:pt idx="177">
                  <c:v>19.07</c:v>
                </c:pt>
                <c:pt idx="178">
                  <c:v>19.132727272727301</c:v>
                </c:pt>
                <c:pt idx="179">
                  <c:v>18.299797979798001</c:v>
                </c:pt>
                <c:pt idx="180">
                  <c:v>17.959175257731999</c:v>
                </c:pt>
                <c:pt idx="181">
                  <c:v>18.497894736842099</c:v>
                </c:pt>
                <c:pt idx="182">
                  <c:v>18.064390243902398</c:v>
                </c:pt>
                <c:pt idx="183">
                  <c:v>18.069545454545501</c:v>
                </c:pt>
                <c:pt idx="184">
                  <c:v>17.853191489361699</c:v>
                </c:pt>
                <c:pt idx="185">
                  <c:v>17.792000000000002</c:v>
                </c:pt>
                <c:pt idx="186">
                  <c:v>18.0091891891892</c:v>
                </c:pt>
                <c:pt idx="187">
                  <c:v>17.933333333333302</c:v>
                </c:pt>
                <c:pt idx="188">
                  <c:v>17.971081081081099</c:v>
                </c:pt>
                <c:pt idx="189">
                  <c:v>18.075576923076898</c:v>
                </c:pt>
                <c:pt idx="190">
                  <c:v>17.9769230769231</c:v>
                </c:pt>
                <c:pt idx="191">
                  <c:v>17.734999999999999</c:v>
                </c:pt>
                <c:pt idx="192">
                  <c:v>16.808793103448298</c:v>
                </c:pt>
                <c:pt idx="193">
                  <c:v>17.644545454545501</c:v>
                </c:pt>
                <c:pt idx="194">
                  <c:v>17.7435714285714</c:v>
                </c:pt>
                <c:pt idx="195">
                  <c:v>17.938048780487801</c:v>
                </c:pt>
                <c:pt idx="196">
                  <c:v>16.760086206896599</c:v>
                </c:pt>
                <c:pt idx="197">
                  <c:v>17.9407042253521</c:v>
                </c:pt>
                <c:pt idx="198">
                  <c:v>16.7524175824176</c:v>
                </c:pt>
                <c:pt idx="199">
                  <c:v>17.796363636363601</c:v>
                </c:pt>
                <c:pt idx="200">
                  <c:v>17.6159259259259</c:v>
                </c:pt>
                <c:pt idx="201">
                  <c:v>17.5798979591837</c:v>
                </c:pt>
                <c:pt idx="202">
                  <c:v>17.795774647887299</c:v>
                </c:pt>
                <c:pt idx="203">
                  <c:v>16.9164367816092</c:v>
                </c:pt>
                <c:pt idx="204">
                  <c:v>17.530462962963</c:v>
                </c:pt>
                <c:pt idx="205">
                  <c:v>18.286263736263699</c:v>
                </c:pt>
                <c:pt idx="206">
                  <c:v>17.248873239436598</c:v>
                </c:pt>
                <c:pt idx="207">
                  <c:v>17.147816091953999</c:v>
                </c:pt>
                <c:pt idx="208">
                  <c:v>18.037183098591601</c:v>
                </c:pt>
                <c:pt idx="209">
                  <c:v>17.394579439252301</c:v>
                </c:pt>
                <c:pt idx="210">
                  <c:v>17.6484615384615</c:v>
                </c:pt>
                <c:pt idx="211">
                  <c:v>17.229052631578899</c:v>
                </c:pt>
                <c:pt idx="212">
                  <c:v>18.256825396825398</c:v>
                </c:pt>
                <c:pt idx="213">
                  <c:v>17.529620253164602</c:v>
                </c:pt>
                <c:pt idx="214">
                  <c:v>16.825600000000001</c:v>
                </c:pt>
                <c:pt idx="215">
                  <c:v>17.500454545454499</c:v>
                </c:pt>
                <c:pt idx="216">
                  <c:v>17.510930232558099</c:v>
                </c:pt>
                <c:pt idx="217">
                  <c:v>17.421578947368399</c:v>
                </c:pt>
                <c:pt idx="218">
                  <c:v>18.034520547945199</c:v>
                </c:pt>
                <c:pt idx="219">
                  <c:v>17.975000000000001</c:v>
                </c:pt>
                <c:pt idx="220">
                  <c:v>17.413478260869599</c:v>
                </c:pt>
                <c:pt idx="221">
                  <c:v>17.443058823529402</c:v>
                </c:pt>
                <c:pt idx="222">
                  <c:v>17.770434782608699</c:v>
                </c:pt>
                <c:pt idx="223">
                  <c:v>17.599565217391302</c:v>
                </c:pt>
                <c:pt idx="224">
                  <c:v>17.5665714285714</c:v>
                </c:pt>
                <c:pt idx="225">
                  <c:v>18.2459016393443</c:v>
                </c:pt>
                <c:pt idx="226">
                  <c:v>18.1219402985075</c:v>
                </c:pt>
                <c:pt idx="227">
                  <c:v>17.657619047619001</c:v>
                </c:pt>
                <c:pt idx="228">
                  <c:v>18.069772727272699</c:v>
                </c:pt>
                <c:pt idx="229">
                  <c:v>17.6865384615385</c:v>
                </c:pt>
                <c:pt idx="230">
                  <c:v>17.918598130841101</c:v>
                </c:pt>
                <c:pt idx="231">
                  <c:v>18.044158415841601</c:v>
                </c:pt>
                <c:pt idx="232">
                  <c:v>17.727714285714299</c:v>
                </c:pt>
                <c:pt idx="233">
                  <c:v>17.918555555555599</c:v>
                </c:pt>
                <c:pt idx="234">
                  <c:v>17.900776699029102</c:v>
                </c:pt>
                <c:pt idx="235">
                  <c:v>17.591566265060202</c:v>
                </c:pt>
                <c:pt idx="236">
                  <c:v>17.572295081967201</c:v>
                </c:pt>
                <c:pt idx="237">
                  <c:v>17.701081081081099</c:v>
                </c:pt>
                <c:pt idx="238">
                  <c:v>17.6288571428571</c:v>
                </c:pt>
                <c:pt idx="239">
                  <c:v>17.558205128205099</c:v>
                </c:pt>
                <c:pt idx="240">
                  <c:v>17.338769230769199</c:v>
                </c:pt>
                <c:pt idx="241">
                  <c:v>17.777627118644102</c:v>
                </c:pt>
                <c:pt idx="242">
                  <c:v>17.8094</c:v>
                </c:pt>
                <c:pt idx="243">
                  <c:v>18.1082474226804</c:v>
                </c:pt>
                <c:pt idx="244">
                  <c:v>18.895294117647101</c:v>
                </c:pt>
                <c:pt idx="245">
                  <c:v>18.234936708860801</c:v>
                </c:pt>
                <c:pt idx="246">
                  <c:v>18.260845070422501</c:v>
                </c:pt>
                <c:pt idx="247">
                  <c:v>18.258793103448301</c:v>
                </c:pt>
                <c:pt idx="248">
                  <c:v>18.2402564102564</c:v>
                </c:pt>
                <c:pt idx="249">
                  <c:v>18.399677419354799</c:v>
                </c:pt>
                <c:pt idx="250">
                  <c:v>18.364687499999999</c:v>
                </c:pt>
                <c:pt idx="251">
                  <c:v>18.418285714285702</c:v>
                </c:pt>
                <c:pt idx="252">
                  <c:v>18.177446808510599</c:v>
                </c:pt>
                <c:pt idx="253">
                  <c:v>18.491276595744701</c:v>
                </c:pt>
                <c:pt idx="254">
                  <c:v>18.144814814814801</c:v>
                </c:pt>
                <c:pt idx="255">
                  <c:v>18.5985714285714</c:v>
                </c:pt>
                <c:pt idx="256">
                  <c:v>18.329493670886102</c:v>
                </c:pt>
                <c:pt idx="257">
                  <c:v>17.791076923076901</c:v>
                </c:pt>
                <c:pt idx="258">
                  <c:v>17.713584905660401</c:v>
                </c:pt>
                <c:pt idx="259">
                  <c:v>17.887733333333301</c:v>
                </c:pt>
                <c:pt idx="260">
                  <c:v>17.979583333333299</c:v>
                </c:pt>
                <c:pt idx="261">
                  <c:v>17.718313253011999</c:v>
                </c:pt>
                <c:pt idx="262">
                  <c:v>17.996216216216201</c:v>
                </c:pt>
                <c:pt idx="263">
                  <c:v>17.673258426966299</c:v>
                </c:pt>
                <c:pt idx="264">
                  <c:v>18.136666666666699</c:v>
                </c:pt>
                <c:pt idx="265">
                  <c:v>17.8891666666667</c:v>
                </c:pt>
                <c:pt idx="266">
                  <c:v>17.844000000000001</c:v>
                </c:pt>
                <c:pt idx="267">
                  <c:v>18.0362857142857</c:v>
                </c:pt>
                <c:pt idx="268">
                  <c:v>17.7960294117647</c:v>
                </c:pt>
                <c:pt idx="269">
                  <c:v>18.175303030302999</c:v>
                </c:pt>
                <c:pt idx="270">
                  <c:v>17.820430107526899</c:v>
                </c:pt>
                <c:pt idx="271">
                  <c:v>18.1645454545455</c:v>
                </c:pt>
                <c:pt idx="272">
                  <c:v>18.044374999999999</c:v>
                </c:pt>
                <c:pt idx="273">
                  <c:v>17.989999999999998</c:v>
                </c:pt>
                <c:pt idx="274">
                  <c:v>18.204888888888899</c:v>
                </c:pt>
                <c:pt idx="275">
                  <c:v>17.969450549450499</c:v>
                </c:pt>
                <c:pt idx="276">
                  <c:v>18.191509433962299</c:v>
                </c:pt>
                <c:pt idx="277">
                  <c:v>18.1549206349206</c:v>
                </c:pt>
                <c:pt idx="278">
                  <c:v>17.863516483516499</c:v>
                </c:pt>
                <c:pt idx="279">
                  <c:v>18.003333333333298</c:v>
                </c:pt>
                <c:pt idx="280">
                  <c:v>18.092727272727299</c:v>
                </c:pt>
                <c:pt idx="281">
                  <c:v>17.878285714285699</c:v>
                </c:pt>
                <c:pt idx="282">
                  <c:v>17.7975789473684</c:v>
                </c:pt>
                <c:pt idx="283">
                  <c:v>17.970697674418599</c:v>
                </c:pt>
                <c:pt idx="284">
                  <c:v>17.856285714285701</c:v>
                </c:pt>
                <c:pt idx="285">
                  <c:v>17.794750000000001</c:v>
                </c:pt>
                <c:pt idx="286">
                  <c:v>17.745161290322599</c:v>
                </c:pt>
                <c:pt idx="287">
                  <c:v>17.743548387096801</c:v>
                </c:pt>
                <c:pt idx="288">
                  <c:v>17.7573333333333</c:v>
                </c:pt>
                <c:pt idx="289">
                  <c:v>17.751935483871002</c:v>
                </c:pt>
                <c:pt idx="290">
                  <c:v>17.7341935483871</c:v>
                </c:pt>
                <c:pt idx="291">
                  <c:v>17.788529411764699</c:v>
                </c:pt>
                <c:pt idx="292">
                  <c:v>17.801071428571401</c:v>
                </c:pt>
                <c:pt idx="293">
                  <c:v>17.9145945945946</c:v>
                </c:pt>
                <c:pt idx="294">
                  <c:v>17.939183673469401</c:v>
                </c:pt>
                <c:pt idx="295">
                  <c:v>17.762105263157899</c:v>
                </c:pt>
                <c:pt idx="296">
                  <c:v>17.501269841269799</c:v>
                </c:pt>
                <c:pt idx="297">
                  <c:v>17.774268292682901</c:v>
                </c:pt>
                <c:pt idx="298">
                  <c:v>17.473333333333301</c:v>
                </c:pt>
                <c:pt idx="299">
                  <c:v>17.816338028169</c:v>
                </c:pt>
                <c:pt idx="300">
                  <c:v>17.848600000000001</c:v>
                </c:pt>
                <c:pt idx="301">
                  <c:v>17.81925</c:v>
                </c:pt>
                <c:pt idx="302">
                  <c:v>17.831836734693901</c:v>
                </c:pt>
                <c:pt idx="303">
                  <c:v>17.6042666666667</c:v>
                </c:pt>
                <c:pt idx="304">
                  <c:v>17.795652173912998</c:v>
                </c:pt>
                <c:pt idx="305">
                  <c:v>17.825714285714302</c:v>
                </c:pt>
                <c:pt idx="306">
                  <c:v>17.630972222222201</c:v>
                </c:pt>
                <c:pt idx="307">
                  <c:v>17.748275862069001</c:v>
                </c:pt>
                <c:pt idx="308">
                  <c:v>17.912800000000001</c:v>
                </c:pt>
                <c:pt idx="309">
                  <c:v>17.759242424242402</c:v>
                </c:pt>
                <c:pt idx="310">
                  <c:v>17.749036144578302</c:v>
                </c:pt>
                <c:pt idx="311">
                  <c:v>17.733714285714299</c:v>
                </c:pt>
                <c:pt idx="312">
                  <c:v>17.692432432432401</c:v>
                </c:pt>
                <c:pt idx="313">
                  <c:v>17.845277777777799</c:v>
                </c:pt>
                <c:pt idx="314">
                  <c:v>17.726071428571402</c:v>
                </c:pt>
                <c:pt idx="315">
                  <c:v>17.710294117647098</c:v>
                </c:pt>
                <c:pt idx="316">
                  <c:v>17.734838709677401</c:v>
                </c:pt>
                <c:pt idx="317">
                  <c:v>17.8055263157895</c:v>
                </c:pt>
                <c:pt idx="318">
                  <c:v>17.8138636363636</c:v>
                </c:pt>
                <c:pt idx="319">
                  <c:v>17.492272727272699</c:v>
                </c:pt>
                <c:pt idx="320">
                  <c:v>17.599558823529399</c:v>
                </c:pt>
                <c:pt idx="321">
                  <c:v>17.947755102040801</c:v>
                </c:pt>
                <c:pt idx="322">
                  <c:v>17.788367346938799</c:v>
                </c:pt>
                <c:pt idx="323">
                  <c:v>17.759387755102001</c:v>
                </c:pt>
                <c:pt idx="324">
                  <c:v>17.780256410256399</c:v>
                </c:pt>
                <c:pt idx="325">
                  <c:v>17.403291139240501</c:v>
                </c:pt>
                <c:pt idx="326">
                  <c:v>17.7633333333333</c:v>
                </c:pt>
                <c:pt idx="327">
                  <c:v>17.8595744680851</c:v>
                </c:pt>
                <c:pt idx="328">
                  <c:v>17.402906976744202</c:v>
                </c:pt>
                <c:pt idx="329">
                  <c:v>17.9968</c:v>
                </c:pt>
                <c:pt idx="330">
                  <c:v>17.898225806451599</c:v>
                </c:pt>
                <c:pt idx="331">
                  <c:v>17.7572340425532</c:v>
                </c:pt>
                <c:pt idx="332">
                  <c:v>17.594999999999999</c:v>
                </c:pt>
                <c:pt idx="333">
                  <c:v>17.774561403508802</c:v>
                </c:pt>
                <c:pt idx="334">
                  <c:v>17.739999999999998</c:v>
                </c:pt>
                <c:pt idx="335">
                  <c:v>17.5956923076923</c:v>
                </c:pt>
                <c:pt idx="336">
                  <c:v>17.851084337349398</c:v>
                </c:pt>
                <c:pt idx="337">
                  <c:v>17.760833333333299</c:v>
                </c:pt>
                <c:pt idx="338">
                  <c:v>17.840769230769201</c:v>
                </c:pt>
                <c:pt idx="339">
                  <c:v>17.623835616438399</c:v>
                </c:pt>
                <c:pt idx="340">
                  <c:v>17.828888888888901</c:v>
                </c:pt>
                <c:pt idx="341">
                  <c:v>17.82</c:v>
                </c:pt>
                <c:pt idx="342">
                  <c:v>17.732407407407401</c:v>
                </c:pt>
                <c:pt idx="343">
                  <c:v>17.4845652173913</c:v>
                </c:pt>
                <c:pt idx="344">
                  <c:v>17.862580645161302</c:v>
                </c:pt>
                <c:pt idx="345">
                  <c:v>17.839428571428599</c:v>
                </c:pt>
                <c:pt idx="346">
                  <c:v>17.731071428571401</c:v>
                </c:pt>
                <c:pt idx="347">
                  <c:v>17.8274193548387</c:v>
                </c:pt>
                <c:pt idx="348">
                  <c:v>17.779199999999999</c:v>
                </c:pt>
                <c:pt idx="349">
                  <c:v>17.764814814814802</c:v>
                </c:pt>
                <c:pt idx="350">
                  <c:v>17.8</c:v>
                </c:pt>
                <c:pt idx="351">
                  <c:v>17.581578947368399</c:v>
                </c:pt>
                <c:pt idx="352">
                  <c:v>17.9233333333333</c:v>
                </c:pt>
                <c:pt idx="353">
                  <c:v>17.785384615384601</c:v>
                </c:pt>
                <c:pt idx="354">
                  <c:v>17.908249999999999</c:v>
                </c:pt>
                <c:pt idx="355">
                  <c:v>17.9089189189189</c:v>
                </c:pt>
                <c:pt idx="356">
                  <c:v>17.785</c:v>
                </c:pt>
                <c:pt idx="357">
                  <c:v>17.600873786407799</c:v>
                </c:pt>
                <c:pt idx="358">
                  <c:v>17.920454545454501</c:v>
                </c:pt>
                <c:pt idx="359">
                  <c:v>17.805483870967699</c:v>
                </c:pt>
                <c:pt idx="360">
                  <c:v>17.8832432432432</c:v>
                </c:pt>
                <c:pt idx="361">
                  <c:v>17.597246376811601</c:v>
                </c:pt>
                <c:pt idx="362">
                  <c:v>17.6980327868852</c:v>
                </c:pt>
                <c:pt idx="363">
                  <c:v>17.959761904761901</c:v>
                </c:pt>
                <c:pt idx="364">
                  <c:v>17.762380952381001</c:v>
                </c:pt>
                <c:pt idx="365">
                  <c:v>18.040500000000002</c:v>
                </c:pt>
                <c:pt idx="366">
                  <c:v>17.7849122807018</c:v>
                </c:pt>
                <c:pt idx="367">
                  <c:v>17.685974025974001</c:v>
                </c:pt>
                <c:pt idx="368">
                  <c:v>17.8445070422535</c:v>
                </c:pt>
                <c:pt idx="369">
                  <c:v>17.925625</c:v>
                </c:pt>
                <c:pt idx="370">
                  <c:v>17.477288135593199</c:v>
                </c:pt>
                <c:pt idx="371">
                  <c:v>17.75765625</c:v>
                </c:pt>
                <c:pt idx="372">
                  <c:v>17.896875000000001</c:v>
                </c:pt>
                <c:pt idx="373">
                  <c:v>17.829615384615401</c:v>
                </c:pt>
                <c:pt idx="374">
                  <c:v>17.911000000000001</c:v>
                </c:pt>
                <c:pt idx="375">
                  <c:v>17.8732692307692</c:v>
                </c:pt>
                <c:pt idx="376">
                  <c:v>17.573586956521702</c:v>
                </c:pt>
                <c:pt idx="377">
                  <c:v>18.007241379310301</c:v>
                </c:pt>
                <c:pt idx="378">
                  <c:v>17.881562500000001</c:v>
                </c:pt>
                <c:pt idx="379">
                  <c:v>17.650600000000001</c:v>
                </c:pt>
                <c:pt idx="380">
                  <c:v>17.532637362637399</c:v>
                </c:pt>
                <c:pt idx="381">
                  <c:v>17.991379310344801</c:v>
                </c:pt>
                <c:pt idx="382">
                  <c:v>17.902857142857101</c:v>
                </c:pt>
                <c:pt idx="383">
                  <c:v>17.8445945945946</c:v>
                </c:pt>
                <c:pt idx="384">
                  <c:v>17.443239436619699</c:v>
                </c:pt>
                <c:pt idx="385">
                  <c:v>17.903888888888901</c:v>
                </c:pt>
                <c:pt idx="386">
                  <c:v>17.804615384615399</c:v>
                </c:pt>
                <c:pt idx="387">
                  <c:v>17.620967741935502</c:v>
                </c:pt>
                <c:pt idx="388">
                  <c:v>17.8086206896552</c:v>
                </c:pt>
                <c:pt idx="389">
                  <c:v>17.8160377358491</c:v>
                </c:pt>
                <c:pt idx="390">
                  <c:v>17.771384615384601</c:v>
                </c:pt>
                <c:pt idx="391">
                  <c:v>17.678809523809502</c:v>
                </c:pt>
                <c:pt idx="392">
                  <c:v>18.005471698113201</c:v>
                </c:pt>
                <c:pt idx="393">
                  <c:v>17.933333333333302</c:v>
                </c:pt>
                <c:pt idx="394">
                  <c:v>17.742820512820501</c:v>
                </c:pt>
                <c:pt idx="395">
                  <c:v>17.534895833333302</c:v>
                </c:pt>
                <c:pt idx="396">
                  <c:v>17.9702941176471</c:v>
                </c:pt>
                <c:pt idx="397">
                  <c:v>17.808260869565199</c:v>
                </c:pt>
                <c:pt idx="398">
                  <c:v>17.7608</c:v>
                </c:pt>
                <c:pt idx="399">
                  <c:v>17.798275862069001</c:v>
                </c:pt>
                <c:pt idx="400">
                  <c:v>17.8935294117647</c:v>
                </c:pt>
                <c:pt idx="401">
                  <c:v>17.614020618556701</c:v>
                </c:pt>
                <c:pt idx="402">
                  <c:v>18.003023255814</c:v>
                </c:pt>
                <c:pt idx="403">
                  <c:v>17.721956521739099</c:v>
                </c:pt>
                <c:pt idx="404">
                  <c:v>17.559677419354799</c:v>
                </c:pt>
                <c:pt idx="405">
                  <c:v>17.881</c:v>
                </c:pt>
                <c:pt idx="406">
                  <c:v>17.838750000000001</c:v>
                </c:pt>
                <c:pt idx="407">
                  <c:v>17.798076923076898</c:v>
                </c:pt>
                <c:pt idx="408">
                  <c:v>17.8421621621622</c:v>
                </c:pt>
                <c:pt idx="409">
                  <c:v>17.9575</c:v>
                </c:pt>
                <c:pt idx="410">
                  <c:v>17.7658695652174</c:v>
                </c:pt>
                <c:pt idx="411">
                  <c:v>17.779375000000002</c:v>
                </c:pt>
                <c:pt idx="412">
                  <c:v>17.879705882352901</c:v>
                </c:pt>
                <c:pt idx="413">
                  <c:v>17.771884057971</c:v>
                </c:pt>
                <c:pt idx="414">
                  <c:v>17.717121212121199</c:v>
                </c:pt>
                <c:pt idx="415">
                  <c:v>17.9664705882353</c:v>
                </c:pt>
                <c:pt idx="416">
                  <c:v>17.857250000000001</c:v>
                </c:pt>
                <c:pt idx="417">
                  <c:v>17.526853932584299</c:v>
                </c:pt>
                <c:pt idx="418">
                  <c:v>17.908000000000001</c:v>
                </c:pt>
                <c:pt idx="419">
                  <c:v>17.8842307692308</c:v>
                </c:pt>
                <c:pt idx="420">
                  <c:v>17.9215625</c:v>
                </c:pt>
                <c:pt idx="421">
                  <c:v>17.847647058823501</c:v>
                </c:pt>
                <c:pt idx="422">
                  <c:v>17.5567777777778</c:v>
                </c:pt>
                <c:pt idx="423">
                  <c:v>17.956</c:v>
                </c:pt>
                <c:pt idx="424">
                  <c:v>17.830740740740701</c:v>
                </c:pt>
                <c:pt idx="425">
                  <c:v>17.806956521739099</c:v>
                </c:pt>
                <c:pt idx="426">
                  <c:v>17.747611940298501</c:v>
                </c:pt>
                <c:pt idx="427">
                  <c:v>18.054848484848499</c:v>
                </c:pt>
                <c:pt idx="428">
                  <c:v>17.807857142857099</c:v>
                </c:pt>
                <c:pt idx="429">
                  <c:v>17.7221333333333</c:v>
                </c:pt>
                <c:pt idx="430">
                  <c:v>17.9765625</c:v>
                </c:pt>
                <c:pt idx="431">
                  <c:v>17.671199999999999</c:v>
                </c:pt>
                <c:pt idx="432">
                  <c:v>17.8552380952381</c:v>
                </c:pt>
                <c:pt idx="433">
                  <c:v>17.971111111111099</c:v>
                </c:pt>
                <c:pt idx="434">
                  <c:v>17.7149411764706</c:v>
                </c:pt>
                <c:pt idx="435">
                  <c:v>17.985357142857101</c:v>
                </c:pt>
                <c:pt idx="436">
                  <c:v>17.868928571428601</c:v>
                </c:pt>
                <c:pt idx="437">
                  <c:v>17.795277777777802</c:v>
                </c:pt>
                <c:pt idx="438">
                  <c:v>18.015882352941201</c:v>
                </c:pt>
                <c:pt idx="439">
                  <c:v>17.709186046511601</c:v>
                </c:pt>
                <c:pt idx="440">
                  <c:v>17.9796153846154</c:v>
                </c:pt>
                <c:pt idx="441">
                  <c:v>17.745764705882401</c:v>
                </c:pt>
                <c:pt idx="442">
                  <c:v>18.086400000000001</c:v>
                </c:pt>
                <c:pt idx="443">
                  <c:v>17.9669047619048</c:v>
                </c:pt>
                <c:pt idx="444">
                  <c:v>17.6787654320988</c:v>
                </c:pt>
                <c:pt idx="445">
                  <c:v>18.059473684210499</c:v>
                </c:pt>
                <c:pt idx="446">
                  <c:v>17.828072289156601</c:v>
                </c:pt>
                <c:pt idx="447">
                  <c:v>17.983670886075899</c:v>
                </c:pt>
                <c:pt idx="448">
                  <c:v>17.9922807017544</c:v>
                </c:pt>
                <c:pt idx="449">
                  <c:v>17.8738666666667</c:v>
                </c:pt>
                <c:pt idx="450">
                  <c:v>18.079411764705899</c:v>
                </c:pt>
                <c:pt idx="451">
                  <c:v>17.8363333333333</c:v>
                </c:pt>
                <c:pt idx="452">
                  <c:v>18.123999999999999</c:v>
                </c:pt>
                <c:pt idx="453">
                  <c:v>17.8737804878049</c:v>
                </c:pt>
                <c:pt idx="454">
                  <c:v>17.868714285714301</c:v>
                </c:pt>
                <c:pt idx="455">
                  <c:v>18.010144927536199</c:v>
                </c:pt>
                <c:pt idx="456">
                  <c:v>17.955652173912998</c:v>
                </c:pt>
                <c:pt idx="457">
                  <c:v>18.100000000000001</c:v>
                </c:pt>
                <c:pt idx="458">
                  <c:v>17.868307692307699</c:v>
                </c:pt>
                <c:pt idx="459">
                  <c:v>18.033846153846198</c:v>
                </c:pt>
                <c:pt idx="460">
                  <c:v>18.02</c:v>
                </c:pt>
                <c:pt idx="461">
                  <c:v>17.9514492753623</c:v>
                </c:pt>
                <c:pt idx="462">
                  <c:v>18.068620689655202</c:v>
                </c:pt>
                <c:pt idx="463">
                  <c:v>18.151320754716998</c:v>
                </c:pt>
                <c:pt idx="464">
                  <c:v>18.108269230769199</c:v>
                </c:pt>
                <c:pt idx="465">
                  <c:v>18.027547169811299</c:v>
                </c:pt>
                <c:pt idx="466">
                  <c:v>18.271346153846199</c:v>
                </c:pt>
                <c:pt idx="467">
                  <c:v>18.0048717948718</c:v>
                </c:pt>
                <c:pt idx="468">
                  <c:v>18.164310344827602</c:v>
                </c:pt>
                <c:pt idx="469">
                  <c:v>18.117457627118601</c:v>
                </c:pt>
                <c:pt idx="470">
                  <c:v>18.0897222222222</c:v>
                </c:pt>
                <c:pt idx="471">
                  <c:v>18.0989705882353</c:v>
                </c:pt>
                <c:pt idx="472">
                  <c:v>18.300307692307701</c:v>
                </c:pt>
                <c:pt idx="473">
                  <c:v>18.100000000000001</c:v>
                </c:pt>
                <c:pt idx="474">
                  <c:v>18.1652083333333</c:v>
                </c:pt>
                <c:pt idx="475">
                  <c:v>18.1037931034483</c:v>
                </c:pt>
                <c:pt idx="476">
                  <c:v>18.285806451612899</c:v>
                </c:pt>
                <c:pt idx="477">
                  <c:v>18.167066666666699</c:v>
                </c:pt>
                <c:pt idx="478">
                  <c:v>18.018611111111099</c:v>
                </c:pt>
                <c:pt idx="479">
                  <c:v>18.236461538461501</c:v>
                </c:pt>
                <c:pt idx="480">
                  <c:v>18.2376595744681</c:v>
                </c:pt>
                <c:pt idx="481">
                  <c:v>18.2257142857143</c:v>
                </c:pt>
                <c:pt idx="482">
                  <c:v>18.1906</c:v>
                </c:pt>
                <c:pt idx="483">
                  <c:v>18.197111111111099</c:v>
                </c:pt>
                <c:pt idx="484">
                  <c:v>18.177021276595699</c:v>
                </c:pt>
                <c:pt idx="485">
                  <c:v>18.205781250000001</c:v>
                </c:pt>
                <c:pt idx="486">
                  <c:v>18.1890163934426</c:v>
                </c:pt>
                <c:pt idx="487">
                  <c:v>18.394166666666699</c:v>
                </c:pt>
                <c:pt idx="488">
                  <c:v>18.094897959183701</c:v>
                </c:pt>
                <c:pt idx="489">
                  <c:v>18.314166666666701</c:v>
                </c:pt>
                <c:pt idx="490">
                  <c:v>18.167551020408201</c:v>
                </c:pt>
                <c:pt idx="491">
                  <c:v>18.220281690140801</c:v>
                </c:pt>
                <c:pt idx="492">
                  <c:v>18.2176923076923</c:v>
                </c:pt>
                <c:pt idx="493">
                  <c:v>18.219666666666701</c:v>
                </c:pt>
                <c:pt idx="494">
                  <c:v>18.305609756097599</c:v>
                </c:pt>
                <c:pt idx="495">
                  <c:v>18.1792592592593</c:v>
                </c:pt>
                <c:pt idx="496">
                  <c:v>18.2585714285714</c:v>
                </c:pt>
                <c:pt idx="497">
                  <c:v>18.203611111111101</c:v>
                </c:pt>
                <c:pt idx="498">
                  <c:v>18.258648648648599</c:v>
                </c:pt>
                <c:pt idx="499">
                  <c:v>18.287741935483901</c:v>
                </c:pt>
                <c:pt idx="500">
                  <c:v>18.4065714285714</c:v>
                </c:pt>
                <c:pt idx="501">
                  <c:v>18.319333333333301</c:v>
                </c:pt>
                <c:pt idx="502">
                  <c:v>18.168620689655199</c:v>
                </c:pt>
                <c:pt idx="503">
                  <c:v>18.2976666666667</c:v>
                </c:pt>
                <c:pt idx="504">
                  <c:v>18.298620689655198</c:v>
                </c:pt>
                <c:pt idx="505">
                  <c:v>18.412749999999999</c:v>
                </c:pt>
                <c:pt idx="506">
                  <c:v>18.2514</c:v>
                </c:pt>
                <c:pt idx="507">
                  <c:v>18.293023255813999</c:v>
                </c:pt>
                <c:pt idx="508">
                  <c:v>18.329499999999999</c:v>
                </c:pt>
                <c:pt idx="509">
                  <c:v>18.434210526315798</c:v>
                </c:pt>
                <c:pt idx="510">
                  <c:v>18.204444444444398</c:v>
                </c:pt>
                <c:pt idx="511">
                  <c:v>18.376999999999999</c:v>
                </c:pt>
                <c:pt idx="512">
                  <c:v>18.426923076923099</c:v>
                </c:pt>
                <c:pt idx="513">
                  <c:v>18.4102631578947</c:v>
                </c:pt>
                <c:pt idx="514">
                  <c:v>18.300714285714299</c:v>
                </c:pt>
                <c:pt idx="515">
                  <c:v>18.360555555555599</c:v>
                </c:pt>
                <c:pt idx="516">
                  <c:v>18.390416666666699</c:v>
                </c:pt>
                <c:pt idx="517">
                  <c:v>18.5213157894737</c:v>
                </c:pt>
                <c:pt idx="518">
                  <c:v>18.360370370370401</c:v>
                </c:pt>
                <c:pt idx="519">
                  <c:v>18.4462962962963</c:v>
                </c:pt>
                <c:pt idx="520">
                  <c:v>18.443999999999999</c:v>
                </c:pt>
                <c:pt idx="521">
                  <c:v>18.450416666666701</c:v>
                </c:pt>
                <c:pt idx="522">
                  <c:v>18.527333333333299</c:v>
                </c:pt>
                <c:pt idx="523">
                  <c:v>18.5134482758621</c:v>
                </c:pt>
                <c:pt idx="524">
                  <c:v>18.581923076923101</c:v>
                </c:pt>
                <c:pt idx="525">
                  <c:v>18.63625</c:v>
                </c:pt>
                <c:pt idx="526">
                  <c:v>18.652608695652201</c:v>
                </c:pt>
                <c:pt idx="527">
                  <c:v>18.722857142857102</c:v>
                </c:pt>
                <c:pt idx="528">
                  <c:v>18.707999999999998</c:v>
                </c:pt>
                <c:pt idx="529">
                  <c:v>18.702608695652199</c:v>
                </c:pt>
                <c:pt idx="530">
                  <c:v>18.747272727272701</c:v>
                </c:pt>
                <c:pt idx="531">
                  <c:v>18.740833333333299</c:v>
                </c:pt>
                <c:pt idx="532">
                  <c:v>18.763913043478301</c:v>
                </c:pt>
                <c:pt idx="533">
                  <c:v>18.779583333333299</c:v>
                </c:pt>
                <c:pt idx="534">
                  <c:v>18.809999999999999</c:v>
                </c:pt>
                <c:pt idx="535">
                  <c:v>18.837142857142901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8-4D11-8C70-DE97908F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RQ'!$H$5:$H$557</c:f>
              <c:numCache>
                <c:formatCode>General</c:formatCode>
                <c:ptCount val="553"/>
                <c:pt idx="0">
                  <c:v>4.8800000000000003E-2</c:v>
                </c:pt>
                <c:pt idx="1">
                  <c:v>6.3913043478260906E-2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7.3636363636363597E-2</c:v>
                </c:pt>
                <c:pt idx="5">
                  <c:v>7.5454545454545496E-2</c:v>
                </c:pt>
                <c:pt idx="6">
                  <c:v>7.7391304347826095E-2</c:v>
                </c:pt>
                <c:pt idx="7">
                  <c:v>7.9500000000000001E-2</c:v>
                </c:pt>
                <c:pt idx="8">
                  <c:v>7.9500000000000001E-2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8.0526315789473696E-2</c:v>
                </c:pt>
                <c:pt idx="13">
                  <c:v>8.1428571428571406E-2</c:v>
                </c:pt>
                <c:pt idx="14">
                  <c:v>8.3225806451612899E-2</c:v>
                </c:pt>
                <c:pt idx="15">
                  <c:v>8.48E-2</c:v>
                </c:pt>
                <c:pt idx="16">
                  <c:v>8.6800000000000002E-2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9.1499999999999998E-2</c:v>
                </c:pt>
                <c:pt idx="22">
                  <c:v>9.5483870967741899E-2</c:v>
                </c:pt>
                <c:pt idx="23">
                  <c:v>9.6666666666666706E-2</c:v>
                </c:pt>
                <c:pt idx="24">
                  <c:v>9.9500000000000005E-2</c:v>
                </c:pt>
                <c:pt idx="25">
                  <c:v>0.1</c:v>
                </c:pt>
                <c:pt idx="26">
                  <c:v>0.1</c:v>
                </c:pt>
                <c:pt idx="27">
                  <c:v>0.102083333333333</c:v>
                </c:pt>
                <c:pt idx="28">
                  <c:v>0.1032</c:v>
                </c:pt>
                <c:pt idx="29">
                  <c:v>0.108636363636364</c:v>
                </c:pt>
                <c:pt idx="30">
                  <c:v>0.11</c:v>
                </c:pt>
                <c:pt idx="31">
                  <c:v>0.11</c:v>
                </c:pt>
                <c:pt idx="32">
                  <c:v>0.1116</c:v>
                </c:pt>
                <c:pt idx="33">
                  <c:v>0.113</c:v>
                </c:pt>
                <c:pt idx="34">
                  <c:v>0.117727272727273</c:v>
                </c:pt>
                <c:pt idx="35">
                  <c:v>0.12</c:v>
                </c:pt>
                <c:pt idx="36">
                  <c:v>0.1205</c:v>
                </c:pt>
                <c:pt idx="37">
                  <c:v>0.12181818181818201</c:v>
                </c:pt>
                <c:pt idx="38">
                  <c:v>0.127037037037037</c:v>
                </c:pt>
                <c:pt idx="39">
                  <c:v>0.13</c:v>
                </c:pt>
                <c:pt idx="40">
                  <c:v>0.13052631578947399</c:v>
                </c:pt>
                <c:pt idx="41">
                  <c:v>0.135333333333333</c:v>
                </c:pt>
                <c:pt idx="42">
                  <c:v>0.13800000000000001</c:v>
                </c:pt>
                <c:pt idx="43">
                  <c:v>0.13900000000000001</c:v>
                </c:pt>
                <c:pt idx="44">
                  <c:v>0.14099999999999999</c:v>
                </c:pt>
                <c:pt idx="45">
                  <c:v>0.14607142857142899</c:v>
                </c:pt>
                <c:pt idx="46">
                  <c:v>0.14904761904761901</c:v>
                </c:pt>
                <c:pt idx="47">
                  <c:v>0.152857142857143</c:v>
                </c:pt>
                <c:pt idx="48">
                  <c:v>0.1575</c:v>
                </c:pt>
                <c:pt idx="49">
                  <c:v>0.16</c:v>
                </c:pt>
                <c:pt idx="50">
                  <c:v>0.161428571428571</c:v>
                </c:pt>
                <c:pt idx="51">
                  <c:v>0.1535</c:v>
                </c:pt>
                <c:pt idx="52">
                  <c:v>0.1424</c:v>
                </c:pt>
                <c:pt idx="53">
                  <c:v>0.14695652173913001</c:v>
                </c:pt>
                <c:pt idx="54">
                  <c:v>0.155</c:v>
                </c:pt>
                <c:pt idx="55">
                  <c:v>0.16500000000000001</c:v>
                </c:pt>
                <c:pt idx="56">
                  <c:v>0.174736842105263</c:v>
                </c:pt>
                <c:pt idx="57">
                  <c:v>0.18416666666666701</c:v>
                </c:pt>
                <c:pt idx="58">
                  <c:v>0.181111111111111</c:v>
                </c:pt>
                <c:pt idx="59">
                  <c:v>0.19800000000000001</c:v>
                </c:pt>
                <c:pt idx="60">
                  <c:v>0.20899999999999999</c:v>
                </c:pt>
                <c:pt idx="61">
                  <c:v>0.20655172413793099</c:v>
                </c:pt>
                <c:pt idx="62">
                  <c:v>0.211666666666667</c:v>
                </c:pt>
                <c:pt idx="63">
                  <c:v>0.21272727272727299</c:v>
                </c:pt>
                <c:pt idx="64">
                  <c:v>0.216</c:v>
                </c:pt>
                <c:pt idx="65">
                  <c:v>0.22363636363636399</c:v>
                </c:pt>
                <c:pt idx="66">
                  <c:v>0.23949999999999999</c:v>
                </c:pt>
                <c:pt idx="67">
                  <c:v>0.247391304347826</c:v>
                </c:pt>
                <c:pt idx="68">
                  <c:v>0.25409090909090898</c:v>
                </c:pt>
                <c:pt idx="69">
                  <c:v>0.25900000000000001</c:v>
                </c:pt>
                <c:pt idx="70">
                  <c:v>0.26789473684210502</c:v>
                </c:pt>
                <c:pt idx="71">
                  <c:v>0.27500000000000002</c:v>
                </c:pt>
                <c:pt idx="72">
                  <c:v>0.27363636363636401</c:v>
                </c:pt>
                <c:pt idx="73">
                  <c:v>0.287391304347826</c:v>
                </c:pt>
                <c:pt idx="74">
                  <c:v>0.29952380952381003</c:v>
                </c:pt>
                <c:pt idx="75">
                  <c:v>0.30272727272727301</c:v>
                </c:pt>
                <c:pt idx="76">
                  <c:v>0.31125000000000003</c:v>
                </c:pt>
                <c:pt idx="77">
                  <c:v>0.32695652173912998</c:v>
                </c:pt>
                <c:pt idx="78">
                  <c:v>0.33950000000000002</c:v>
                </c:pt>
                <c:pt idx="79">
                  <c:v>0.34749999999999998</c:v>
                </c:pt>
                <c:pt idx="80">
                  <c:v>0.36038461538461503</c:v>
                </c:pt>
                <c:pt idx="81">
                  <c:v>0.3755</c:v>
                </c:pt>
                <c:pt idx="82">
                  <c:v>0.38962962962962999</c:v>
                </c:pt>
                <c:pt idx="83">
                  <c:v>0.40333333333333299</c:v>
                </c:pt>
                <c:pt idx="84">
                  <c:v>0.41384615384615397</c:v>
                </c:pt>
                <c:pt idx="85">
                  <c:v>0.41959999999999997</c:v>
                </c:pt>
                <c:pt idx="86">
                  <c:v>0.44166666666666698</c:v>
                </c:pt>
                <c:pt idx="87">
                  <c:v>0.46272727272727299</c:v>
                </c:pt>
                <c:pt idx="88">
                  <c:v>0.48086956521739099</c:v>
                </c:pt>
                <c:pt idx="89">
                  <c:v>0.49931034482758602</c:v>
                </c:pt>
                <c:pt idx="90">
                  <c:v>0.51714285714285702</c:v>
                </c:pt>
                <c:pt idx="91">
                  <c:v>0.54208333333333303</c:v>
                </c:pt>
                <c:pt idx="92">
                  <c:v>0.57259259259259299</c:v>
                </c:pt>
                <c:pt idx="93">
                  <c:v>0.58640000000000003</c:v>
                </c:pt>
                <c:pt idx="94">
                  <c:v>0.60619047619047595</c:v>
                </c:pt>
                <c:pt idx="95">
                  <c:v>0.62761904761904797</c:v>
                </c:pt>
                <c:pt idx="96">
                  <c:v>0.65571428571428603</c:v>
                </c:pt>
                <c:pt idx="97">
                  <c:v>0.70478260869565201</c:v>
                </c:pt>
                <c:pt idx="98">
                  <c:v>0.70565217391304302</c:v>
                </c:pt>
                <c:pt idx="99">
                  <c:v>0.56559999999999999</c:v>
                </c:pt>
                <c:pt idx="100">
                  <c:v>0.51160000000000005</c:v>
                </c:pt>
                <c:pt idx="101">
                  <c:v>0.52439999999999998</c:v>
                </c:pt>
                <c:pt idx="102">
                  <c:v>0.51904761904761898</c:v>
                </c:pt>
                <c:pt idx="103">
                  <c:v>0.53387096774193599</c:v>
                </c:pt>
                <c:pt idx="104">
                  <c:v>0.56000000000000005</c:v>
                </c:pt>
                <c:pt idx="105">
                  <c:v>0.57879999999999998</c:v>
                </c:pt>
                <c:pt idx="106">
                  <c:v>0.59454545454545504</c:v>
                </c:pt>
                <c:pt idx="107">
                  <c:v>0.60769230769230798</c:v>
                </c:pt>
                <c:pt idx="108">
                  <c:v>0.63500000000000001</c:v>
                </c:pt>
                <c:pt idx="109">
                  <c:v>0.63352941176470601</c:v>
                </c:pt>
                <c:pt idx="110">
                  <c:v>0.64423076923076905</c:v>
                </c:pt>
                <c:pt idx="111">
                  <c:v>0.59413793103448298</c:v>
                </c:pt>
                <c:pt idx="112">
                  <c:v>0.56260869565217397</c:v>
                </c:pt>
                <c:pt idx="113">
                  <c:v>0.64739130434782599</c:v>
                </c:pt>
                <c:pt idx="114">
                  <c:v>0.69357142857142895</c:v>
                </c:pt>
                <c:pt idx="115">
                  <c:v>0.702380952380952</c:v>
                </c:pt>
                <c:pt idx="116">
                  <c:v>0.77347826086956495</c:v>
                </c:pt>
                <c:pt idx="117">
                  <c:v>0.80952380952380998</c:v>
                </c:pt>
                <c:pt idx="118">
                  <c:v>0.79541666666666699</c:v>
                </c:pt>
                <c:pt idx="119">
                  <c:v>0.79086956521739105</c:v>
                </c:pt>
                <c:pt idx="120">
                  <c:v>0.79249999999999998</c:v>
                </c:pt>
                <c:pt idx="121">
                  <c:v>0.80370370370370403</c:v>
                </c:pt>
                <c:pt idx="122">
                  <c:v>0.81095238095238098</c:v>
                </c:pt>
                <c:pt idx="123">
                  <c:v>0.82137931034482803</c:v>
                </c:pt>
                <c:pt idx="124">
                  <c:v>0.84115384615384603</c:v>
                </c:pt>
                <c:pt idx="125">
                  <c:v>0.84888888888888903</c:v>
                </c:pt>
                <c:pt idx="126">
                  <c:v>0.85724137931034505</c:v>
                </c:pt>
                <c:pt idx="127">
                  <c:v>0.86708333333333298</c:v>
                </c:pt>
                <c:pt idx="128">
                  <c:v>0.87827586206896502</c:v>
                </c:pt>
                <c:pt idx="129">
                  <c:v>0.90249999999999997</c:v>
                </c:pt>
                <c:pt idx="130">
                  <c:v>0.89863636363636401</c:v>
                </c:pt>
                <c:pt idx="131">
                  <c:v>0.9244</c:v>
                </c:pt>
                <c:pt idx="132">
                  <c:v>0.93571428571428605</c:v>
                </c:pt>
                <c:pt idx="133">
                  <c:v>0.78407407407407403</c:v>
                </c:pt>
                <c:pt idx="134">
                  <c:v>0.79666666666666697</c:v>
                </c:pt>
                <c:pt idx="135">
                  <c:v>0.93230769230769195</c:v>
                </c:pt>
                <c:pt idx="136">
                  <c:v>0.98964285714285705</c:v>
                </c:pt>
                <c:pt idx="137">
                  <c:v>1.0107142857142899</c:v>
                </c:pt>
                <c:pt idx="138">
                  <c:v>1.048</c:v>
                </c:pt>
                <c:pt idx="139">
                  <c:v>1.0860000000000001</c:v>
                </c:pt>
                <c:pt idx="140">
                  <c:v>1.1223333333333301</c:v>
                </c:pt>
                <c:pt idx="141">
                  <c:v>1.1456</c:v>
                </c:pt>
                <c:pt idx="142">
                  <c:v>1.1742307692307701</c:v>
                </c:pt>
                <c:pt idx="143">
                  <c:v>1.18518518518519</c:v>
                </c:pt>
                <c:pt idx="144">
                  <c:v>1.2135714285714301</c:v>
                </c:pt>
                <c:pt idx="145">
                  <c:v>1.2212000000000001</c:v>
                </c:pt>
                <c:pt idx="146">
                  <c:v>1.2410344827586199</c:v>
                </c:pt>
                <c:pt idx="147">
                  <c:v>1.2564516129032299</c:v>
                </c:pt>
                <c:pt idx="148">
                  <c:v>1.3176666666666701</c:v>
                </c:pt>
                <c:pt idx="149">
                  <c:v>1.1951282051282099</c:v>
                </c:pt>
                <c:pt idx="150">
                  <c:v>0.99413043478260898</c:v>
                </c:pt>
                <c:pt idx="151">
                  <c:v>0.83870967741935498</c:v>
                </c:pt>
                <c:pt idx="152">
                  <c:v>1.14888888888889</c:v>
                </c:pt>
                <c:pt idx="153">
                  <c:v>1.36469387755102</c:v>
                </c:pt>
                <c:pt idx="154">
                  <c:v>1.4332653061224501</c:v>
                </c:pt>
                <c:pt idx="155">
                  <c:v>1.3347540983606601</c:v>
                </c:pt>
                <c:pt idx="156">
                  <c:v>1.2790909090909099</c:v>
                </c:pt>
                <c:pt idx="157">
                  <c:v>1.1220000000000001</c:v>
                </c:pt>
                <c:pt idx="158">
                  <c:v>1.2309523809523799</c:v>
                </c:pt>
                <c:pt idx="159">
                  <c:v>1.3697560975609799</c:v>
                </c:pt>
                <c:pt idx="160">
                  <c:v>1.0828125</c:v>
                </c:pt>
                <c:pt idx="161">
                  <c:v>1.37491525423729</c:v>
                </c:pt>
                <c:pt idx="162">
                  <c:v>1.9824074074074101</c:v>
                </c:pt>
                <c:pt idx="163">
                  <c:v>2.0331250000000001</c:v>
                </c:pt>
                <c:pt idx="164">
                  <c:v>2.0309374999999998</c:v>
                </c:pt>
                <c:pt idx="165">
                  <c:v>2.056</c:v>
                </c:pt>
                <c:pt idx="166">
                  <c:v>2.08</c:v>
                </c:pt>
                <c:pt idx="167">
                  <c:v>2.0912000000000002</c:v>
                </c:pt>
                <c:pt idx="168">
                  <c:v>2.1067741935483899</c:v>
                </c:pt>
                <c:pt idx="169">
                  <c:v>2.1342307692307698</c:v>
                </c:pt>
                <c:pt idx="170">
                  <c:v>2.1664705882352902</c:v>
                </c:pt>
                <c:pt idx="171">
                  <c:v>2.1170588235294101</c:v>
                </c:pt>
                <c:pt idx="172">
                  <c:v>2.1225000000000001</c:v>
                </c:pt>
                <c:pt idx="173">
                  <c:v>1.81298245614035</c:v>
                </c:pt>
                <c:pt idx="174">
                  <c:v>1.7252000000000001</c:v>
                </c:pt>
                <c:pt idx="175">
                  <c:v>2.0528124999999999</c:v>
                </c:pt>
                <c:pt idx="176">
                  <c:v>1.9476315789473699</c:v>
                </c:pt>
                <c:pt idx="177">
                  <c:v>1.4977777777777801</c:v>
                </c:pt>
                <c:pt idx="178">
                  <c:v>1.1471428571428599</c:v>
                </c:pt>
                <c:pt idx="179">
                  <c:v>1.1712195121951201</c:v>
                </c:pt>
                <c:pt idx="180">
                  <c:v>1.7256756756756799</c:v>
                </c:pt>
                <c:pt idx="181">
                  <c:v>1.87805555555556</c:v>
                </c:pt>
                <c:pt idx="182">
                  <c:v>2.0596774193548399</c:v>
                </c:pt>
                <c:pt idx="183">
                  <c:v>2.13878787878788</c:v>
                </c:pt>
                <c:pt idx="184">
                  <c:v>2.23</c:v>
                </c:pt>
                <c:pt idx="185">
                  <c:v>2.3374358974359</c:v>
                </c:pt>
                <c:pt idx="186">
                  <c:v>2.1482857142857101</c:v>
                </c:pt>
                <c:pt idx="187">
                  <c:v>2.194375</c:v>
                </c:pt>
                <c:pt idx="188">
                  <c:v>2.2440000000000002</c:v>
                </c:pt>
                <c:pt idx="189">
                  <c:v>2.2050000000000001</c:v>
                </c:pt>
                <c:pt idx="190">
                  <c:v>2.1192857142857102</c:v>
                </c:pt>
                <c:pt idx="191">
                  <c:v>2.11852941176471</c:v>
                </c:pt>
                <c:pt idx="192">
                  <c:v>2.5828571428571401</c:v>
                </c:pt>
                <c:pt idx="193">
                  <c:v>2.6793939393939401</c:v>
                </c:pt>
                <c:pt idx="194">
                  <c:v>2.5356756756756802</c:v>
                </c:pt>
                <c:pt idx="195">
                  <c:v>2.2829729729729702</c:v>
                </c:pt>
                <c:pt idx="196">
                  <c:v>2.8585057471264399</c:v>
                </c:pt>
                <c:pt idx="197">
                  <c:v>2.6316250000000001</c:v>
                </c:pt>
                <c:pt idx="198">
                  <c:v>2.8165476190476202</c:v>
                </c:pt>
                <c:pt idx="199">
                  <c:v>2.69786885245902</c:v>
                </c:pt>
                <c:pt idx="200">
                  <c:v>2.5342857142857098</c:v>
                </c:pt>
                <c:pt idx="201">
                  <c:v>2.5378723404255301</c:v>
                </c:pt>
                <c:pt idx="202">
                  <c:v>2.4752272727272699</c:v>
                </c:pt>
                <c:pt idx="203">
                  <c:v>2.7648387096774201</c:v>
                </c:pt>
                <c:pt idx="204">
                  <c:v>2.8497333333333299</c:v>
                </c:pt>
                <c:pt idx="205">
                  <c:v>2.14508771929825</c:v>
                </c:pt>
                <c:pt idx="206">
                  <c:v>2.5119444444444401</c:v>
                </c:pt>
                <c:pt idx="207">
                  <c:v>2.9302083333333302</c:v>
                </c:pt>
                <c:pt idx="208">
                  <c:v>2.4484374999999998</c:v>
                </c:pt>
                <c:pt idx="209">
                  <c:v>2.4845312499999999</c:v>
                </c:pt>
                <c:pt idx="210">
                  <c:v>2.4049122807017498</c:v>
                </c:pt>
                <c:pt idx="211">
                  <c:v>2.7859523809523798</c:v>
                </c:pt>
                <c:pt idx="212">
                  <c:v>2.2565306122448998</c:v>
                </c:pt>
                <c:pt idx="213">
                  <c:v>2.3715625</c:v>
                </c:pt>
                <c:pt idx="214">
                  <c:v>3.0613114754098398</c:v>
                </c:pt>
                <c:pt idx="215">
                  <c:v>2.8471875</c:v>
                </c:pt>
                <c:pt idx="216">
                  <c:v>2.5691999999999999</c:v>
                </c:pt>
                <c:pt idx="217">
                  <c:v>2.5595238095238102</c:v>
                </c:pt>
                <c:pt idx="218">
                  <c:v>2.3937499999999998</c:v>
                </c:pt>
                <c:pt idx="219">
                  <c:v>2.1355357142857101</c:v>
                </c:pt>
                <c:pt idx="220">
                  <c:v>2.51057142857143</c:v>
                </c:pt>
                <c:pt idx="221">
                  <c:v>2.67263157894737</c:v>
                </c:pt>
                <c:pt idx="222">
                  <c:v>2.5002380952381</c:v>
                </c:pt>
                <c:pt idx="223">
                  <c:v>2.4980487804878</c:v>
                </c:pt>
                <c:pt idx="224">
                  <c:v>2.5433333333333299</c:v>
                </c:pt>
                <c:pt idx="225">
                  <c:v>2.1609302325581399</c:v>
                </c:pt>
                <c:pt idx="226">
                  <c:v>2.0990625000000001</c:v>
                </c:pt>
                <c:pt idx="227">
                  <c:v>2.40532467532468</c:v>
                </c:pt>
                <c:pt idx="228">
                  <c:v>2.21170731707317</c:v>
                </c:pt>
                <c:pt idx="229">
                  <c:v>2.3104444444444399</c:v>
                </c:pt>
                <c:pt idx="230">
                  <c:v>2.3250877192982502</c:v>
                </c:pt>
                <c:pt idx="231">
                  <c:v>2.2228571428571402</c:v>
                </c:pt>
                <c:pt idx="232">
                  <c:v>2.34421052631579</c:v>
                </c:pt>
                <c:pt idx="233">
                  <c:v>2.3894594594594598</c:v>
                </c:pt>
                <c:pt idx="234">
                  <c:v>2.3344444444444399</c:v>
                </c:pt>
                <c:pt idx="235">
                  <c:v>2.4956</c:v>
                </c:pt>
                <c:pt idx="236">
                  <c:v>2.6065714285714301</c:v>
                </c:pt>
                <c:pt idx="237">
                  <c:v>2.5919354838709698</c:v>
                </c:pt>
                <c:pt idx="238">
                  <c:v>2.6707692307692299</c:v>
                </c:pt>
                <c:pt idx="239">
                  <c:v>2.7179411764705899</c:v>
                </c:pt>
                <c:pt idx="240">
                  <c:v>2.8021276595744702</c:v>
                </c:pt>
                <c:pt idx="241">
                  <c:v>2.59488372093023</c:v>
                </c:pt>
                <c:pt idx="242">
                  <c:v>2.4594594594594601</c:v>
                </c:pt>
                <c:pt idx="243">
                  <c:v>2.3047692307692298</c:v>
                </c:pt>
                <c:pt idx="244">
                  <c:v>1.6244642857142899</c:v>
                </c:pt>
                <c:pt idx="245">
                  <c:v>1.92618181818182</c:v>
                </c:pt>
                <c:pt idx="246">
                  <c:v>2.10676470588235</c:v>
                </c:pt>
                <c:pt idx="247">
                  <c:v>2.0774193548387099</c:v>
                </c:pt>
                <c:pt idx="248">
                  <c:v>2.08642857142857</c:v>
                </c:pt>
                <c:pt idx="249">
                  <c:v>1.9839285714285699</c:v>
                </c:pt>
                <c:pt idx="250">
                  <c:v>1.9461538461538499</c:v>
                </c:pt>
                <c:pt idx="251">
                  <c:v>1.9166666666666701</c:v>
                </c:pt>
                <c:pt idx="252">
                  <c:v>2.0167441860465098</c:v>
                </c:pt>
                <c:pt idx="253">
                  <c:v>1.865</c:v>
                </c:pt>
                <c:pt idx="254">
                  <c:v>1.8948837209302301</c:v>
                </c:pt>
                <c:pt idx="255">
                  <c:v>1.87205128205128</c:v>
                </c:pt>
                <c:pt idx="256">
                  <c:v>1.83146341463415</c:v>
                </c:pt>
                <c:pt idx="257">
                  <c:v>2.2104545454545499</c:v>
                </c:pt>
                <c:pt idx="258">
                  <c:v>2.3586111111111099</c:v>
                </c:pt>
                <c:pt idx="259">
                  <c:v>2.2851428571428598</c:v>
                </c:pt>
                <c:pt idx="260">
                  <c:v>2.2081481481481502</c:v>
                </c:pt>
                <c:pt idx="261">
                  <c:v>2.2984848484848501</c:v>
                </c:pt>
                <c:pt idx="262">
                  <c:v>2.223125</c:v>
                </c:pt>
                <c:pt idx="263">
                  <c:v>2.2963636363636399</c:v>
                </c:pt>
                <c:pt idx="264">
                  <c:v>2.2168749999999999</c:v>
                </c:pt>
                <c:pt idx="265">
                  <c:v>2.2400000000000002</c:v>
                </c:pt>
                <c:pt idx="266">
                  <c:v>2.2382142857142902</c:v>
                </c:pt>
                <c:pt idx="267">
                  <c:v>2.1734285714285702</c:v>
                </c:pt>
                <c:pt idx="268">
                  <c:v>2.2068965517241401</c:v>
                </c:pt>
                <c:pt idx="269">
                  <c:v>2.1338888888888898</c:v>
                </c:pt>
                <c:pt idx="270">
                  <c:v>2.16</c:v>
                </c:pt>
                <c:pt idx="271">
                  <c:v>2.1126666666666698</c:v>
                </c:pt>
                <c:pt idx="272">
                  <c:v>2.1403703703703698</c:v>
                </c:pt>
                <c:pt idx="273">
                  <c:v>2.1534374999999999</c:v>
                </c:pt>
                <c:pt idx="274">
                  <c:v>2.06925925925926</c:v>
                </c:pt>
                <c:pt idx="275">
                  <c:v>2.1183333333333301</c:v>
                </c:pt>
                <c:pt idx="276">
                  <c:v>2.0432142857142899</c:v>
                </c:pt>
                <c:pt idx="277">
                  <c:v>2.0522580645161299</c:v>
                </c:pt>
                <c:pt idx="278">
                  <c:v>2.1059999999999999</c:v>
                </c:pt>
                <c:pt idx="279">
                  <c:v>2.1320000000000001</c:v>
                </c:pt>
                <c:pt idx="280">
                  <c:v>2.12</c:v>
                </c:pt>
                <c:pt idx="281">
                  <c:v>2.2330000000000001</c:v>
                </c:pt>
                <c:pt idx="282">
                  <c:v>2.2850000000000001</c:v>
                </c:pt>
                <c:pt idx="283">
                  <c:v>2.2430769230769201</c:v>
                </c:pt>
                <c:pt idx="284">
                  <c:v>2.3372222222222199</c:v>
                </c:pt>
                <c:pt idx="285">
                  <c:v>2.3861290322580602</c:v>
                </c:pt>
                <c:pt idx="286">
                  <c:v>2.4125925925925902</c:v>
                </c:pt>
                <c:pt idx="287">
                  <c:v>2.4211764705882399</c:v>
                </c:pt>
                <c:pt idx="288">
                  <c:v>2.4214285714285699</c:v>
                </c:pt>
                <c:pt idx="289">
                  <c:v>2.4235714285714298</c:v>
                </c:pt>
                <c:pt idx="290">
                  <c:v>2.4185714285714299</c:v>
                </c:pt>
                <c:pt idx="291">
                  <c:v>2.3924242424242399</c:v>
                </c:pt>
                <c:pt idx="292">
                  <c:v>2.3872727272727299</c:v>
                </c:pt>
                <c:pt idx="293">
                  <c:v>2.375</c:v>
                </c:pt>
                <c:pt idx="294">
                  <c:v>2.3531428571428599</c:v>
                </c:pt>
                <c:pt idx="295">
                  <c:v>2.4106666666666698</c:v>
                </c:pt>
                <c:pt idx="296">
                  <c:v>2.46566666666667</c:v>
                </c:pt>
                <c:pt idx="297">
                  <c:v>2.4934090909090898</c:v>
                </c:pt>
                <c:pt idx="298">
                  <c:v>2.41222222222222</c:v>
                </c:pt>
                <c:pt idx="299">
                  <c:v>2.4003125000000001</c:v>
                </c:pt>
                <c:pt idx="300">
                  <c:v>2.32694444444444</c:v>
                </c:pt>
                <c:pt idx="301">
                  <c:v>2.4306451612903199</c:v>
                </c:pt>
                <c:pt idx="302">
                  <c:v>2.3951428571428601</c:v>
                </c:pt>
                <c:pt idx="303">
                  <c:v>2.44</c:v>
                </c:pt>
                <c:pt idx="304">
                  <c:v>2.4443902439024399</c:v>
                </c:pt>
                <c:pt idx="305">
                  <c:v>2.3569444444444398</c:v>
                </c:pt>
                <c:pt idx="306">
                  <c:v>2.4590624999999999</c:v>
                </c:pt>
                <c:pt idx="307">
                  <c:v>2.4412121212121201</c:v>
                </c:pt>
                <c:pt idx="308">
                  <c:v>2.34375</c:v>
                </c:pt>
                <c:pt idx="309">
                  <c:v>2.3884210526315801</c:v>
                </c:pt>
                <c:pt idx="310">
                  <c:v>2.3979069767441898</c:v>
                </c:pt>
                <c:pt idx="311">
                  <c:v>2.3365</c:v>
                </c:pt>
                <c:pt idx="312">
                  <c:v>2.38953488372093</c:v>
                </c:pt>
                <c:pt idx="313">
                  <c:v>2.2814705882352899</c:v>
                </c:pt>
                <c:pt idx="314">
                  <c:v>2.3948571428571399</c:v>
                </c:pt>
                <c:pt idx="315">
                  <c:v>2.4234482758620701</c:v>
                </c:pt>
                <c:pt idx="316">
                  <c:v>2.4141666666666701</c:v>
                </c:pt>
                <c:pt idx="317">
                  <c:v>2.4003333333333301</c:v>
                </c:pt>
                <c:pt idx="318">
                  <c:v>2.3724242424242399</c:v>
                </c:pt>
                <c:pt idx="319">
                  <c:v>2.4422857142857102</c:v>
                </c:pt>
                <c:pt idx="320">
                  <c:v>2.4897727272727299</c:v>
                </c:pt>
                <c:pt idx="321">
                  <c:v>2.2959375</c:v>
                </c:pt>
                <c:pt idx="322">
                  <c:v>2.3493333333333299</c:v>
                </c:pt>
                <c:pt idx="323">
                  <c:v>2.4045454545454499</c:v>
                </c:pt>
                <c:pt idx="324">
                  <c:v>2.4237500000000001</c:v>
                </c:pt>
                <c:pt idx="325">
                  <c:v>2.4776470588235302</c:v>
                </c:pt>
                <c:pt idx="326">
                  <c:v>2.47139534883721</c:v>
                </c:pt>
                <c:pt idx="327">
                  <c:v>2.3756666666666701</c:v>
                </c:pt>
                <c:pt idx="328">
                  <c:v>2.4354285714285702</c:v>
                </c:pt>
                <c:pt idx="329">
                  <c:v>2.38</c:v>
                </c:pt>
                <c:pt idx="330">
                  <c:v>2.3066666666666702</c:v>
                </c:pt>
                <c:pt idx="331">
                  <c:v>2.38121212121212</c:v>
                </c:pt>
                <c:pt idx="332">
                  <c:v>2.4366666666666701</c:v>
                </c:pt>
                <c:pt idx="333">
                  <c:v>2.4654054054054102</c:v>
                </c:pt>
                <c:pt idx="334">
                  <c:v>2.36275862068966</c:v>
                </c:pt>
                <c:pt idx="335">
                  <c:v>2.4691176470588201</c:v>
                </c:pt>
                <c:pt idx="336">
                  <c:v>2.3452380952380998</c:v>
                </c:pt>
                <c:pt idx="337">
                  <c:v>2.4364864864864901</c:v>
                </c:pt>
                <c:pt idx="338">
                  <c:v>2.3918181818181798</c:v>
                </c:pt>
                <c:pt idx="339">
                  <c:v>2.3443243243243201</c:v>
                </c:pt>
                <c:pt idx="340">
                  <c:v>2.3964705882352901</c:v>
                </c:pt>
                <c:pt idx="341">
                  <c:v>2.3038461538461501</c:v>
                </c:pt>
                <c:pt idx="342">
                  <c:v>2.40594594594595</c:v>
                </c:pt>
                <c:pt idx="343">
                  <c:v>2.44848484848485</c:v>
                </c:pt>
                <c:pt idx="344">
                  <c:v>2.31266666666667</c:v>
                </c:pt>
                <c:pt idx="345">
                  <c:v>2.3438709677419398</c:v>
                </c:pt>
                <c:pt idx="346">
                  <c:v>2.3833333333333302</c:v>
                </c:pt>
                <c:pt idx="347">
                  <c:v>2.37222222222222</c:v>
                </c:pt>
                <c:pt idx="348">
                  <c:v>2.3545945945945901</c:v>
                </c:pt>
                <c:pt idx="349">
                  <c:v>2.3409374999999999</c:v>
                </c:pt>
                <c:pt idx="350">
                  <c:v>2.3373076923076899</c:v>
                </c:pt>
                <c:pt idx="351">
                  <c:v>2.3348484848484801</c:v>
                </c:pt>
                <c:pt idx="352">
                  <c:v>2.2718918918918898</c:v>
                </c:pt>
                <c:pt idx="353">
                  <c:v>2.2938461538461499</c:v>
                </c:pt>
                <c:pt idx="354">
                  <c:v>2.2935483870967701</c:v>
                </c:pt>
                <c:pt idx="355">
                  <c:v>2.2907142857142899</c:v>
                </c:pt>
                <c:pt idx="356">
                  <c:v>2.2945161290322602</c:v>
                </c:pt>
                <c:pt idx="357">
                  <c:v>2.3702857142857101</c:v>
                </c:pt>
                <c:pt idx="358">
                  <c:v>2.2905405405405399</c:v>
                </c:pt>
                <c:pt idx="359">
                  <c:v>2.2868965517241402</c:v>
                </c:pt>
                <c:pt idx="360">
                  <c:v>2.2612121212121199</c:v>
                </c:pt>
                <c:pt idx="361">
                  <c:v>2.3090000000000002</c:v>
                </c:pt>
                <c:pt idx="362">
                  <c:v>2.3625806451612901</c:v>
                </c:pt>
                <c:pt idx="363">
                  <c:v>2.2383333333333302</c:v>
                </c:pt>
                <c:pt idx="364">
                  <c:v>2.2946428571428599</c:v>
                </c:pt>
                <c:pt idx="365">
                  <c:v>2.2264864864864902</c:v>
                </c:pt>
                <c:pt idx="366">
                  <c:v>2.2863636363636402</c:v>
                </c:pt>
                <c:pt idx="367">
                  <c:v>2.30536585365854</c:v>
                </c:pt>
                <c:pt idx="368">
                  <c:v>2.2648387096774201</c:v>
                </c:pt>
                <c:pt idx="369">
                  <c:v>2.1781250000000001</c:v>
                </c:pt>
                <c:pt idx="370">
                  <c:v>2.2713793103448299</c:v>
                </c:pt>
                <c:pt idx="371">
                  <c:v>2.30085714285714</c:v>
                </c:pt>
                <c:pt idx="372">
                  <c:v>2.2159259259259301</c:v>
                </c:pt>
                <c:pt idx="373">
                  <c:v>2.2568965517241399</c:v>
                </c:pt>
                <c:pt idx="374">
                  <c:v>2.2669230769230801</c:v>
                </c:pt>
                <c:pt idx="375">
                  <c:v>2.2241666666666702</c:v>
                </c:pt>
                <c:pt idx="376">
                  <c:v>2.31361111111111</c:v>
                </c:pt>
                <c:pt idx="377">
                  <c:v>2.2408823529411799</c:v>
                </c:pt>
                <c:pt idx="378">
                  <c:v>2.2232352941176501</c:v>
                </c:pt>
                <c:pt idx="379">
                  <c:v>2.2878787878787898</c:v>
                </c:pt>
                <c:pt idx="380">
                  <c:v>2.3247058823529398</c:v>
                </c:pt>
                <c:pt idx="381">
                  <c:v>2.20235294117647</c:v>
                </c:pt>
                <c:pt idx="382">
                  <c:v>2.2357142857142902</c:v>
                </c:pt>
                <c:pt idx="383">
                  <c:v>2.2803030303030298</c:v>
                </c:pt>
                <c:pt idx="384">
                  <c:v>2.35928571428571</c:v>
                </c:pt>
                <c:pt idx="385">
                  <c:v>2.2994736842105299</c:v>
                </c:pt>
                <c:pt idx="386">
                  <c:v>2.2533333333333299</c:v>
                </c:pt>
                <c:pt idx="387">
                  <c:v>2.30375</c:v>
                </c:pt>
                <c:pt idx="388">
                  <c:v>2.3314285714285701</c:v>
                </c:pt>
                <c:pt idx="389">
                  <c:v>2.2139393939393899</c:v>
                </c:pt>
                <c:pt idx="390">
                  <c:v>2.31692307692308</c:v>
                </c:pt>
                <c:pt idx="391">
                  <c:v>2.27103448275862</c:v>
                </c:pt>
                <c:pt idx="392">
                  <c:v>2.2216666666666698</c:v>
                </c:pt>
                <c:pt idx="393">
                  <c:v>2.19</c:v>
                </c:pt>
                <c:pt idx="394">
                  <c:v>2.27392857142857</c:v>
                </c:pt>
                <c:pt idx="395">
                  <c:v>2.3107407407407399</c:v>
                </c:pt>
                <c:pt idx="396">
                  <c:v>2.22483870967742</c:v>
                </c:pt>
                <c:pt idx="397">
                  <c:v>2.2473529411764699</c:v>
                </c:pt>
                <c:pt idx="398">
                  <c:v>2.2716666666666701</c:v>
                </c:pt>
                <c:pt idx="399">
                  <c:v>2.27689655172414</c:v>
                </c:pt>
                <c:pt idx="400">
                  <c:v>2.2587999999999999</c:v>
                </c:pt>
                <c:pt idx="401">
                  <c:v>2.26064516129032</c:v>
                </c:pt>
                <c:pt idx="402">
                  <c:v>2.2762162162162198</c:v>
                </c:pt>
                <c:pt idx="403">
                  <c:v>2.2548571428571398</c:v>
                </c:pt>
                <c:pt idx="404">
                  <c:v>2.31727272727273</c:v>
                </c:pt>
                <c:pt idx="405">
                  <c:v>2.20766666666667</c:v>
                </c:pt>
                <c:pt idx="406">
                  <c:v>2.1951999999999998</c:v>
                </c:pt>
                <c:pt idx="407">
                  <c:v>2.2216666666666698</c:v>
                </c:pt>
                <c:pt idx="408">
                  <c:v>2.2330303030302998</c:v>
                </c:pt>
                <c:pt idx="409">
                  <c:v>2.2063888888888901</c:v>
                </c:pt>
                <c:pt idx="410">
                  <c:v>2.2384210526315802</c:v>
                </c:pt>
                <c:pt idx="411">
                  <c:v>2.2777419354838702</c:v>
                </c:pt>
                <c:pt idx="412">
                  <c:v>2.2168749999999999</c:v>
                </c:pt>
                <c:pt idx="413">
                  <c:v>2.151875</c:v>
                </c:pt>
                <c:pt idx="414">
                  <c:v>2.2135714285714299</c:v>
                </c:pt>
                <c:pt idx="415">
                  <c:v>2.1407407407407399</c:v>
                </c:pt>
                <c:pt idx="416">
                  <c:v>2.1296875000000002</c:v>
                </c:pt>
                <c:pt idx="417">
                  <c:v>2.2286666666666699</c:v>
                </c:pt>
                <c:pt idx="418">
                  <c:v>2.19966666666667</c:v>
                </c:pt>
                <c:pt idx="419">
                  <c:v>2.19365853658537</c:v>
                </c:pt>
                <c:pt idx="420">
                  <c:v>2.1959374999999999</c:v>
                </c:pt>
                <c:pt idx="421">
                  <c:v>2.1748571428571402</c:v>
                </c:pt>
                <c:pt idx="422">
                  <c:v>2.1948275862069</c:v>
                </c:pt>
                <c:pt idx="423">
                  <c:v>2.1637931034482798</c:v>
                </c:pt>
                <c:pt idx="424">
                  <c:v>2.1666666666666701</c:v>
                </c:pt>
                <c:pt idx="425">
                  <c:v>2.1815151515151499</c:v>
                </c:pt>
                <c:pt idx="426">
                  <c:v>2.1687878787878798</c:v>
                </c:pt>
                <c:pt idx="427">
                  <c:v>2.1246428571428599</c:v>
                </c:pt>
                <c:pt idx="428">
                  <c:v>2.14</c:v>
                </c:pt>
                <c:pt idx="429">
                  <c:v>2.1356250000000001</c:v>
                </c:pt>
                <c:pt idx="430">
                  <c:v>2.08217391304348</c:v>
                </c:pt>
                <c:pt idx="431">
                  <c:v>2.1348484848484799</c:v>
                </c:pt>
                <c:pt idx="432">
                  <c:v>2.1576666666666702</c:v>
                </c:pt>
                <c:pt idx="433">
                  <c:v>2.0858064516128998</c:v>
                </c:pt>
                <c:pt idx="434">
                  <c:v>2.0662500000000001</c:v>
                </c:pt>
                <c:pt idx="435">
                  <c:v>2.0131034482758601</c:v>
                </c:pt>
                <c:pt idx="436">
                  <c:v>2.0342307692307702</c:v>
                </c:pt>
                <c:pt idx="437">
                  <c:v>2.0829411764705901</c:v>
                </c:pt>
                <c:pt idx="438">
                  <c:v>2.0454838709677401</c:v>
                </c:pt>
                <c:pt idx="439">
                  <c:v>2.0566666666666702</c:v>
                </c:pt>
                <c:pt idx="440">
                  <c:v>2.05314285714286</c:v>
                </c:pt>
                <c:pt idx="441">
                  <c:v>2.0461111111111099</c:v>
                </c:pt>
                <c:pt idx="442">
                  <c:v>2.0421874999999998</c:v>
                </c:pt>
                <c:pt idx="443">
                  <c:v>2.0283870967741899</c:v>
                </c:pt>
                <c:pt idx="444">
                  <c:v>2.0140740740740699</c:v>
                </c:pt>
                <c:pt idx="445">
                  <c:v>1.97766666666667</c:v>
                </c:pt>
                <c:pt idx="446">
                  <c:v>1.95235294117647</c:v>
                </c:pt>
                <c:pt idx="447">
                  <c:v>2.0099999999999998</c:v>
                </c:pt>
                <c:pt idx="448">
                  <c:v>1.9735714285714301</c:v>
                </c:pt>
                <c:pt idx="449">
                  <c:v>1.92892857142857</c:v>
                </c:pt>
                <c:pt idx="450">
                  <c:v>1.9064000000000001</c:v>
                </c:pt>
                <c:pt idx="451">
                  <c:v>1.9026666666666701</c:v>
                </c:pt>
                <c:pt idx="452">
                  <c:v>1.9056249999999999</c:v>
                </c:pt>
                <c:pt idx="453">
                  <c:v>1.8974193548387099</c:v>
                </c:pt>
                <c:pt idx="454">
                  <c:v>1.89147058823529</c:v>
                </c:pt>
                <c:pt idx="455">
                  <c:v>1.93</c:v>
                </c:pt>
                <c:pt idx="456">
                  <c:v>1.9027586206896601</c:v>
                </c:pt>
                <c:pt idx="457">
                  <c:v>1.8992592592592601</c:v>
                </c:pt>
                <c:pt idx="458">
                  <c:v>1.86928571428571</c:v>
                </c:pt>
                <c:pt idx="459">
                  <c:v>1.8557142857142901</c:v>
                </c:pt>
                <c:pt idx="460">
                  <c:v>1.82692307692308</c:v>
                </c:pt>
                <c:pt idx="461">
                  <c:v>1.8080645161290301</c:v>
                </c:pt>
                <c:pt idx="462">
                  <c:v>1.7445161290322599</c:v>
                </c:pt>
                <c:pt idx="463">
                  <c:v>1.6743749999999999</c:v>
                </c:pt>
                <c:pt idx="464">
                  <c:v>1.67</c:v>
                </c:pt>
                <c:pt idx="465">
                  <c:v>1.6696969696969699</c:v>
                </c:pt>
                <c:pt idx="466">
                  <c:v>1.6515384615384601</c:v>
                </c:pt>
                <c:pt idx="467">
                  <c:v>1.6214285714285701</c:v>
                </c:pt>
                <c:pt idx="468">
                  <c:v>1.64225806451613</c:v>
                </c:pt>
                <c:pt idx="469">
                  <c:v>1.63965517241379</c:v>
                </c:pt>
                <c:pt idx="470">
                  <c:v>1.6262857142857099</c:v>
                </c:pt>
                <c:pt idx="471">
                  <c:v>1.6227272727272699</c:v>
                </c:pt>
                <c:pt idx="472">
                  <c:v>1.61838709677419</c:v>
                </c:pt>
                <c:pt idx="473">
                  <c:v>1.6203125</c:v>
                </c:pt>
                <c:pt idx="474">
                  <c:v>1.5564285714285699</c:v>
                </c:pt>
                <c:pt idx="475">
                  <c:v>1.5922580645161299</c:v>
                </c:pt>
                <c:pt idx="476">
                  <c:v>1.5881481481481501</c:v>
                </c:pt>
                <c:pt idx="477">
                  <c:v>1.5632142857142901</c:v>
                </c:pt>
                <c:pt idx="478">
                  <c:v>1.55037037037037</c:v>
                </c:pt>
                <c:pt idx="479">
                  <c:v>1.55375</c:v>
                </c:pt>
                <c:pt idx="480">
                  <c:v>1.5555172413793099</c:v>
                </c:pt>
                <c:pt idx="481">
                  <c:v>1.53125</c:v>
                </c:pt>
                <c:pt idx="482">
                  <c:v>1.55758620689655</c:v>
                </c:pt>
                <c:pt idx="483">
                  <c:v>1.4978125</c:v>
                </c:pt>
                <c:pt idx="484">
                  <c:v>1.52758620689655</c:v>
                </c:pt>
                <c:pt idx="485">
                  <c:v>1.5284615384615401</c:v>
                </c:pt>
                <c:pt idx="486">
                  <c:v>1.5111538461538501</c:v>
                </c:pt>
                <c:pt idx="487">
                  <c:v>1.5314705882352899</c:v>
                </c:pt>
                <c:pt idx="488">
                  <c:v>1.4132</c:v>
                </c:pt>
                <c:pt idx="489">
                  <c:v>1.47888888888889</c:v>
                </c:pt>
                <c:pt idx="490">
                  <c:v>1.48433333333333</c:v>
                </c:pt>
                <c:pt idx="491">
                  <c:v>1.4865625</c:v>
                </c:pt>
                <c:pt idx="492">
                  <c:v>1.4281250000000001</c:v>
                </c:pt>
                <c:pt idx="493">
                  <c:v>1.4412121212121201</c:v>
                </c:pt>
                <c:pt idx="494">
                  <c:v>1.4720833333333301</c:v>
                </c:pt>
                <c:pt idx="495">
                  <c:v>1.4456</c:v>
                </c:pt>
                <c:pt idx="496">
                  <c:v>1.4256</c:v>
                </c:pt>
                <c:pt idx="497">
                  <c:v>1.42090909090909</c:v>
                </c:pt>
                <c:pt idx="498">
                  <c:v>1.44655172413793</c:v>
                </c:pt>
                <c:pt idx="499">
                  <c:v>1.45</c:v>
                </c:pt>
                <c:pt idx="500">
                  <c:v>1.4592592592592599</c:v>
                </c:pt>
                <c:pt idx="501">
                  <c:v>1.3968</c:v>
                </c:pt>
                <c:pt idx="502">
                  <c:v>1.36620689655172</c:v>
                </c:pt>
                <c:pt idx="503">
                  <c:v>1.383</c:v>
                </c:pt>
                <c:pt idx="504">
                  <c:v>1.3906896551724099</c:v>
                </c:pt>
                <c:pt idx="505">
                  <c:v>1.3907407407407399</c:v>
                </c:pt>
                <c:pt idx="506">
                  <c:v>1.305625</c:v>
                </c:pt>
                <c:pt idx="507">
                  <c:v>1.30884615384615</c:v>
                </c:pt>
                <c:pt idx="508">
                  <c:v>1.3303125</c:v>
                </c:pt>
                <c:pt idx="509">
                  <c:v>1.3689655172413799</c:v>
                </c:pt>
                <c:pt idx="510">
                  <c:v>1.2865517241379301</c:v>
                </c:pt>
                <c:pt idx="511">
                  <c:v>1.3306896551724099</c:v>
                </c:pt>
                <c:pt idx="512">
                  <c:v>1.29586206896552</c:v>
                </c:pt>
                <c:pt idx="513">
                  <c:v>1.2896551724137899</c:v>
                </c:pt>
                <c:pt idx="514">
                  <c:v>1.2533333333333301</c:v>
                </c:pt>
                <c:pt idx="515">
                  <c:v>1.2159259259259301</c:v>
                </c:pt>
                <c:pt idx="516">
                  <c:v>1.2340740740740701</c:v>
                </c:pt>
                <c:pt idx="517">
                  <c:v>1.25033333333333</c:v>
                </c:pt>
                <c:pt idx="518">
                  <c:v>1.14310344827586</c:v>
                </c:pt>
                <c:pt idx="519">
                  <c:v>1.1844827586206901</c:v>
                </c:pt>
                <c:pt idx="520">
                  <c:v>1.1180769230769201</c:v>
                </c:pt>
                <c:pt idx="521">
                  <c:v>1.0764</c:v>
                </c:pt>
                <c:pt idx="522">
                  <c:v>1.0858620689655201</c:v>
                </c:pt>
                <c:pt idx="523">
                  <c:v>0.97785714285714298</c:v>
                </c:pt>
                <c:pt idx="524">
                  <c:v>0.95851851851851799</c:v>
                </c:pt>
                <c:pt idx="525">
                  <c:v>0.9224</c:v>
                </c:pt>
                <c:pt idx="526">
                  <c:v>0.84178571428571403</c:v>
                </c:pt>
                <c:pt idx="527">
                  <c:v>0.82818181818181802</c:v>
                </c:pt>
                <c:pt idx="528">
                  <c:v>0.82678571428571401</c:v>
                </c:pt>
                <c:pt idx="529">
                  <c:v>0.75416666666666698</c:v>
                </c:pt>
                <c:pt idx="530">
                  <c:v>0.74708333333333299</c:v>
                </c:pt>
                <c:pt idx="531">
                  <c:v>0.69590909090909103</c:v>
                </c:pt>
                <c:pt idx="532">
                  <c:v>0.69923076923076899</c:v>
                </c:pt>
                <c:pt idx="533">
                  <c:v>0.66956521739130404</c:v>
                </c:pt>
                <c:pt idx="534">
                  <c:v>0.66749999999999998</c:v>
                </c:pt>
                <c:pt idx="535">
                  <c:v>0.67222222222222205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8-4D11-8C70-DE97908F78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45-4A49-8D91-26E056EA71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45-4A49-8D91-26E056EA71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3A8-4BD5-BA7E-9689F6B0741F}"/>
              </c:ext>
            </c:extLst>
          </c:dPt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45-4A49-8D91-26E056EA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97136"/>
        <c:axId val="1409386320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O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2"/>
      </c:valAx>
      <c:valAx>
        <c:axId val="1409386320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CO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397136"/>
        <c:crosses val="max"/>
        <c:crossBetween val="midCat"/>
      </c:valAx>
      <c:valAx>
        <c:axId val="140939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38632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RQ'!$E$5:$E$557</c:f>
              <c:numCache>
                <c:formatCode>General</c:formatCode>
                <c:ptCount val="553"/>
                <c:pt idx="0">
                  <c:v>96.163517915309498</c:v>
                </c:pt>
                <c:pt idx="1">
                  <c:v>95.8307467532468</c:v>
                </c:pt>
                <c:pt idx="2">
                  <c:v>95.874728434504803</c:v>
                </c:pt>
                <c:pt idx="3">
                  <c:v>95.980774410774401</c:v>
                </c:pt>
                <c:pt idx="4">
                  <c:v>95.880169491525393</c:v>
                </c:pt>
                <c:pt idx="5">
                  <c:v>95.678028169014098</c:v>
                </c:pt>
                <c:pt idx="6">
                  <c:v>95.397759740259701</c:v>
                </c:pt>
                <c:pt idx="7">
                  <c:v>95.205591397849503</c:v>
                </c:pt>
                <c:pt idx="8">
                  <c:v>95.088811881188093</c:v>
                </c:pt>
                <c:pt idx="9">
                  <c:v>95.062218430034093</c:v>
                </c:pt>
                <c:pt idx="10">
                  <c:v>94.793914473684197</c:v>
                </c:pt>
                <c:pt idx="11">
                  <c:v>94.549477351916394</c:v>
                </c:pt>
                <c:pt idx="12">
                  <c:v>94.576702898550707</c:v>
                </c:pt>
                <c:pt idx="13">
                  <c:v>94.566415662650599</c:v>
                </c:pt>
                <c:pt idx="14">
                  <c:v>94.310744336569599</c:v>
                </c:pt>
                <c:pt idx="15">
                  <c:v>94.124276315789501</c:v>
                </c:pt>
                <c:pt idx="16">
                  <c:v>93.806996466431102</c:v>
                </c:pt>
                <c:pt idx="17">
                  <c:v>93.639264705882397</c:v>
                </c:pt>
                <c:pt idx="18">
                  <c:v>93.5919626168224</c:v>
                </c:pt>
                <c:pt idx="19">
                  <c:v>93.256057347670307</c:v>
                </c:pt>
                <c:pt idx="20">
                  <c:v>93.090402930402902</c:v>
                </c:pt>
                <c:pt idx="21">
                  <c:v>93.126468750000001</c:v>
                </c:pt>
                <c:pt idx="22">
                  <c:v>93.079747634069406</c:v>
                </c:pt>
                <c:pt idx="23">
                  <c:v>92.774949494949496</c:v>
                </c:pt>
                <c:pt idx="24">
                  <c:v>92.478304498269907</c:v>
                </c:pt>
                <c:pt idx="25">
                  <c:v>92.305696969696996</c:v>
                </c:pt>
                <c:pt idx="26">
                  <c:v>92.091192982456107</c:v>
                </c:pt>
                <c:pt idx="27">
                  <c:v>91.9889935064935</c:v>
                </c:pt>
                <c:pt idx="28">
                  <c:v>91.634085603112794</c:v>
                </c:pt>
                <c:pt idx="29">
                  <c:v>91.4515808823529</c:v>
                </c:pt>
                <c:pt idx="30">
                  <c:v>91.332681159420304</c:v>
                </c:pt>
                <c:pt idx="31">
                  <c:v>91.164187725631805</c:v>
                </c:pt>
                <c:pt idx="32">
                  <c:v>90.962956204379594</c:v>
                </c:pt>
                <c:pt idx="33">
                  <c:v>90.540392156862694</c:v>
                </c:pt>
                <c:pt idx="34">
                  <c:v>90.127572016460903</c:v>
                </c:pt>
                <c:pt idx="35">
                  <c:v>89.900080000000003</c:v>
                </c:pt>
                <c:pt idx="36">
                  <c:v>89.6864919354839</c:v>
                </c:pt>
                <c:pt idx="37">
                  <c:v>89.303358490565998</c:v>
                </c:pt>
                <c:pt idx="38">
                  <c:v>89.042235772357699</c:v>
                </c:pt>
                <c:pt idx="39">
                  <c:v>88.882881355932199</c:v>
                </c:pt>
                <c:pt idx="40">
                  <c:v>88.658503649634994</c:v>
                </c:pt>
                <c:pt idx="41">
                  <c:v>88.391149825783998</c:v>
                </c:pt>
                <c:pt idx="42">
                  <c:v>87.862889733840305</c:v>
                </c:pt>
                <c:pt idx="43">
                  <c:v>87.457683397683397</c:v>
                </c:pt>
                <c:pt idx="44">
                  <c:v>87.056521739130403</c:v>
                </c:pt>
                <c:pt idx="45">
                  <c:v>86.808875968992197</c:v>
                </c:pt>
                <c:pt idx="46">
                  <c:v>86.350353356890494</c:v>
                </c:pt>
                <c:pt idx="47">
                  <c:v>86.024007092198602</c:v>
                </c:pt>
                <c:pt idx="48">
                  <c:v>85.712611683848806</c:v>
                </c:pt>
                <c:pt idx="49">
                  <c:v>85.416409266409303</c:v>
                </c:pt>
                <c:pt idx="50">
                  <c:v>84.926393442622995</c:v>
                </c:pt>
                <c:pt idx="51">
                  <c:v>84.359636363636398</c:v>
                </c:pt>
                <c:pt idx="52">
                  <c:v>83.792121212121202</c:v>
                </c:pt>
                <c:pt idx="53">
                  <c:v>83.267773109243706</c:v>
                </c:pt>
                <c:pt idx="54">
                  <c:v>82.957300380228105</c:v>
                </c:pt>
                <c:pt idx="55">
                  <c:v>82.338816326530605</c:v>
                </c:pt>
                <c:pt idx="56">
                  <c:v>81.855450450450405</c:v>
                </c:pt>
                <c:pt idx="57">
                  <c:v>81.426639344262298</c:v>
                </c:pt>
                <c:pt idx="58">
                  <c:v>81.023282442748098</c:v>
                </c:pt>
                <c:pt idx="59">
                  <c:v>80.513362831858402</c:v>
                </c:pt>
                <c:pt idx="60">
                  <c:v>79.7542592592593</c:v>
                </c:pt>
                <c:pt idx="61">
                  <c:v>79.029344978165895</c:v>
                </c:pt>
                <c:pt idx="62">
                  <c:v>78.271610169491495</c:v>
                </c:pt>
                <c:pt idx="63">
                  <c:v>77.687175925925899</c:v>
                </c:pt>
                <c:pt idx="64">
                  <c:v>76.987377777777795</c:v>
                </c:pt>
                <c:pt idx="65">
                  <c:v>76.133441860465098</c:v>
                </c:pt>
                <c:pt idx="66">
                  <c:v>75.675299145299107</c:v>
                </c:pt>
                <c:pt idx="67">
                  <c:v>74.800613207547201</c:v>
                </c:pt>
                <c:pt idx="68">
                  <c:v>74.010412844036694</c:v>
                </c:pt>
                <c:pt idx="69">
                  <c:v>73.071798245614005</c:v>
                </c:pt>
                <c:pt idx="70">
                  <c:v>72.073915094339597</c:v>
                </c:pt>
                <c:pt idx="71">
                  <c:v>71.120468750000001</c:v>
                </c:pt>
                <c:pt idx="72">
                  <c:v>70.165170731707306</c:v>
                </c:pt>
                <c:pt idx="73">
                  <c:v>69.095260663507105</c:v>
                </c:pt>
                <c:pt idx="74">
                  <c:v>68.109275362318797</c:v>
                </c:pt>
                <c:pt idx="75">
                  <c:v>67.074949494949493</c:v>
                </c:pt>
                <c:pt idx="76">
                  <c:v>65.900100502512601</c:v>
                </c:pt>
                <c:pt idx="77">
                  <c:v>64.775876288659802</c:v>
                </c:pt>
                <c:pt idx="78">
                  <c:v>63.446335078533998</c:v>
                </c:pt>
                <c:pt idx="79">
                  <c:v>62.014885844748903</c:v>
                </c:pt>
                <c:pt idx="80">
                  <c:v>60.431198347107397</c:v>
                </c:pt>
                <c:pt idx="81">
                  <c:v>58.789515418502198</c:v>
                </c:pt>
                <c:pt idx="82">
                  <c:v>57.1315463917526</c:v>
                </c:pt>
                <c:pt idx="83">
                  <c:v>55.577342995169097</c:v>
                </c:pt>
                <c:pt idx="84">
                  <c:v>54.136200000000002</c:v>
                </c:pt>
                <c:pt idx="85">
                  <c:v>52.124242424242397</c:v>
                </c:pt>
                <c:pt idx="86">
                  <c:v>50.443617021276602</c:v>
                </c:pt>
                <c:pt idx="87">
                  <c:v>48.151968503936999</c:v>
                </c:pt>
                <c:pt idx="88">
                  <c:v>46.189514563106798</c:v>
                </c:pt>
                <c:pt idx="89">
                  <c:v>44.195661157024801</c:v>
                </c:pt>
                <c:pt idx="90">
                  <c:v>41.581666666666699</c:v>
                </c:pt>
                <c:pt idx="91">
                  <c:v>47.069191176470603</c:v>
                </c:pt>
                <c:pt idx="92">
                  <c:v>49.808497652582197</c:v>
                </c:pt>
                <c:pt idx="93">
                  <c:v>48.030316742081503</c:v>
                </c:pt>
                <c:pt idx="94">
                  <c:v>45.828917748917704</c:v>
                </c:pt>
                <c:pt idx="95">
                  <c:v>43.381062801932401</c:v>
                </c:pt>
                <c:pt idx="96">
                  <c:v>44.077337662337698</c:v>
                </c:pt>
                <c:pt idx="97">
                  <c:v>48.426474164133701</c:v>
                </c:pt>
                <c:pt idx="98">
                  <c:v>47.423667481662598</c:v>
                </c:pt>
                <c:pt idx="99">
                  <c:v>60.408830645161302</c:v>
                </c:pt>
                <c:pt idx="100">
                  <c:v>55.2354257425743</c:v>
                </c:pt>
                <c:pt idx="101">
                  <c:v>56.237850098619298</c:v>
                </c:pt>
                <c:pt idx="102">
                  <c:v>55.677265624999997</c:v>
                </c:pt>
                <c:pt idx="103">
                  <c:v>55.8837890625</c:v>
                </c:pt>
                <c:pt idx="104">
                  <c:v>54.994841897233201</c:v>
                </c:pt>
                <c:pt idx="105">
                  <c:v>54.342768031189102</c:v>
                </c:pt>
                <c:pt idx="106">
                  <c:v>56.045922330097099</c:v>
                </c:pt>
                <c:pt idx="107">
                  <c:v>57.933882352941197</c:v>
                </c:pt>
                <c:pt idx="108">
                  <c:v>62.735764705882403</c:v>
                </c:pt>
                <c:pt idx="109">
                  <c:v>63.451156862745101</c:v>
                </c:pt>
                <c:pt idx="110">
                  <c:v>69.252868369351702</c:v>
                </c:pt>
                <c:pt idx="111">
                  <c:v>70.769604743082994</c:v>
                </c:pt>
                <c:pt idx="112">
                  <c:v>58.011143984220901</c:v>
                </c:pt>
                <c:pt idx="113">
                  <c:v>56.670414201183398</c:v>
                </c:pt>
                <c:pt idx="114">
                  <c:v>64.155156862745102</c:v>
                </c:pt>
                <c:pt idx="115">
                  <c:v>67.252215447154498</c:v>
                </c:pt>
                <c:pt idx="116">
                  <c:v>64.765548523206704</c:v>
                </c:pt>
                <c:pt idx="117">
                  <c:v>65.736931567328895</c:v>
                </c:pt>
                <c:pt idx="118">
                  <c:v>65.566821192052998</c:v>
                </c:pt>
                <c:pt idx="119">
                  <c:v>65.040000000000006</c:v>
                </c:pt>
                <c:pt idx="120">
                  <c:v>65.212902494331104</c:v>
                </c:pt>
                <c:pt idx="121">
                  <c:v>63.591341463414601</c:v>
                </c:pt>
                <c:pt idx="122">
                  <c:v>62.906432291666697</c:v>
                </c:pt>
                <c:pt idx="123">
                  <c:v>61.139383753501399</c:v>
                </c:pt>
                <c:pt idx="124">
                  <c:v>60.707713310580203</c:v>
                </c:pt>
                <c:pt idx="125">
                  <c:v>60.176754098360703</c:v>
                </c:pt>
                <c:pt idx="126">
                  <c:v>59.785105740181301</c:v>
                </c:pt>
                <c:pt idx="127">
                  <c:v>59.262436260623197</c:v>
                </c:pt>
                <c:pt idx="128">
                  <c:v>58.709619289340097</c:v>
                </c:pt>
                <c:pt idx="129">
                  <c:v>58.583406326034101</c:v>
                </c:pt>
                <c:pt idx="130">
                  <c:v>57.470835266821297</c:v>
                </c:pt>
                <c:pt idx="131">
                  <c:v>56.686255605381199</c:v>
                </c:pt>
                <c:pt idx="132">
                  <c:v>67.760971074380194</c:v>
                </c:pt>
                <c:pt idx="133">
                  <c:v>65.621230468749999</c:v>
                </c:pt>
                <c:pt idx="134">
                  <c:v>55.505500982318303</c:v>
                </c:pt>
                <c:pt idx="135">
                  <c:v>60.808599605522701</c:v>
                </c:pt>
                <c:pt idx="136">
                  <c:v>60.231718749999999</c:v>
                </c:pt>
                <c:pt idx="137">
                  <c:v>59.356640471512797</c:v>
                </c:pt>
                <c:pt idx="138">
                  <c:v>57.981571709233798</c:v>
                </c:pt>
                <c:pt idx="139">
                  <c:v>56.741666666666703</c:v>
                </c:pt>
                <c:pt idx="140">
                  <c:v>55.848821218074697</c:v>
                </c:pt>
                <c:pt idx="141">
                  <c:v>56.207455621301797</c:v>
                </c:pt>
                <c:pt idx="142">
                  <c:v>55.42</c:v>
                </c:pt>
                <c:pt idx="143">
                  <c:v>54.289256360078298</c:v>
                </c:pt>
                <c:pt idx="144">
                  <c:v>56.9707480314961</c:v>
                </c:pt>
                <c:pt idx="145">
                  <c:v>59.000746561886103</c:v>
                </c:pt>
                <c:pt idx="146">
                  <c:v>59.006370808678497</c:v>
                </c:pt>
                <c:pt idx="147">
                  <c:v>56.118472222222202</c:v>
                </c:pt>
                <c:pt idx="148">
                  <c:v>62.725259999999999</c:v>
                </c:pt>
                <c:pt idx="149">
                  <c:v>73.717243589743603</c:v>
                </c:pt>
                <c:pt idx="150">
                  <c:v>81.917557840616993</c:v>
                </c:pt>
                <c:pt idx="151">
                  <c:v>70.771434511434506</c:v>
                </c:pt>
                <c:pt idx="152">
                  <c:v>60.917602591792701</c:v>
                </c:pt>
                <c:pt idx="153">
                  <c:v>74.172370689655196</c:v>
                </c:pt>
                <c:pt idx="154">
                  <c:v>65.585800865800906</c:v>
                </c:pt>
                <c:pt idx="155">
                  <c:v>75.542584541062794</c:v>
                </c:pt>
                <c:pt idx="156">
                  <c:v>73.206369294605807</c:v>
                </c:pt>
                <c:pt idx="157">
                  <c:v>73.516461538461499</c:v>
                </c:pt>
                <c:pt idx="158">
                  <c:v>64.105244956772296</c:v>
                </c:pt>
                <c:pt idx="159">
                  <c:v>79.729077306733203</c:v>
                </c:pt>
                <c:pt idx="160">
                  <c:v>77.337136038186202</c:v>
                </c:pt>
                <c:pt idx="161">
                  <c:v>52.293229166666698</c:v>
                </c:pt>
                <c:pt idx="162">
                  <c:v>56.128538283062603</c:v>
                </c:pt>
                <c:pt idx="163">
                  <c:v>56.977254901960798</c:v>
                </c:pt>
                <c:pt idx="164">
                  <c:v>55.999035294117597</c:v>
                </c:pt>
                <c:pt idx="165">
                  <c:v>55.600388127853897</c:v>
                </c:pt>
                <c:pt idx="166">
                  <c:v>55.246771300448401</c:v>
                </c:pt>
                <c:pt idx="167">
                  <c:v>55.0990465631929</c:v>
                </c:pt>
                <c:pt idx="168">
                  <c:v>54.492100656455101</c:v>
                </c:pt>
                <c:pt idx="169">
                  <c:v>53.827190265486699</c:v>
                </c:pt>
                <c:pt idx="170">
                  <c:v>52.948687089715499</c:v>
                </c:pt>
                <c:pt idx="171">
                  <c:v>52.349650655021797</c:v>
                </c:pt>
                <c:pt idx="172">
                  <c:v>63.107088607594903</c:v>
                </c:pt>
                <c:pt idx="173">
                  <c:v>67.015246636771295</c:v>
                </c:pt>
                <c:pt idx="174">
                  <c:v>60.3725386313466</c:v>
                </c:pt>
                <c:pt idx="175">
                  <c:v>64.623913043478296</c:v>
                </c:pt>
                <c:pt idx="176">
                  <c:v>74.720048309178694</c:v>
                </c:pt>
                <c:pt idx="177">
                  <c:v>80.068790560471996</c:v>
                </c:pt>
                <c:pt idx="178">
                  <c:v>71.806436525612497</c:v>
                </c:pt>
                <c:pt idx="179">
                  <c:v>49.525387840670902</c:v>
                </c:pt>
                <c:pt idx="180">
                  <c:v>76.142899786780404</c:v>
                </c:pt>
                <c:pt idx="181">
                  <c:v>69.804761904761904</c:v>
                </c:pt>
                <c:pt idx="182">
                  <c:v>68.624020618556699</c:v>
                </c:pt>
                <c:pt idx="183">
                  <c:v>67.302120582120594</c:v>
                </c:pt>
                <c:pt idx="184">
                  <c:v>65.708846960167705</c:v>
                </c:pt>
                <c:pt idx="185">
                  <c:v>70.543486238532097</c:v>
                </c:pt>
                <c:pt idx="186">
                  <c:v>67.244800884955794</c:v>
                </c:pt>
                <c:pt idx="187">
                  <c:v>68.918650442477897</c:v>
                </c:pt>
                <c:pt idx="188">
                  <c:v>69.049874213836503</c:v>
                </c:pt>
                <c:pt idx="189">
                  <c:v>68.943504273504303</c:v>
                </c:pt>
                <c:pt idx="190">
                  <c:v>68.280727272727304</c:v>
                </c:pt>
                <c:pt idx="191">
                  <c:v>53.949523809523797</c:v>
                </c:pt>
                <c:pt idx="192">
                  <c:v>68.750392670157098</c:v>
                </c:pt>
                <c:pt idx="193">
                  <c:v>69.623822784810102</c:v>
                </c:pt>
                <c:pt idx="194">
                  <c:v>71.795532407407407</c:v>
                </c:pt>
                <c:pt idx="195">
                  <c:v>56.380286975717397</c:v>
                </c:pt>
                <c:pt idx="196">
                  <c:v>69.828511627907005</c:v>
                </c:pt>
                <c:pt idx="197">
                  <c:v>53.701097560975597</c:v>
                </c:pt>
                <c:pt idx="198">
                  <c:v>53.767050209205003</c:v>
                </c:pt>
                <c:pt idx="199">
                  <c:v>63.839735234215901</c:v>
                </c:pt>
                <c:pt idx="200">
                  <c:v>64.950020040080204</c:v>
                </c:pt>
                <c:pt idx="201">
                  <c:v>59.6295151515152</c:v>
                </c:pt>
                <c:pt idx="202">
                  <c:v>62.390932539682503</c:v>
                </c:pt>
                <c:pt idx="203">
                  <c:v>41.524479999999997</c:v>
                </c:pt>
                <c:pt idx="204">
                  <c:v>67.545419222903902</c:v>
                </c:pt>
                <c:pt idx="205">
                  <c:v>60.801366459627303</c:v>
                </c:pt>
                <c:pt idx="206">
                  <c:v>52.482677824267803</c:v>
                </c:pt>
                <c:pt idx="207">
                  <c:v>59.421530612244901</c:v>
                </c:pt>
                <c:pt idx="208">
                  <c:v>60.411502057613198</c:v>
                </c:pt>
                <c:pt idx="209">
                  <c:v>61.9664583333333</c:v>
                </c:pt>
                <c:pt idx="210">
                  <c:v>50.2417338709677</c:v>
                </c:pt>
                <c:pt idx="211">
                  <c:v>60.1073650107991</c:v>
                </c:pt>
                <c:pt idx="212">
                  <c:v>64.505421166306704</c:v>
                </c:pt>
                <c:pt idx="213">
                  <c:v>45.887886178861798</c:v>
                </c:pt>
                <c:pt idx="214">
                  <c:v>49.518551307847098</c:v>
                </c:pt>
                <c:pt idx="215">
                  <c:v>57.934041237113398</c:v>
                </c:pt>
                <c:pt idx="216">
                  <c:v>53.401567460317501</c:v>
                </c:pt>
                <c:pt idx="217">
                  <c:v>51.915360824742301</c:v>
                </c:pt>
                <c:pt idx="218">
                  <c:v>70.518224719101099</c:v>
                </c:pt>
                <c:pt idx="219">
                  <c:v>56.3971370143149</c:v>
                </c:pt>
                <c:pt idx="220">
                  <c:v>46.937631578947403</c:v>
                </c:pt>
                <c:pt idx="221">
                  <c:v>53.078421052631597</c:v>
                </c:pt>
                <c:pt idx="222">
                  <c:v>54.651020833333298</c:v>
                </c:pt>
                <c:pt idx="223">
                  <c:v>43.643894523326601</c:v>
                </c:pt>
                <c:pt idx="224">
                  <c:v>53.161569416498999</c:v>
                </c:pt>
                <c:pt idx="225">
                  <c:v>58.261584362139899</c:v>
                </c:pt>
                <c:pt idx="226">
                  <c:v>47.981255060728699</c:v>
                </c:pt>
                <c:pt idx="227">
                  <c:v>49.522155688622803</c:v>
                </c:pt>
                <c:pt idx="228">
                  <c:v>53.853162055336</c:v>
                </c:pt>
                <c:pt idx="229">
                  <c:v>38.072102161100197</c:v>
                </c:pt>
                <c:pt idx="230">
                  <c:v>44.181079429735199</c:v>
                </c:pt>
                <c:pt idx="231">
                  <c:v>47.935060483870998</c:v>
                </c:pt>
                <c:pt idx="232">
                  <c:v>40.913558648111298</c:v>
                </c:pt>
                <c:pt idx="233">
                  <c:v>48.128370221327998</c:v>
                </c:pt>
                <c:pt idx="234">
                  <c:v>43.562115768463102</c:v>
                </c:pt>
                <c:pt idx="235">
                  <c:v>35.9567484662577</c:v>
                </c:pt>
                <c:pt idx="236">
                  <c:v>31.6664621676892</c:v>
                </c:pt>
                <c:pt idx="237">
                  <c:v>35.290645833333301</c:v>
                </c:pt>
                <c:pt idx="238">
                  <c:v>38.836445783132497</c:v>
                </c:pt>
                <c:pt idx="239">
                  <c:v>31.099005964214701</c:v>
                </c:pt>
                <c:pt idx="240">
                  <c:v>26.802404809619201</c:v>
                </c:pt>
                <c:pt idx="241">
                  <c:v>28.791129707113001</c:v>
                </c:pt>
                <c:pt idx="242">
                  <c:v>29.786552419354798</c:v>
                </c:pt>
                <c:pt idx="243">
                  <c:v>45.3428505747126</c:v>
                </c:pt>
                <c:pt idx="244">
                  <c:v>56.649814049586801</c:v>
                </c:pt>
                <c:pt idx="245">
                  <c:v>47.975866141732297</c:v>
                </c:pt>
                <c:pt idx="246">
                  <c:v>48.600782778865003</c:v>
                </c:pt>
                <c:pt idx="247">
                  <c:v>46.881640316205498</c:v>
                </c:pt>
                <c:pt idx="248">
                  <c:v>50.5489126213592</c:v>
                </c:pt>
                <c:pt idx="249">
                  <c:v>53.397120315581901</c:v>
                </c:pt>
                <c:pt idx="250">
                  <c:v>51.965634615384602</c:v>
                </c:pt>
                <c:pt idx="251">
                  <c:v>51.334208494208497</c:v>
                </c:pt>
                <c:pt idx="252">
                  <c:v>48.111594488188999</c:v>
                </c:pt>
                <c:pt idx="253">
                  <c:v>56.867686274509801</c:v>
                </c:pt>
                <c:pt idx="254">
                  <c:v>48.459337231968803</c:v>
                </c:pt>
                <c:pt idx="255">
                  <c:v>54.745566406249999</c:v>
                </c:pt>
                <c:pt idx="256">
                  <c:v>46.388705179282901</c:v>
                </c:pt>
                <c:pt idx="257">
                  <c:v>45.4461417322835</c:v>
                </c:pt>
                <c:pt idx="258">
                  <c:v>44.504391217564901</c:v>
                </c:pt>
                <c:pt idx="259">
                  <c:v>53.15509765625</c:v>
                </c:pt>
                <c:pt idx="260">
                  <c:v>43.928019607843098</c:v>
                </c:pt>
                <c:pt idx="261">
                  <c:v>53.8729306930693</c:v>
                </c:pt>
                <c:pt idx="262">
                  <c:v>49.443629343629297</c:v>
                </c:pt>
                <c:pt idx="263">
                  <c:v>47.5888537549407</c:v>
                </c:pt>
                <c:pt idx="264">
                  <c:v>50.862720156555802</c:v>
                </c:pt>
                <c:pt idx="265">
                  <c:v>46.185156249999999</c:v>
                </c:pt>
                <c:pt idx="266">
                  <c:v>54.164568627450997</c:v>
                </c:pt>
                <c:pt idx="267">
                  <c:v>50.225703125000003</c:v>
                </c:pt>
                <c:pt idx="268">
                  <c:v>50.635959595959598</c:v>
                </c:pt>
                <c:pt idx="269">
                  <c:v>50.345856031128399</c:v>
                </c:pt>
                <c:pt idx="270">
                  <c:v>52.321191406250001</c:v>
                </c:pt>
                <c:pt idx="271">
                  <c:v>52.305822050290097</c:v>
                </c:pt>
                <c:pt idx="272">
                  <c:v>48.976336633663401</c:v>
                </c:pt>
                <c:pt idx="273">
                  <c:v>55.874639376218298</c:v>
                </c:pt>
                <c:pt idx="274">
                  <c:v>48.036854368931998</c:v>
                </c:pt>
                <c:pt idx="275">
                  <c:v>56.966679764243601</c:v>
                </c:pt>
                <c:pt idx="276">
                  <c:v>51.715404339250497</c:v>
                </c:pt>
                <c:pt idx="277">
                  <c:v>50.140958904109603</c:v>
                </c:pt>
                <c:pt idx="278">
                  <c:v>51.243372781065098</c:v>
                </c:pt>
                <c:pt idx="279">
                  <c:v>54.651437007874001</c:v>
                </c:pt>
                <c:pt idx="280">
                  <c:v>51.454220907297803</c:v>
                </c:pt>
                <c:pt idx="281">
                  <c:v>44.389253438113997</c:v>
                </c:pt>
                <c:pt idx="282">
                  <c:v>53.823937007874001</c:v>
                </c:pt>
                <c:pt idx="283">
                  <c:v>48.865551181102397</c:v>
                </c:pt>
                <c:pt idx="284">
                  <c:v>48.254179687499999</c:v>
                </c:pt>
                <c:pt idx="285">
                  <c:v>47.1688571428571</c:v>
                </c:pt>
                <c:pt idx="286">
                  <c:v>46.956564299424201</c:v>
                </c:pt>
                <c:pt idx="287">
                  <c:v>46.97185546875</c:v>
                </c:pt>
                <c:pt idx="288">
                  <c:v>47.4544249512671</c:v>
                </c:pt>
                <c:pt idx="289">
                  <c:v>47.287042801556403</c:v>
                </c:pt>
                <c:pt idx="290">
                  <c:v>47.452944550669201</c:v>
                </c:pt>
                <c:pt idx="291">
                  <c:v>47.537689320388402</c:v>
                </c:pt>
                <c:pt idx="292">
                  <c:v>47.884135922330103</c:v>
                </c:pt>
                <c:pt idx="293">
                  <c:v>50.001627450980401</c:v>
                </c:pt>
                <c:pt idx="294">
                  <c:v>48.014682080924899</c:v>
                </c:pt>
                <c:pt idx="295">
                  <c:v>46.554131274131301</c:v>
                </c:pt>
                <c:pt idx="296">
                  <c:v>43.398440545809002</c:v>
                </c:pt>
                <c:pt idx="297">
                  <c:v>48.407835249042101</c:v>
                </c:pt>
                <c:pt idx="298">
                  <c:v>44.1684872298625</c:v>
                </c:pt>
                <c:pt idx="299">
                  <c:v>51.22625</c:v>
                </c:pt>
                <c:pt idx="300">
                  <c:v>46.112945736434099</c:v>
                </c:pt>
                <c:pt idx="301">
                  <c:v>48.332837837837801</c:v>
                </c:pt>
                <c:pt idx="302">
                  <c:v>48.744507874015703</c:v>
                </c:pt>
                <c:pt idx="303">
                  <c:v>43.4167125984252</c:v>
                </c:pt>
                <c:pt idx="304">
                  <c:v>50.002992277992298</c:v>
                </c:pt>
                <c:pt idx="305">
                  <c:v>46.988867562380001</c:v>
                </c:pt>
                <c:pt idx="306">
                  <c:v>43.830857699805101</c:v>
                </c:pt>
                <c:pt idx="307">
                  <c:v>49.100951456310703</c:v>
                </c:pt>
                <c:pt idx="308">
                  <c:v>47.5430980392157</c:v>
                </c:pt>
                <c:pt idx="309">
                  <c:v>45.946404715127699</c:v>
                </c:pt>
                <c:pt idx="310">
                  <c:v>51.407495183044297</c:v>
                </c:pt>
                <c:pt idx="311">
                  <c:v>43.976171874999999</c:v>
                </c:pt>
                <c:pt idx="312">
                  <c:v>52.981937984496099</c:v>
                </c:pt>
                <c:pt idx="313">
                  <c:v>47.085029013539703</c:v>
                </c:pt>
                <c:pt idx="314">
                  <c:v>46.281709741550699</c:v>
                </c:pt>
                <c:pt idx="315">
                  <c:v>47.015489443378101</c:v>
                </c:pt>
                <c:pt idx="316">
                  <c:v>47.062196078431398</c:v>
                </c:pt>
                <c:pt idx="317">
                  <c:v>49.658988326848302</c:v>
                </c:pt>
                <c:pt idx="318">
                  <c:v>47.535843137254901</c:v>
                </c:pt>
                <c:pt idx="319">
                  <c:v>40.966051080550102</c:v>
                </c:pt>
                <c:pt idx="320">
                  <c:v>52.224636542239701</c:v>
                </c:pt>
                <c:pt idx="321">
                  <c:v>48.8932421875</c:v>
                </c:pt>
                <c:pt idx="322">
                  <c:v>47.683961538461503</c:v>
                </c:pt>
                <c:pt idx="323">
                  <c:v>47.910019417475702</c:v>
                </c:pt>
                <c:pt idx="324">
                  <c:v>45.985192307692301</c:v>
                </c:pt>
                <c:pt idx="325">
                  <c:v>43.992455795677799</c:v>
                </c:pt>
                <c:pt idx="326">
                  <c:v>48.851442307692302</c:v>
                </c:pt>
                <c:pt idx="327">
                  <c:v>47.369667968750001</c:v>
                </c:pt>
                <c:pt idx="328">
                  <c:v>44.319980430528403</c:v>
                </c:pt>
                <c:pt idx="329">
                  <c:v>50.761988304093599</c:v>
                </c:pt>
                <c:pt idx="330">
                  <c:v>48.525945419103302</c:v>
                </c:pt>
                <c:pt idx="331">
                  <c:v>46.545068762279001</c:v>
                </c:pt>
                <c:pt idx="332">
                  <c:v>43.376094674556199</c:v>
                </c:pt>
                <c:pt idx="333">
                  <c:v>50.452711198428297</c:v>
                </c:pt>
                <c:pt idx="334">
                  <c:v>44.649585798816602</c:v>
                </c:pt>
                <c:pt idx="335">
                  <c:v>49.465655577299401</c:v>
                </c:pt>
                <c:pt idx="336">
                  <c:v>44.646627450980397</c:v>
                </c:pt>
                <c:pt idx="337">
                  <c:v>47.393431372549003</c:v>
                </c:pt>
                <c:pt idx="338">
                  <c:v>51.082691552062897</c:v>
                </c:pt>
                <c:pt idx="339">
                  <c:v>44.751460000000002</c:v>
                </c:pt>
                <c:pt idx="340">
                  <c:v>50.003163064832997</c:v>
                </c:pt>
                <c:pt idx="341">
                  <c:v>46.953301158301201</c:v>
                </c:pt>
                <c:pt idx="342">
                  <c:v>40.304216867469897</c:v>
                </c:pt>
                <c:pt idx="343">
                  <c:v>52.596712598425199</c:v>
                </c:pt>
                <c:pt idx="344">
                  <c:v>48.9065953307393</c:v>
                </c:pt>
                <c:pt idx="345">
                  <c:v>47.355598455598503</c:v>
                </c:pt>
                <c:pt idx="346">
                  <c:v>47.835299806576401</c:v>
                </c:pt>
                <c:pt idx="347">
                  <c:v>48.099417475728202</c:v>
                </c:pt>
                <c:pt idx="348">
                  <c:v>48.0545914396887</c:v>
                </c:pt>
                <c:pt idx="349">
                  <c:v>47.872412451361903</c:v>
                </c:pt>
                <c:pt idx="350">
                  <c:v>44.4714484126984</c:v>
                </c:pt>
                <c:pt idx="351">
                  <c:v>51.514785992217902</c:v>
                </c:pt>
                <c:pt idx="352">
                  <c:v>49.399922630560901</c:v>
                </c:pt>
                <c:pt idx="353">
                  <c:v>49.871386718750003</c:v>
                </c:pt>
                <c:pt idx="354">
                  <c:v>50.112932038834899</c:v>
                </c:pt>
                <c:pt idx="355">
                  <c:v>49.662504854368898</c:v>
                </c:pt>
                <c:pt idx="356">
                  <c:v>46.876990099009902</c:v>
                </c:pt>
                <c:pt idx="357">
                  <c:v>48.285527343749997</c:v>
                </c:pt>
                <c:pt idx="358">
                  <c:v>48.525452755905498</c:v>
                </c:pt>
                <c:pt idx="359">
                  <c:v>51.537906066536202</c:v>
                </c:pt>
                <c:pt idx="360">
                  <c:v>49.3046303501946</c:v>
                </c:pt>
                <c:pt idx="361">
                  <c:v>43.448996062992101</c:v>
                </c:pt>
                <c:pt idx="362">
                  <c:v>52.930377733598398</c:v>
                </c:pt>
                <c:pt idx="363">
                  <c:v>48.6681102362205</c:v>
                </c:pt>
                <c:pt idx="364">
                  <c:v>52.553531746031702</c:v>
                </c:pt>
                <c:pt idx="365">
                  <c:v>48.593581213307203</c:v>
                </c:pt>
                <c:pt idx="366">
                  <c:v>48.24591796875</c:v>
                </c:pt>
                <c:pt idx="367">
                  <c:v>47.787689243027899</c:v>
                </c:pt>
                <c:pt idx="368">
                  <c:v>53.415186640471497</c:v>
                </c:pt>
                <c:pt idx="369">
                  <c:v>49.010157170923399</c:v>
                </c:pt>
                <c:pt idx="370">
                  <c:v>45.504618395303297</c:v>
                </c:pt>
                <c:pt idx="371">
                  <c:v>51.896712598425196</c:v>
                </c:pt>
                <c:pt idx="372">
                  <c:v>49.407066929133897</c:v>
                </c:pt>
                <c:pt idx="373">
                  <c:v>49.647084148727998</c:v>
                </c:pt>
                <c:pt idx="374">
                  <c:v>51.0993933463796</c:v>
                </c:pt>
                <c:pt idx="375">
                  <c:v>44.063885601577901</c:v>
                </c:pt>
                <c:pt idx="376">
                  <c:v>53.453104125736701</c:v>
                </c:pt>
                <c:pt idx="377">
                  <c:v>51.452616279069801</c:v>
                </c:pt>
                <c:pt idx="378">
                  <c:v>48.425892857142898</c:v>
                </c:pt>
                <c:pt idx="379">
                  <c:v>41.900755467196802</c:v>
                </c:pt>
                <c:pt idx="380">
                  <c:v>54.528297455968698</c:v>
                </c:pt>
                <c:pt idx="381">
                  <c:v>50.629208494208498</c:v>
                </c:pt>
                <c:pt idx="382">
                  <c:v>48.917475538160502</c:v>
                </c:pt>
                <c:pt idx="383">
                  <c:v>42.309166666666698</c:v>
                </c:pt>
                <c:pt idx="384">
                  <c:v>50.906167315175097</c:v>
                </c:pt>
                <c:pt idx="385">
                  <c:v>48.9302559055118</c:v>
                </c:pt>
                <c:pt idx="386">
                  <c:v>47.246640471512798</c:v>
                </c:pt>
                <c:pt idx="387">
                  <c:v>45.231291585127202</c:v>
                </c:pt>
                <c:pt idx="388">
                  <c:v>52.7640667976424</c:v>
                </c:pt>
                <c:pt idx="389">
                  <c:v>45.2255049504951</c:v>
                </c:pt>
                <c:pt idx="390">
                  <c:v>47.934842519684999</c:v>
                </c:pt>
                <c:pt idx="391">
                  <c:v>49.260899999999999</c:v>
                </c:pt>
                <c:pt idx="392">
                  <c:v>50.5741130604289</c:v>
                </c:pt>
                <c:pt idx="393">
                  <c:v>47.564358974359003</c:v>
                </c:pt>
                <c:pt idx="394">
                  <c:v>41.117297830374802</c:v>
                </c:pt>
                <c:pt idx="395">
                  <c:v>52.224350393700803</c:v>
                </c:pt>
                <c:pt idx="396">
                  <c:v>48.032504892367903</c:v>
                </c:pt>
                <c:pt idx="397">
                  <c:v>47.311499013806703</c:v>
                </c:pt>
                <c:pt idx="398">
                  <c:v>46.980352941176498</c:v>
                </c:pt>
                <c:pt idx="399">
                  <c:v>49.550784313725501</c:v>
                </c:pt>
                <c:pt idx="400">
                  <c:v>44.2104950495049</c:v>
                </c:pt>
                <c:pt idx="401">
                  <c:v>50.6856188605108</c:v>
                </c:pt>
                <c:pt idx="402">
                  <c:v>47.785380116959097</c:v>
                </c:pt>
                <c:pt idx="403">
                  <c:v>43.304297029703001</c:v>
                </c:pt>
                <c:pt idx="404">
                  <c:v>48.727125984251998</c:v>
                </c:pt>
                <c:pt idx="405">
                  <c:v>49.414268774703601</c:v>
                </c:pt>
                <c:pt idx="406">
                  <c:v>47.628228346456702</c:v>
                </c:pt>
                <c:pt idx="407">
                  <c:v>47.688444881889801</c:v>
                </c:pt>
                <c:pt idx="408">
                  <c:v>50.830410958904103</c:v>
                </c:pt>
                <c:pt idx="409">
                  <c:v>47.796420233463003</c:v>
                </c:pt>
                <c:pt idx="410">
                  <c:v>44.377663366336598</c:v>
                </c:pt>
                <c:pt idx="411">
                  <c:v>48.880214843749997</c:v>
                </c:pt>
                <c:pt idx="412">
                  <c:v>49.102655935613697</c:v>
                </c:pt>
                <c:pt idx="413">
                  <c:v>46.427999999999997</c:v>
                </c:pt>
                <c:pt idx="414">
                  <c:v>51.9608565737052</c:v>
                </c:pt>
                <c:pt idx="415">
                  <c:v>51.460799220272897</c:v>
                </c:pt>
                <c:pt idx="416">
                  <c:v>41.102665330661303</c:v>
                </c:pt>
                <c:pt idx="417">
                  <c:v>51.384215686274501</c:v>
                </c:pt>
                <c:pt idx="418">
                  <c:v>48.5503543307087</c:v>
                </c:pt>
                <c:pt idx="419">
                  <c:v>49.543352941176501</c:v>
                </c:pt>
                <c:pt idx="420">
                  <c:v>50.280724070450098</c:v>
                </c:pt>
                <c:pt idx="421">
                  <c:v>40.865490981963902</c:v>
                </c:pt>
                <c:pt idx="422">
                  <c:v>52.270528375733903</c:v>
                </c:pt>
                <c:pt idx="423">
                  <c:v>49.1043835616438</c:v>
                </c:pt>
                <c:pt idx="424">
                  <c:v>48.127721021611002</c:v>
                </c:pt>
                <c:pt idx="425">
                  <c:v>45.943260000000002</c:v>
                </c:pt>
                <c:pt idx="426">
                  <c:v>53.288727984344398</c:v>
                </c:pt>
                <c:pt idx="427">
                  <c:v>49.553767258382599</c:v>
                </c:pt>
                <c:pt idx="428">
                  <c:v>45.384819999999998</c:v>
                </c:pt>
                <c:pt idx="429">
                  <c:v>52.494003944773198</c:v>
                </c:pt>
                <c:pt idx="430">
                  <c:v>45.699879759519</c:v>
                </c:pt>
                <c:pt idx="431">
                  <c:v>50.050698602794398</c:v>
                </c:pt>
                <c:pt idx="432">
                  <c:v>51.403585657370499</c:v>
                </c:pt>
                <c:pt idx="433">
                  <c:v>47.280279999999998</c:v>
                </c:pt>
                <c:pt idx="434">
                  <c:v>51.091337325349301</c:v>
                </c:pt>
                <c:pt idx="435">
                  <c:v>52.289161793372301</c:v>
                </c:pt>
                <c:pt idx="436">
                  <c:v>46.305751503006</c:v>
                </c:pt>
                <c:pt idx="437">
                  <c:v>53.2194466403162</c:v>
                </c:pt>
                <c:pt idx="438">
                  <c:v>46.166726907630498</c:v>
                </c:pt>
                <c:pt idx="439">
                  <c:v>53.020449218750002</c:v>
                </c:pt>
                <c:pt idx="440">
                  <c:v>46.279359999999997</c:v>
                </c:pt>
                <c:pt idx="441">
                  <c:v>55.073445544554502</c:v>
                </c:pt>
                <c:pt idx="442">
                  <c:v>51.561007905138297</c:v>
                </c:pt>
                <c:pt idx="443">
                  <c:v>45.519599999999997</c:v>
                </c:pt>
                <c:pt idx="444">
                  <c:v>53.359514170040498</c:v>
                </c:pt>
                <c:pt idx="445">
                  <c:v>48.764514170040499</c:v>
                </c:pt>
                <c:pt idx="446">
                  <c:v>50.336953907815598</c:v>
                </c:pt>
                <c:pt idx="447">
                  <c:v>51.5101590457257</c:v>
                </c:pt>
                <c:pt idx="448">
                  <c:v>51.032574850299397</c:v>
                </c:pt>
                <c:pt idx="449">
                  <c:v>53.359061876247502</c:v>
                </c:pt>
                <c:pt idx="450">
                  <c:v>50.374777327935199</c:v>
                </c:pt>
                <c:pt idx="451">
                  <c:v>54.387914979757099</c:v>
                </c:pt>
                <c:pt idx="452">
                  <c:v>48.863691683570003</c:v>
                </c:pt>
                <c:pt idx="453">
                  <c:v>53.819763313609499</c:v>
                </c:pt>
                <c:pt idx="454">
                  <c:v>51.612771084337297</c:v>
                </c:pt>
                <c:pt idx="455">
                  <c:v>50.739841584158398</c:v>
                </c:pt>
                <c:pt idx="456">
                  <c:v>53.867992047713699</c:v>
                </c:pt>
                <c:pt idx="457">
                  <c:v>47.840976095617499</c:v>
                </c:pt>
                <c:pt idx="458">
                  <c:v>52.646558704453398</c:v>
                </c:pt>
                <c:pt idx="459">
                  <c:v>57.058151093439399</c:v>
                </c:pt>
                <c:pt idx="460">
                  <c:v>50.7057053941909</c:v>
                </c:pt>
                <c:pt idx="461">
                  <c:v>51.722371134020598</c:v>
                </c:pt>
                <c:pt idx="462">
                  <c:v>52.374186991869898</c:v>
                </c:pt>
                <c:pt idx="463">
                  <c:v>55.438651911468803</c:v>
                </c:pt>
                <c:pt idx="464">
                  <c:v>50.116247422680402</c:v>
                </c:pt>
                <c:pt idx="465">
                  <c:v>58.137956349206299</c:v>
                </c:pt>
                <c:pt idx="466">
                  <c:v>50.5951515151515</c:v>
                </c:pt>
                <c:pt idx="467">
                  <c:v>53.6116666666667</c:v>
                </c:pt>
                <c:pt idx="468">
                  <c:v>54.542933884297497</c:v>
                </c:pt>
                <c:pt idx="469">
                  <c:v>52.7097336065574</c:v>
                </c:pt>
                <c:pt idx="470">
                  <c:v>51.675731707317098</c:v>
                </c:pt>
                <c:pt idx="471">
                  <c:v>57.748955823293201</c:v>
                </c:pt>
                <c:pt idx="472">
                  <c:v>51.3673100616016</c:v>
                </c:pt>
                <c:pt idx="473">
                  <c:v>55.722177589852002</c:v>
                </c:pt>
                <c:pt idx="474">
                  <c:v>51.825306553911197</c:v>
                </c:pt>
                <c:pt idx="475">
                  <c:v>58.519680638722598</c:v>
                </c:pt>
                <c:pt idx="476">
                  <c:v>54.161004098360699</c:v>
                </c:pt>
                <c:pt idx="477">
                  <c:v>50.230520361990898</c:v>
                </c:pt>
                <c:pt idx="478">
                  <c:v>56.604495798319299</c:v>
                </c:pt>
                <c:pt idx="479">
                  <c:v>54.945936170212804</c:v>
                </c:pt>
                <c:pt idx="480">
                  <c:v>56.244264705882401</c:v>
                </c:pt>
                <c:pt idx="481">
                  <c:v>54.555539419087097</c:v>
                </c:pt>
                <c:pt idx="482">
                  <c:v>54.847121212121202</c:v>
                </c:pt>
                <c:pt idx="483">
                  <c:v>53.893910256410301</c:v>
                </c:pt>
                <c:pt idx="484">
                  <c:v>56.341461864406803</c:v>
                </c:pt>
                <c:pt idx="485">
                  <c:v>55.1637804878049</c:v>
                </c:pt>
                <c:pt idx="486">
                  <c:v>60.733755020080302</c:v>
                </c:pt>
                <c:pt idx="487">
                  <c:v>51.152079439252297</c:v>
                </c:pt>
                <c:pt idx="488">
                  <c:v>58.644527896995697</c:v>
                </c:pt>
                <c:pt idx="489">
                  <c:v>54.421383647798699</c:v>
                </c:pt>
                <c:pt idx="490">
                  <c:v>56.234341563786003</c:v>
                </c:pt>
                <c:pt idx="491">
                  <c:v>55.983698630136999</c:v>
                </c:pt>
                <c:pt idx="492">
                  <c:v>55.5565</c:v>
                </c:pt>
                <c:pt idx="493">
                  <c:v>57.855322580645201</c:v>
                </c:pt>
                <c:pt idx="494">
                  <c:v>55.256698795180696</c:v>
                </c:pt>
                <c:pt idx="495">
                  <c:v>58.213119658119702</c:v>
                </c:pt>
                <c:pt idx="496">
                  <c:v>55.475983827493302</c:v>
                </c:pt>
                <c:pt idx="497">
                  <c:v>55.583819444444401</c:v>
                </c:pt>
                <c:pt idx="498">
                  <c:v>57.309245689655199</c:v>
                </c:pt>
                <c:pt idx="499">
                  <c:v>60.211677018633502</c:v>
                </c:pt>
                <c:pt idx="500">
                  <c:v>57.292356828193803</c:v>
                </c:pt>
                <c:pt idx="501">
                  <c:v>55.196100000000001</c:v>
                </c:pt>
                <c:pt idx="502">
                  <c:v>57.8155257270693</c:v>
                </c:pt>
                <c:pt idx="503">
                  <c:v>57.612334801762103</c:v>
                </c:pt>
                <c:pt idx="504">
                  <c:v>61.143881856540098</c:v>
                </c:pt>
                <c:pt idx="505">
                  <c:v>55.583295128939803</c:v>
                </c:pt>
                <c:pt idx="506">
                  <c:v>57.532594235033301</c:v>
                </c:pt>
                <c:pt idx="507">
                  <c:v>58.121333333333297</c:v>
                </c:pt>
                <c:pt idx="508">
                  <c:v>62.734959016393397</c:v>
                </c:pt>
                <c:pt idx="509">
                  <c:v>54.654610169491498</c:v>
                </c:pt>
                <c:pt idx="510">
                  <c:v>59.380691964285703</c:v>
                </c:pt>
                <c:pt idx="511">
                  <c:v>60.834620689655203</c:v>
                </c:pt>
                <c:pt idx="512">
                  <c:v>61.784632034631997</c:v>
                </c:pt>
                <c:pt idx="513">
                  <c:v>58.068227848101301</c:v>
                </c:pt>
                <c:pt idx="514">
                  <c:v>59.860975609756103</c:v>
                </c:pt>
                <c:pt idx="515">
                  <c:v>60.2209935897436</c:v>
                </c:pt>
                <c:pt idx="516">
                  <c:v>62.0767435897436</c:v>
                </c:pt>
                <c:pt idx="517">
                  <c:v>60.510677966101703</c:v>
                </c:pt>
                <c:pt idx="518">
                  <c:v>60.782683544303801</c:v>
                </c:pt>
                <c:pt idx="519">
                  <c:v>61.565935483871002</c:v>
                </c:pt>
                <c:pt idx="520">
                  <c:v>60.793004115226303</c:v>
                </c:pt>
                <c:pt idx="521">
                  <c:v>63.061561461794</c:v>
                </c:pt>
                <c:pt idx="522">
                  <c:v>62.941160000000004</c:v>
                </c:pt>
                <c:pt idx="523">
                  <c:v>63.385195312500002</c:v>
                </c:pt>
                <c:pt idx="524">
                  <c:v>64.674098939929294</c:v>
                </c:pt>
                <c:pt idx="525">
                  <c:v>64.643781512605003</c:v>
                </c:pt>
                <c:pt idx="526">
                  <c:v>65.338921933085501</c:v>
                </c:pt>
                <c:pt idx="527">
                  <c:v>66.177718631178706</c:v>
                </c:pt>
                <c:pt idx="528">
                  <c:v>65.820184331797194</c:v>
                </c:pt>
                <c:pt idx="529">
                  <c:v>66.847098214285694</c:v>
                </c:pt>
                <c:pt idx="530">
                  <c:v>66.589510869565203</c:v>
                </c:pt>
                <c:pt idx="531">
                  <c:v>67.2990960451977</c:v>
                </c:pt>
                <c:pt idx="532">
                  <c:v>67.492402597402602</c:v>
                </c:pt>
                <c:pt idx="533">
                  <c:v>68.182408376963394</c:v>
                </c:pt>
                <c:pt idx="534">
                  <c:v>68.383277777777806</c:v>
                </c:pt>
                <c:pt idx="535">
                  <c:v>68.788484848484799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F-4C7E-A4E5-A533AEA844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29-4395-8C5F-AC855B56A4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29-4395-8C5F-AC855B56A4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429-4395-8C5F-AC855B56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pO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RQ'!$I$5:$I$557</c:f>
              <c:numCache>
                <c:formatCode>General</c:formatCode>
                <c:ptCount val="553"/>
                <c:pt idx="0">
                  <c:v>1.9040074159789172E-3</c:v>
                </c:pt>
                <c:pt idx="1">
                  <c:v>2.7254454769644987E-3</c:v>
                </c:pt>
                <c:pt idx="2">
                  <c:v>2.9023511308103635E-3</c:v>
                </c:pt>
                <c:pt idx="3">
                  <c:v>2.378709866011602E-3</c:v>
                </c:pt>
                <c:pt idx="4">
                  <c:v>1.6543933214362755E-3</c:v>
                </c:pt>
                <c:pt idx="5">
                  <c:v>1.6551761633436227E-3</c:v>
                </c:pt>
                <c:pt idx="6">
                  <c:v>2.0936300343482811E-3</c:v>
                </c:pt>
                <c:pt idx="7">
                  <c:v>2.9775574849057974E-3</c:v>
                </c:pt>
                <c:pt idx="8">
                  <c:v>3.1058499943959826E-3</c:v>
                </c:pt>
                <c:pt idx="9">
                  <c:v>2.5707330381538455E-3</c:v>
                </c:pt>
                <c:pt idx="10">
                  <c:v>2.9071867151039084E-3</c:v>
                </c:pt>
                <c:pt idx="11">
                  <c:v>3.1023230164257628E-3</c:v>
                </c:pt>
                <c:pt idx="12">
                  <c:v>2.6573823147145732E-3</c:v>
                </c:pt>
                <c:pt idx="13">
                  <c:v>1.7724980233128525E-3</c:v>
                </c:pt>
                <c:pt idx="14">
                  <c:v>1.9999721548766935E-3</c:v>
                </c:pt>
                <c:pt idx="15">
                  <c:v>2.4446743628495481E-3</c:v>
                </c:pt>
                <c:pt idx="16">
                  <c:v>3.7047020380532509E-3</c:v>
                </c:pt>
                <c:pt idx="17">
                  <c:v>3.9405881168925096E-3</c:v>
                </c:pt>
                <c:pt idx="18">
                  <c:v>3.396016949097456E-3</c:v>
                </c:pt>
                <c:pt idx="19">
                  <c:v>3.9955099296446264E-3</c:v>
                </c:pt>
                <c:pt idx="20">
                  <c:v>4.0462524617960269E-3</c:v>
                </c:pt>
                <c:pt idx="21">
                  <c:v>3.4541203206604836E-3</c:v>
                </c:pt>
                <c:pt idx="22">
                  <c:v>2.672525582543315E-3</c:v>
                </c:pt>
                <c:pt idx="23">
                  <c:v>2.7626610682232296E-3</c:v>
                </c:pt>
                <c:pt idx="24">
                  <c:v>2.954118482893509E-3</c:v>
                </c:pt>
                <c:pt idx="25">
                  <c:v>4.1303503204616517E-3</c:v>
                </c:pt>
                <c:pt idx="26">
                  <c:v>4.1899193454561423E-3</c:v>
                </c:pt>
                <c:pt idx="27">
                  <c:v>3.5615254640442473E-3</c:v>
                </c:pt>
                <c:pt idx="28">
                  <c:v>4.111049415029505E-3</c:v>
                </c:pt>
                <c:pt idx="29">
                  <c:v>4.2361587511043084E-3</c:v>
                </c:pt>
                <c:pt idx="30">
                  <c:v>3.7304306091692414E-3</c:v>
                </c:pt>
                <c:pt idx="31">
                  <c:v>2.9674569904039683E-3</c:v>
                </c:pt>
                <c:pt idx="32">
                  <c:v>2.8484919041721081E-3</c:v>
                </c:pt>
                <c:pt idx="33">
                  <c:v>3.2310814063226849E-3</c:v>
                </c:pt>
                <c:pt idx="34">
                  <c:v>4.3242206162891171E-3</c:v>
                </c:pt>
                <c:pt idx="35">
                  <c:v>4.5110442238798891E-3</c:v>
                </c:pt>
                <c:pt idx="36">
                  <c:v>3.924608449564721E-3</c:v>
                </c:pt>
                <c:pt idx="37">
                  <c:v>4.4338748366233747E-3</c:v>
                </c:pt>
                <c:pt idx="38">
                  <c:v>4.5967005116262886E-3</c:v>
                </c:pt>
                <c:pt idx="39">
                  <c:v>4.1363551791429812E-3</c:v>
                </c:pt>
                <c:pt idx="40">
                  <c:v>3.2719721959414004E-3</c:v>
                </c:pt>
                <c:pt idx="41">
                  <c:v>3.2047339019787295E-3</c:v>
                </c:pt>
                <c:pt idx="42">
                  <c:v>3.6084291542037555E-3</c:v>
                </c:pt>
                <c:pt idx="43">
                  <c:v>4.6413682450965211E-3</c:v>
                </c:pt>
                <c:pt idx="44">
                  <c:v>4.9005253107338902E-3</c:v>
                </c:pt>
                <c:pt idx="45">
                  <c:v>4.4556791707663782E-3</c:v>
                </c:pt>
                <c:pt idx="46">
                  <c:v>4.8936390929822556E-3</c:v>
                </c:pt>
                <c:pt idx="47">
                  <c:v>5.0208097072625647E-3</c:v>
                </c:pt>
                <c:pt idx="48">
                  <c:v>4.5349697825110028E-3</c:v>
                </c:pt>
                <c:pt idx="49">
                  <c:v>3.6828424910747034E-3</c:v>
                </c:pt>
                <c:pt idx="50">
                  <c:v>3.8956959824049098E-3</c:v>
                </c:pt>
                <c:pt idx="51">
                  <c:v>4.4582996007380936E-3</c:v>
                </c:pt>
                <c:pt idx="52">
                  <c:v>5.6817943844132985E-3</c:v>
                </c:pt>
                <c:pt idx="53">
                  <c:v>5.894429036389536E-3</c:v>
                </c:pt>
                <c:pt idx="54">
                  <c:v>5.6166125552871695E-3</c:v>
                </c:pt>
                <c:pt idx="55">
                  <c:v>6.5234853818227495E-3</c:v>
                </c:pt>
                <c:pt idx="56">
                  <c:v>7.4534623488062392E-3</c:v>
                </c:pt>
                <c:pt idx="57">
                  <c:v>7.6505768078237238E-3</c:v>
                </c:pt>
                <c:pt idx="58">
                  <c:v>7.3720319596658011E-3</c:v>
                </c:pt>
                <c:pt idx="59">
                  <c:v>7.8233999973838109E-3</c:v>
                </c:pt>
                <c:pt idx="60">
                  <c:v>8.6742404429835593E-3</c:v>
                </c:pt>
                <c:pt idx="61">
                  <c:v>1.056255404505985E-2</c:v>
                </c:pt>
                <c:pt idx="62">
                  <c:v>1.1320371994110972E-2</c:v>
                </c:pt>
                <c:pt idx="63">
                  <c:v>1.1391457144366983E-2</c:v>
                </c:pt>
                <c:pt idx="64">
                  <c:v>1.2418510837272379E-2</c:v>
                </c:pt>
                <c:pt idx="65">
                  <c:v>1.3030452089472283E-2</c:v>
                </c:pt>
                <c:pt idx="66">
                  <c:v>1.3004773978036023E-2</c:v>
                </c:pt>
                <c:pt idx="67">
                  <c:v>1.2577866975280311E-2</c:v>
                </c:pt>
                <c:pt idx="68">
                  <c:v>1.3119339857918275E-2</c:v>
                </c:pt>
                <c:pt idx="69">
                  <c:v>1.3977564995680225E-2</c:v>
                </c:pt>
                <c:pt idx="70">
                  <c:v>1.5477378640382695E-2</c:v>
                </c:pt>
                <c:pt idx="71">
                  <c:v>1.6124279302774887E-2</c:v>
                </c:pt>
                <c:pt idx="72">
                  <c:v>1.5846987300402619E-2</c:v>
                </c:pt>
                <c:pt idx="73">
                  <c:v>1.6948303888399546E-2</c:v>
                </c:pt>
                <c:pt idx="74">
                  <c:v>1.7340632042840028E-2</c:v>
                </c:pt>
                <c:pt idx="75">
                  <c:v>1.7208216374109252E-2</c:v>
                </c:pt>
                <c:pt idx="76">
                  <c:v>1.6814760087414702E-2</c:v>
                </c:pt>
                <c:pt idx="77">
                  <c:v>1.717655585600281E-2</c:v>
                </c:pt>
                <c:pt idx="78">
                  <c:v>1.8002523951481626E-2</c:v>
                </c:pt>
                <c:pt idx="79">
                  <c:v>1.9303036637698431E-2</c:v>
                </c:pt>
                <c:pt idx="80">
                  <c:v>1.9924881011188771E-2</c:v>
                </c:pt>
                <c:pt idx="81">
                  <c:v>1.9837612699453267E-2</c:v>
                </c:pt>
                <c:pt idx="82">
                  <c:v>2.0642470374529383E-2</c:v>
                </c:pt>
                <c:pt idx="83">
                  <c:v>2.1295842794909543E-2</c:v>
                </c:pt>
                <c:pt idx="84">
                  <c:v>2.1109353205147983E-2</c:v>
                </c:pt>
                <c:pt idx="85">
                  <c:v>2.0836619998348457E-2</c:v>
                </c:pt>
                <c:pt idx="86">
                  <c:v>2.1409864303698799E-2</c:v>
                </c:pt>
                <c:pt idx="87">
                  <c:v>2.2404831078225461E-2</c:v>
                </c:pt>
                <c:pt idx="88">
                  <c:v>2.4151441803344647E-2</c:v>
                </c:pt>
                <c:pt idx="89">
                  <c:v>2.4240716454447229E-2</c:v>
                </c:pt>
                <c:pt idx="90">
                  <c:v>2.4060989153841816E-2</c:v>
                </c:pt>
                <c:pt idx="91">
                  <c:v>2.5568732888213621E-2</c:v>
                </c:pt>
                <c:pt idx="92">
                  <c:v>2.6442702629123207E-2</c:v>
                </c:pt>
                <c:pt idx="93">
                  <c:v>2.5943108219140122E-2</c:v>
                </c:pt>
                <c:pt idx="94">
                  <c:v>2.5798485184731487E-2</c:v>
                </c:pt>
                <c:pt idx="95">
                  <c:v>2.6448439577306124E-2</c:v>
                </c:pt>
                <c:pt idx="96">
                  <c:v>2.7796865695935449E-2</c:v>
                </c:pt>
                <c:pt idx="97">
                  <c:v>2.9676071975374106E-2</c:v>
                </c:pt>
                <c:pt idx="98">
                  <c:v>3.100981910898153E-2</c:v>
                </c:pt>
                <c:pt idx="99">
                  <c:v>2.5100286989954462E-2</c:v>
                </c:pt>
                <c:pt idx="100">
                  <c:v>2.5556929637165361E-2</c:v>
                </c:pt>
                <c:pt idx="101">
                  <c:v>2.6143683286580829E-2</c:v>
                </c:pt>
                <c:pt idx="102">
                  <c:v>2.5775226801616438E-2</c:v>
                </c:pt>
                <c:pt idx="103">
                  <c:v>2.5044560102654347E-2</c:v>
                </c:pt>
                <c:pt idx="104">
                  <c:v>2.5352603804734031E-2</c:v>
                </c:pt>
                <c:pt idx="105">
                  <c:v>2.6194259518399206E-2</c:v>
                </c:pt>
                <c:pt idx="106">
                  <c:v>2.682483812774784E-2</c:v>
                </c:pt>
                <c:pt idx="107">
                  <c:v>2.8582281328275901E-2</c:v>
                </c:pt>
                <c:pt idx="108">
                  <c:v>2.9139503589320714E-2</c:v>
                </c:pt>
                <c:pt idx="109">
                  <c:v>3.0111841309009083E-2</c:v>
                </c:pt>
                <c:pt idx="110">
                  <c:v>2.8755367871856778E-2</c:v>
                </c:pt>
                <c:pt idx="111">
                  <c:v>2.4788849784199825E-2</c:v>
                </c:pt>
                <c:pt idx="112">
                  <c:v>3.0063952711380282E-2</c:v>
                </c:pt>
                <c:pt idx="113">
                  <c:v>3.2226457276767283E-2</c:v>
                </c:pt>
                <c:pt idx="114">
                  <c:v>3.1057909171201332E-2</c:v>
                </c:pt>
                <c:pt idx="115">
                  <c:v>3.3133712951358141E-2</c:v>
                </c:pt>
                <c:pt idx="116">
                  <c:v>3.6782618022809133E-2</c:v>
                </c:pt>
                <c:pt idx="117">
                  <c:v>3.5638977443166513E-2</c:v>
                </c:pt>
                <c:pt idx="118">
                  <c:v>3.5945254040061353E-2</c:v>
                </c:pt>
                <c:pt idx="119">
                  <c:v>3.6335254849498615E-2</c:v>
                </c:pt>
                <c:pt idx="120">
                  <c:v>3.6510858116898061E-2</c:v>
                </c:pt>
                <c:pt idx="121">
                  <c:v>3.6323931415239152E-2</c:v>
                </c:pt>
                <c:pt idx="122">
                  <c:v>3.6820161779509385E-2</c:v>
                </c:pt>
                <c:pt idx="123">
                  <c:v>3.803817083864576E-2</c:v>
                </c:pt>
                <c:pt idx="124">
                  <c:v>3.8999579635718505E-2</c:v>
                </c:pt>
                <c:pt idx="125">
                  <c:v>3.9510503679183878E-2</c:v>
                </c:pt>
                <c:pt idx="126">
                  <c:v>3.9638451132427539E-2</c:v>
                </c:pt>
                <c:pt idx="127">
                  <c:v>4.0559953753951536E-2</c:v>
                </c:pt>
                <c:pt idx="128">
                  <c:v>4.1260399449876556E-2</c:v>
                </c:pt>
                <c:pt idx="129">
                  <c:v>4.1010493031700367E-2</c:v>
                </c:pt>
                <c:pt idx="130">
                  <c:v>4.1023729252444699E-2</c:v>
                </c:pt>
                <c:pt idx="131">
                  <c:v>4.18281444438557E-2</c:v>
                </c:pt>
                <c:pt idx="132">
                  <c:v>3.916201425209568E-2</c:v>
                </c:pt>
                <c:pt idx="133">
                  <c:v>3.3593701074480932E-2</c:v>
                </c:pt>
                <c:pt idx="134">
                  <c:v>4.3088876832835764E-2</c:v>
                </c:pt>
                <c:pt idx="135">
                  <c:v>4.5391008400524201E-2</c:v>
                </c:pt>
                <c:pt idx="136">
                  <c:v>4.6144790012076151E-2</c:v>
                </c:pt>
                <c:pt idx="137">
                  <c:v>4.6809129891974714E-2</c:v>
                </c:pt>
                <c:pt idx="138">
                  <c:v>4.7843188444547824E-2</c:v>
                </c:pt>
                <c:pt idx="139">
                  <c:v>4.7358884609896922E-2</c:v>
                </c:pt>
                <c:pt idx="140">
                  <c:v>4.8188623067018384E-2</c:v>
                </c:pt>
                <c:pt idx="141">
                  <c:v>4.9366297106742292E-2</c:v>
                </c:pt>
                <c:pt idx="142">
                  <c:v>5.1054499060245048E-2</c:v>
                </c:pt>
                <c:pt idx="143">
                  <c:v>5.1892303497965808E-2</c:v>
                </c:pt>
                <c:pt idx="144">
                  <c:v>5.1703372927368541E-2</c:v>
                </c:pt>
                <c:pt idx="145">
                  <c:v>5.2715630928672486E-2</c:v>
                </c:pt>
                <c:pt idx="146">
                  <c:v>5.263083840963434E-2</c:v>
                </c:pt>
                <c:pt idx="147">
                  <c:v>5.5105329509224178E-2</c:v>
                </c:pt>
                <c:pt idx="148">
                  <c:v>5.4551104807923877E-2</c:v>
                </c:pt>
                <c:pt idx="149">
                  <c:v>4.3059980314246016E-2</c:v>
                </c:pt>
                <c:pt idx="150">
                  <c:v>4.0219124251738042E-2</c:v>
                </c:pt>
                <c:pt idx="151">
                  <c:v>4.791526901732971E-2</c:v>
                </c:pt>
                <c:pt idx="152">
                  <c:v>6.2262860567526411E-2</c:v>
                </c:pt>
                <c:pt idx="153">
                  <c:v>5.5623037564217673E-2</c:v>
                </c:pt>
                <c:pt idx="154">
                  <c:v>6.7357039314895978E-2</c:v>
                </c:pt>
                <c:pt idx="155">
                  <c:v>4.7412568051993634E-2</c:v>
                </c:pt>
                <c:pt idx="156">
                  <c:v>5.8368717931384297E-2</c:v>
                </c:pt>
                <c:pt idx="157">
                  <c:v>3.9997310660728168E-2</c:v>
                </c:pt>
                <c:pt idx="158">
                  <c:v>5.8482563175571434E-2</c:v>
                </c:pt>
                <c:pt idx="159">
                  <c:v>5.2176820511558565E-2</c:v>
                </c:pt>
                <c:pt idx="160">
                  <c:v>4.8683057032621331E-2</c:v>
                </c:pt>
                <c:pt idx="161">
                  <c:v>7.1219852603489606E-2</c:v>
                </c:pt>
                <c:pt idx="162">
                  <c:v>8.2949862261459228E-2</c:v>
                </c:pt>
                <c:pt idx="163">
                  <c:v>7.3507477579784361E-2</c:v>
                </c:pt>
                <c:pt idx="164">
                  <c:v>7.5230456828014824E-2</c:v>
                </c:pt>
                <c:pt idx="165">
                  <c:v>7.5618834877617738E-2</c:v>
                </c:pt>
                <c:pt idx="166">
                  <c:v>7.5742923889256811E-2</c:v>
                </c:pt>
                <c:pt idx="167">
                  <c:v>7.6189732845167779E-2</c:v>
                </c:pt>
                <c:pt idx="168">
                  <c:v>7.7127100303676699E-2</c:v>
                </c:pt>
                <c:pt idx="169">
                  <c:v>7.89134042211702E-2</c:v>
                </c:pt>
                <c:pt idx="170">
                  <c:v>7.9986811971111418E-2</c:v>
                </c:pt>
                <c:pt idx="171">
                  <c:v>7.9584497478513941E-2</c:v>
                </c:pt>
                <c:pt idx="172">
                  <c:v>7.9183644885760102E-2</c:v>
                </c:pt>
                <c:pt idx="173">
                  <c:v>6.0965749530243807E-2</c:v>
                </c:pt>
                <c:pt idx="174">
                  <c:v>7.523461142000902E-2</c:v>
                </c:pt>
                <c:pt idx="175">
                  <c:v>8.0299333129599512E-2</c:v>
                </c:pt>
                <c:pt idx="176">
                  <c:v>6.8666133669161591E-2</c:v>
                </c:pt>
                <c:pt idx="177">
                  <c:v>5.3072616629524845E-2</c:v>
                </c:pt>
                <c:pt idx="178">
                  <c:v>5.3242558528972583E-2</c:v>
                </c:pt>
                <c:pt idx="179">
                  <c:v>8.0233935559085159E-2</c:v>
                </c:pt>
                <c:pt idx="180">
                  <c:v>8.7929665230642648E-2</c:v>
                </c:pt>
                <c:pt idx="181">
                  <c:v>6.9503093192988363E-2</c:v>
                </c:pt>
                <c:pt idx="182">
                  <c:v>8.2539060558547372E-2</c:v>
                </c:pt>
                <c:pt idx="183">
                  <c:v>8.1896796981716827E-2</c:v>
                </c:pt>
                <c:pt idx="184">
                  <c:v>8.8376615918237977E-2</c:v>
                </c:pt>
                <c:pt idx="185">
                  <c:v>8.9725193179411938E-2</c:v>
                </c:pt>
                <c:pt idx="186">
                  <c:v>8.3802022625861838E-2</c:v>
                </c:pt>
                <c:pt idx="187">
                  <c:v>8.5989702353062941E-2</c:v>
                </c:pt>
                <c:pt idx="188">
                  <c:v>8.4468672589638333E-2</c:v>
                </c:pt>
                <c:pt idx="189">
                  <c:v>8.1302184360797086E-2</c:v>
                </c:pt>
                <c:pt idx="190">
                  <c:v>8.5022114975657023E-2</c:v>
                </c:pt>
                <c:pt idx="191">
                  <c:v>9.2852345301221523E-2</c:v>
                </c:pt>
                <c:pt idx="192">
                  <c:v>0.11985302488847829</c:v>
                </c:pt>
                <c:pt idx="193">
                  <c:v>9.2489893464715256E-2</c:v>
                </c:pt>
                <c:pt idx="194">
                  <c:v>9.0123641711931449E-2</c:v>
                </c:pt>
                <c:pt idx="195">
                  <c:v>8.5865381219999745E-2</c:v>
                </c:pt>
                <c:pt idx="196">
                  <c:v>0.13187696237587901</c:v>
                </c:pt>
                <c:pt idx="197">
                  <c:v>9.6987780469339202E-2</c:v>
                </c:pt>
                <c:pt idx="198">
                  <c:v>0.15647138470353783</c:v>
                </c:pt>
                <c:pt idx="199">
                  <c:v>0.11367732818758448</c:v>
                </c:pt>
                <c:pt idx="200">
                  <c:v>0.12254827824890022</c:v>
                </c:pt>
                <c:pt idx="201">
                  <c:v>0.12403572217672661</c:v>
                </c:pt>
                <c:pt idx="202">
                  <c:v>0.11542230485350941</c:v>
                </c:pt>
                <c:pt idx="203">
                  <c:v>0.1500521949088226</c:v>
                </c:pt>
                <c:pt idx="204">
                  <c:v>0.12374782036411631</c:v>
                </c:pt>
                <c:pt idx="205">
                  <c:v>9.722565430694749E-2</c:v>
                </c:pt>
                <c:pt idx="206">
                  <c:v>0.13807900050627886</c:v>
                </c:pt>
                <c:pt idx="207">
                  <c:v>0.13921064308404327</c:v>
                </c:pt>
                <c:pt idx="208">
                  <c:v>0.10541234108215704</c:v>
                </c:pt>
                <c:pt idx="209">
                  <c:v>0.13220297787847207</c:v>
                </c:pt>
                <c:pt idx="210">
                  <c:v>0.12216433853617117</c:v>
                </c:pt>
                <c:pt idx="211">
                  <c:v>0.14613355052618285</c:v>
                </c:pt>
                <c:pt idx="212">
                  <c:v>0.10509978034919364</c:v>
                </c:pt>
                <c:pt idx="213">
                  <c:v>0.14205017607494394</c:v>
                </c:pt>
                <c:pt idx="214">
                  <c:v>0.17502178833055049</c:v>
                </c:pt>
                <c:pt idx="215">
                  <c:v>0.14426869953590277</c:v>
                </c:pt>
                <c:pt idx="216">
                  <c:v>0.14618795711102406</c:v>
                </c:pt>
                <c:pt idx="217">
                  <c:v>0.15059296190058277</c:v>
                </c:pt>
                <c:pt idx="218">
                  <c:v>0.12225567190225003</c:v>
                </c:pt>
                <c:pt idx="219">
                  <c:v>0.12748163036158378</c:v>
                </c:pt>
                <c:pt idx="220">
                  <c:v>0.16154364410714322</c:v>
                </c:pt>
                <c:pt idx="221">
                  <c:v>0.17828864654478008</c:v>
                </c:pt>
                <c:pt idx="222">
                  <c:v>0.16103077896926724</c:v>
                </c:pt>
                <c:pt idx="223">
                  <c:v>0.17575317707898916</c:v>
                </c:pt>
                <c:pt idx="224">
                  <c:v>0.2058742602569347</c:v>
                </c:pt>
                <c:pt idx="225">
                  <c:v>0.16722688217690834</c:v>
                </c:pt>
                <c:pt idx="226">
                  <c:v>0.17752437058296361</c:v>
                </c:pt>
                <c:pt idx="227">
                  <c:v>0.21545046049303473</c:v>
                </c:pt>
                <c:pt idx="228">
                  <c:v>0.18733661660125508</c:v>
                </c:pt>
                <c:pt idx="229">
                  <c:v>0.22088649705304342</c:v>
                </c:pt>
                <c:pt idx="230">
                  <c:v>0.21847238481597539</c:v>
                </c:pt>
                <c:pt idx="231">
                  <c:v>0.20554429451249509</c:v>
                </c:pt>
                <c:pt idx="232">
                  <c:v>0.22941333420216378</c:v>
                </c:pt>
                <c:pt idx="233">
                  <c:v>0.21326690743276591</c:v>
                </c:pt>
                <c:pt idx="234">
                  <c:v>0.21553146409131688</c:v>
                </c:pt>
                <c:pt idx="235">
                  <c:v>0.23820301296707111</c:v>
                </c:pt>
                <c:pt idx="236">
                  <c:v>0.2381430451890876</c:v>
                </c:pt>
                <c:pt idx="237">
                  <c:v>0.22792580919667083</c:v>
                </c:pt>
                <c:pt idx="238">
                  <c:v>0.23262251458590752</c:v>
                </c:pt>
                <c:pt idx="239">
                  <c:v>0.23765638920407642</c:v>
                </c:pt>
                <c:pt idx="240">
                  <c:v>0.25771274786377435</c:v>
                </c:pt>
                <c:pt idx="241">
                  <c:v>0.26172912809459331</c:v>
                </c:pt>
                <c:pt idx="242">
                  <c:v>0.2653130416812281</c:v>
                </c:pt>
                <c:pt idx="243">
                  <c:v>0.23890447042326929</c:v>
                </c:pt>
                <c:pt idx="244">
                  <c:v>0.14298211017813744</c:v>
                </c:pt>
                <c:pt idx="245">
                  <c:v>0.1555917141093173</c:v>
                </c:pt>
                <c:pt idx="246">
                  <c:v>0.15170748468927323</c:v>
                </c:pt>
                <c:pt idx="247">
                  <c:v>0.1521990426309027</c:v>
                </c:pt>
                <c:pt idx="248">
                  <c:v>0.15329996233193333</c:v>
                </c:pt>
                <c:pt idx="249">
                  <c:v>0.14413183485967127</c:v>
                </c:pt>
                <c:pt idx="250">
                  <c:v>0.14688375558027256</c:v>
                </c:pt>
                <c:pt idx="251">
                  <c:v>0.1437406844897213</c:v>
                </c:pt>
                <c:pt idx="252">
                  <c:v>0.15824056849107676</c:v>
                </c:pt>
                <c:pt idx="253">
                  <c:v>0.13959997714660227</c:v>
                </c:pt>
                <c:pt idx="254">
                  <c:v>0.16183006990004892</c:v>
                </c:pt>
                <c:pt idx="255">
                  <c:v>0.1324765936109385</c:v>
                </c:pt>
                <c:pt idx="256">
                  <c:v>0.12039081172345154</c:v>
                </c:pt>
                <c:pt idx="257">
                  <c:v>0.13575452046077849</c:v>
                </c:pt>
                <c:pt idx="258">
                  <c:v>0.13820677423021246</c:v>
                </c:pt>
                <c:pt idx="259">
                  <c:v>0.13039439872644124</c:v>
                </c:pt>
                <c:pt idx="260">
                  <c:v>0.12660881302805263</c:v>
                </c:pt>
                <c:pt idx="261">
                  <c:v>0.13850685732634299</c:v>
                </c:pt>
                <c:pt idx="262">
                  <c:v>0.12566382953763386</c:v>
                </c:pt>
                <c:pt idx="263">
                  <c:v>0.14070854445691724</c:v>
                </c:pt>
                <c:pt idx="264">
                  <c:v>0.11885904876746919</c:v>
                </c:pt>
                <c:pt idx="265">
                  <c:v>0.1307260691870285</c:v>
                </c:pt>
                <c:pt idx="266">
                  <c:v>0.13293793543710605</c:v>
                </c:pt>
                <c:pt idx="267">
                  <c:v>0.12415538931017911</c:v>
                </c:pt>
                <c:pt idx="268">
                  <c:v>0.13554456435404111</c:v>
                </c:pt>
                <c:pt idx="269">
                  <c:v>0.11772198993253401</c:v>
                </c:pt>
                <c:pt idx="270">
                  <c:v>0.13477445225375595</c:v>
                </c:pt>
                <c:pt idx="271">
                  <c:v>0.11844026250826843</c:v>
                </c:pt>
                <c:pt idx="272">
                  <c:v>0.1240576204543761</c:v>
                </c:pt>
                <c:pt idx="273">
                  <c:v>0.12659045403032534</c:v>
                </c:pt>
                <c:pt idx="274">
                  <c:v>0.11686164833747435</c:v>
                </c:pt>
                <c:pt idx="275">
                  <c:v>0.12790545873774403</c:v>
                </c:pt>
                <c:pt idx="276">
                  <c:v>0.11775299271429641</c:v>
                </c:pt>
                <c:pt idx="277">
                  <c:v>0.11945828046746472</c:v>
                </c:pt>
                <c:pt idx="278">
                  <c:v>0.13316222442711589</c:v>
                </c:pt>
                <c:pt idx="279">
                  <c:v>0.12613330864233757</c:v>
                </c:pt>
                <c:pt idx="280">
                  <c:v>0.12188297088304936</c:v>
                </c:pt>
                <c:pt idx="281">
                  <c:v>0.13131813032104195</c:v>
                </c:pt>
                <c:pt idx="282">
                  <c:v>0.13477885564360856</c:v>
                </c:pt>
                <c:pt idx="283">
                  <c:v>0.12672872322697035</c:v>
                </c:pt>
                <c:pt idx="284">
                  <c:v>0.13146084037271019</c:v>
                </c:pt>
                <c:pt idx="285">
                  <c:v>0.13402022379918327</c:v>
                </c:pt>
                <c:pt idx="286">
                  <c:v>0.13619748341214066</c:v>
                </c:pt>
                <c:pt idx="287">
                  <c:v>0.13620026820411035</c:v>
                </c:pt>
                <c:pt idx="288">
                  <c:v>0.13552828489115862</c:v>
                </c:pt>
                <c:pt idx="289">
                  <c:v>0.13577152054835581</c:v>
                </c:pt>
                <c:pt idx="290">
                  <c:v>0.13667812331197929</c:v>
                </c:pt>
                <c:pt idx="291">
                  <c:v>0.13426816172959147</c:v>
                </c:pt>
                <c:pt idx="292">
                  <c:v>0.13370430563914884</c:v>
                </c:pt>
                <c:pt idx="293">
                  <c:v>0.12828349028847508</c:v>
                </c:pt>
                <c:pt idx="294">
                  <c:v>0.12727979941473858</c:v>
                </c:pt>
                <c:pt idx="295">
                  <c:v>0.13539129134944938</c:v>
                </c:pt>
                <c:pt idx="296">
                  <c:v>0.14755393158700489</c:v>
                </c:pt>
                <c:pt idx="297">
                  <c:v>0.13406653700100707</c:v>
                </c:pt>
                <c:pt idx="298">
                  <c:v>0.14936602015004971</c:v>
                </c:pt>
                <c:pt idx="299">
                  <c:v>0.13284476148329197</c:v>
                </c:pt>
                <c:pt idx="300">
                  <c:v>0.13192648838365992</c:v>
                </c:pt>
                <c:pt idx="301">
                  <c:v>0.13243355922518954</c:v>
                </c:pt>
                <c:pt idx="302">
                  <c:v>0.13213627364842248</c:v>
                </c:pt>
                <c:pt idx="303">
                  <c:v>0.14279343308990555</c:v>
                </c:pt>
                <c:pt idx="304">
                  <c:v>0.13346025467814085</c:v>
                </c:pt>
                <c:pt idx="305">
                  <c:v>0.13277395075363166</c:v>
                </c:pt>
                <c:pt idx="306">
                  <c:v>0.14133021147196206</c:v>
                </c:pt>
                <c:pt idx="307">
                  <c:v>0.13579300475455289</c:v>
                </c:pt>
                <c:pt idx="308">
                  <c:v>0.12864957090904602</c:v>
                </c:pt>
                <c:pt idx="309">
                  <c:v>0.1357265465360141</c:v>
                </c:pt>
                <c:pt idx="310">
                  <c:v>0.13613850299825192</c:v>
                </c:pt>
                <c:pt idx="311">
                  <c:v>0.13742444365562234</c:v>
                </c:pt>
                <c:pt idx="312">
                  <c:v>0.138960879662958</c:v>
                </c:pt>
                <c:pt idx="313">
                  <c:v>0.13249187302590093</c:v>
                </c:pt>
                <c:pt idx="314">
                  <c:v>0.13728130014856568</c:v>
                </c:pt>
                <c:pt idx="315">
                  <c:v>0.13779591237311015</c:v>
                </c:pt>
                <c:pt idx="316">
                  <c:v>0.13668492785174946</c:v>
                </c:pt>
                <c:pt idx="317">
                  <c:v>0.13337042978977934</c:v>
                </c:pt>
                <c:pt idx="318">
                  <c:v>0.13321317619645603</c:v>
                </c:pt>
                <c:pt idx="319">
                  <c:v>0.14819080920395267</c:v>
                </c:pt>
                <c:pt idx="320">
                  <c:v>0.14258561612735787</c:v>
                </c:pt>
                <c:pt idx="321">
                  <c:v>0.12737332572382729</c:v>
                </c:pt>
                <c:pt idx="322">
                  <c:v>0.13465719824613623</c:v>
                </c:pt>
                <c:pt idx="323">
                  <c:v>0.13557772189284187</c:v>
                </c:pt>
                <c:pt idx="324">
                  <c:v>0.13439193182009834</c:v>
                </c:pt>
                <c:pt idx="325">
                  <c:v>0.15218078609976551</c:v>
                </c:pt>
                <c:pt idx="326">
                  <c:v>0.13479383623429195</c:v>
                </c:pt>
                <c:pt idx="327">
                  <c:v>0.13095942379743056</c:v>
                </c:pt>
                <c:pt idx="328">
                  <c:v>0.15256363534159162</c:v>
                </c:pt>
                <c:pt idx="329">
                  <c:v>0.12422430137324504</c:v>
                </c:pt>
                <c:pt idx="330">
                  <c:v>0.12969202810641731</c:v>
                </c:pt>
                <c:pt idx="331">
                  <c:v>0.13588931017645195</c:v>
                </c:pt>
                <c:pt idx="332">
                  <c:v>0.14327169614370233</c:v>
                </c:pt>
                <c:pt idx="333">
                  <c:v>0.13430085870197084</c:v>
                </c:pt>
                <c:pt idx="334">
                  <c:v>0.13688886448127158</c:v>
                </c:pt>
                <c:pt idx="335">
                  <c:v>0.14295355866301521</c:v>
                </c:pt>
                <c:pt idx="336">
                  <c:v>0.13164341746951519</c:v>
                </c:pt>
                <c:pt idx="337">
                  <c:v>0.1352246195818966</c:v>
                </c:pt>
                <c:pt idx="338">
                  <c:v>0.13173109459780166</c:v>
                </c:pt>
                <c:pt idx="339">
                  <c:v>0.14268204314569291</c:v>
                </c:pt>
                <c:pt idx="340">
                  <c:v>0.13226777418080413</c:v>
                </c:pt>
                <c:pt idx="341">
                  <c:v>0.1335229069255319</c:v>
                </c:pt>
                <c:pt idx="342">
                  <c:v>0.13687633020815454</c:v>
                </c:pt>
                <c:pt idx="343">
                  <c:v>0.14850977843914839</c:v>
                </c:pt>
                <c:pt idx="344">
                  <c:v>0.13137328664619122</c:v>
                </c:pt>
                <c:pt idx="345">
                  <c:v>0.13222234793689625</c:v>
                </c:pt>
                <c:pt idx="346">
                  <c:v>0.13713993491169835</c:v>
                </c:pt>
                <c:pt idx="347">
                  <c:v>0.13255468736738807</c:v>
                </c:pt>
                <c:pt idx="348">
                  <c:v>0.1350558594132257</c:v>
                </c:pt>
                <c:pt idx="349">
                  <c:v>0.13587497648184321</c:v>
                </c:pt>
                <c:pt idx="350">
                  <c:v>0.13419776898896121</c:v>
                </c:pt>
                <c:pt idx="351">
                  <c:v>0.14480766257488875</c:v>
                </c:pt>
                <c:pt idx="352">
                  <c:v>0.12877861467430046</c:v>
                </c:pt>
                <c:pt idx="353">
                  <c:v>0.13529284893065827</c:v>
                </c:pt>
                <c:pt idx="354">
                  <c:v>0.12931993800120925</c:v>
                </c:pt>
                <c:pt idx="355">
                  <c:v>0.12931300739481041</c:v>
                </c:pt>
                <c:pt idx="356">
                  <c:v>0.13530558849130209</c:v>
                </c:pt>
                <c:pt idx="357">
                  <c:v>0.1435659542228932</c:v>
                </c:pt>
                <c:pt idx="358">
                  <c:v>0.12875254521776613</c:v>
                </c:pt>
                <c:pt idx="359">
                  <c:v>0.13437851069008272</c:v>
                </c:pt>
                <c:pt idx="360">
                  <c:v>0.1308257858284522</c:v>
                </c:pt>
                <c:pt idx="361">
                  <c:v>0.14427560739181325</c:v>
                </c:pt>
                <c:pt idx="362">
                  <c:v>0.13892653266102381</c:v>
                </c:pt>
                <c:pt idx="363">
                  <c:v>0.12730413004536995</c:v>
                </c:pt>
                <c:pt idx="364">
                  <c:v>0.13640307739254148</c:v>
                </c:pt>
                <c:pt idx="365">
                  <c:v>0.12347295484631328</c:v>
                </c:pt>
                <c:pt idx="366">
                  <c:v>0.13538317338393091</c:v>
                </c:pt>
                <c:pt idx="367">
                  <c:v>0.14001463433819114</c:v>
                </c:pt>
                <c:pt idx="368">
                  <c:v>0.13267836205727065</c:v>
                </c:pt>
                <c:pt idx="369">
                  <c:v>0.12950509472348518</c:v>
                </c:pt>
                <c:pt idx="370">
                  <c:v>0.15039100214275031</c:v>
                </c:pt>
                <c:pt idx="371">
                  <c:v>0.13657846779802355</c:v>
                </c:pt>
                <c:pt idx="372">
                  <c:v>0.130565555974303</c:v>
                </c:pt>
                <c:pt idx="373">
                  <c:v>0.13347200377750007</c:v>
                </c:pt>
                <c:pt idx="374">
                  <c:v>0.12942451569072547</c:v>
                </c:pt>
                <c:pt idx="375">
                  <c:v>0.13164057238982971</c:v>
                </c:pt>
                <c:pt idx="376">
                  <c:v>0.14537872710557354</c:v>
                </c:pt>
                <c:pt idx="377">
                  <c:v>0.12496659529194645</c:v>
                </c:pt>
                <c:pt idx="378">
                  <c:v>0.13124538960965842</c:v>
                </c:pt>
                <c:pt idx="379">
                  <c:v>0.14187964464009226</c:v>
                </c:pt>
                <c:pt idx="380">
                  <c:v>0.14726027641686038</c:v>
                </c:pt>
                <c:pt idx="381">
                  <c:v>0.12608506680691645</c:v>
                </c:pt>
                <c:pt idx="382">
                  <c:v>0.13009811848212949</c:v>
                </c:pt>
                <c:pt idx="383">
                  <c:v>0.13253549815355223</c:v>
                </c:pt>
                <c:pt idx="384">
                  <c:v>0.15127287923380703</c:v>
                </c:pt>
                <c:pt idx="385">
                  <c:v>0.12947902274500037</c:v>
                </c:pt>
                <c:pt idx="386">
                  <c:v>0.13471710772904835</c:v>
                </c:pt>
                <c:pt idx="387">
                  <c:v>0.14317343885869593</c:v>
                </c:pt>
                <c:pt idx="388">
                  <c:v>0.1338304355102489</c:v>
                </c:pt>
                <c:pt idx="389">
                  <c:v>0.13451112526404171</c:v>
                </c:pt>
                <c:pt idx="390">
                  <c:v>0.13576935543470448</c:v>
                </c:pt>
                <c:pt idx="391">
                  <c:v>0.14066112785477236</c:v>
                </c:pt>
                <c:pt idx="392">
                  <c:v>0.12522459071445555</c:v>
                </c:pt>
                <c:pt idx="393">
                  <c:v>0.12902316323344329</c:v>
                </c:pt>
                <c:pt idx="394">
                  <c:v>0.13753386934499165</c:v>
                </c:pt>
                <c:pt idx="395">
                  <c:v>0.14727220971674232</c:v>
                </c:pt>
                <c:pt idx="396">
                  <c:v>0.1269121507242259</c:v>
                </c:pt>
                <c:pt idx="397">
                  <c:v>0.13459362085852433</c:v>
                </c:pt>
                <c:pt idx="398">
                  <c:v>0.13668192980989805</c:v>
                </c:pt>
                <c:pt idx="399">
                  <c:v>0.13481692902344497</c:v>
                </c:pt>
                <c:pt idx="400">
                  <c:v>0.13034645340989279</c:v>
                </c:pt>
                <c:pt idx="401">
                  <c:v>0.14388612396289574</c:v>
                </c:pt>
                <c:pt idx="402">
                  <c:v>0.12485455479981275</c:v>
                </c:pt>
                <c:pt idx="403">
                  <c:v>0.13871421325101008</c:v>
                </c:pt>
                <c:pt idx="404">
                  <c:v>0.14601984862877274</c:v>
                </c:pt>
                <c:pt idx="405">
                  <c:v>0.13141231239877366</c:v>
                </c:pt>
                <c:pt idx="406">
                  <c:v>0.1335748481252565</c:v>
                </c:pt>
                <c:pt idx="407">
                  <c:v>0.13531556152639673</c:v>
                </c:pt>
                <c:pt idx="408">
                  <c:v>0.13307361610554783</c:v>
                </c:pt>
                <c:pt idx="409">
                  <c:v>0.12770073967563919</c:v>
                </c:pt>
                <c:pt idx="410">
                  <c:v>0.13672912108863655</c:v>
                </c:pt>
                <c:pt idx="411">
                  <c:v>0.13572773895122067</c:v>
                </c:pt>
                <c:pt idx="412">
                  <c:v>0.13139273916525315</c:v>
                </c:pt>
                <c:pt idx="413">
                  <c:v>0.13720009214066178</c:v>
                </c:pt>
                <c:pt idx="414">
                  <c:v>0.13931015355281109</c:v>
                </c:pt>
                <c:pt idx="415">
                  <c:v>0.12785106117127995</c:v>
                </c:pt>
                <c:pt idx="416">
                  <c:v>0.13325639929413438</c:v>
                </c:pt>
                <c:pt idx="417">
                  <c:v>0.14837096504183198</c:v>
                </c:pt>
                <c:pt idx="418">
                  <c:v>0.13016924079771286</c:v>
                </c:pt>
                <c:pt idx="419">
                  <c:v>0.13137896374227778</c:v>
                </c:pt>
                <c:pt idx="420">
                  <c:v>0.12954270394382569</c:v>
                </c:pt>
                <c:pt idx="421">
                  <c:v>0.13332291234921656</c:v>
                </c:pt>
                <c:pt idx="422">
                  <c:v>0.14721998730582689</c:v>
                </c:pt>
                <c:pt idx="423">
                  <c:v>0.12815392070776024</c:v>
                </c:pt>
                <c:pt idx="424">
                  <c:v>0.13421507066722069</c:v>
                </c:pt>
                <c:pt idx="425">
                  <c:v>0.13523757086413812</c:v>
                </c:pt>
                <c:pt idx="426">
                  <c:v>0.13822626057624224</c:v>
                </c:pt>
                <c:pt idx="427">
                  <c:v>0.12368874404355476</c:v>
                </c:pt>
                <c:pt idx="428">
                  <c:v>0.13556095157266626</c:v>
                </c:pt>
                <c:pt idx="429">
                  <c:v>0.13974992291421562</c:v>
                </c:pt>
                <c:pt idx="430">
                  <c:v>0.12788252619277066</c:v>
                </c:pt>
                <c:pt idx="431">
                  <c:v>0.14221962514326303</c:v>
                </c:pt>
                <c:pt idx="432">
                  <c:v>0.13310668292800806</c:v>
                </c:pt>
                <c:pt idx="433">
                  <c:v>0.12811490799138711</c:v>
                </c:pt>
                <c:pt idx="434">
                  <c:v>0.14070555300639681</c:v>
                </c:pt>
                <c:pt idx="435">
                  <c:v>0.12807134387808339</c:v>
                </c:pt>
                <c:pt idx="436">
                  <c:v>0.13353476132363018</c:v>
                </c:pt>
                <c:pt idx="437">
                  <c:v>0.13667351732981306</c:v>
                </c:pt>
                <c:pt idx="438">
                  <c:v>0.12629702359256481</c:v>
                </c:pt>
                <c:pt idx="439">
                  <c:v>0.14106745601675305</c:v>
                </c:pt>
                <c:pt idx="440">
                  <c:v>0.12799386493532156</c:v>
                </c:pt>
                <c:pt idx="441">
                  <c:v>0.13939295655574191</c:v>
                </c:pt>
                <c:pt idx="442">
                  <c:v>0.12289337851552846</c:v>
                </c:pt>
                <c:pt idx="443">
                  <c:v>0.12883245842020158</c:v>
                </c:pt>
                <c:pt idx="444">
                  <c:v>0.14290830562120851</c:v>
                </c:pt>
                <c:pt idx="445">
                  <c:v>0.12478435710762176</c:v>
                </c:pt>
                <c:pt idx="446">
                  <c:v>0.13623571995335404</c:v>
                </c:pt>
                <c:pt idx="447">
                  <c:v>0.12818125128515515</c:v>
                </c:pt>
                <c:pt idx="448">
                  <c:v>0.12808790440002996</c:v>
                </c:pt>
                <c:pt idx="449">
                  <c:v>0.1342261870630114</c:v>
                </c:pt>
                <c:pt idx="450">
                  <c:v>0.1244531131345778</c:v>
                </c:pt>
                <c:pt idx="451">
                  <c:v>0.13627275870396316</c:v>
                </c:pt>
                <c:pt idx="452">
                  <c:v>0.12228977276598782</c:v>
                </c:pt>
                <c:pt idx="453">
                  <c:v>0.13450754301915324</c:v>
                </c:pt>
                <c:pt idx="454">
                  <c:v>0.13480538882572948</c:v>
                </c:pt>
                <c:pt idx="455">
                  <c:v>0.1276078589969093</c:v>
                </c:pt>
                <c:pt idx="456">
                  <c:v>0.13049525937784226</c:v>
                </c:pt>
                <c:pt idx="457">
                  <c:v>0.1235153815554763</c:v>
                </c:pt>
                <c:pt idx="458">
                  <c:v>0.13502033925548293</c:v>
                </c:pt>
                <c:pt idx="459">
                  <c:v>0.12711971463937219</c:v>
                </c:pt>
                <c:pt idx="460">
                  <c:v>0.12804790946269701</c:v>
                </c:pt>
                <c:pt idx="461">
                  <c:v>0.13153755236292344</c:v>
                </c:pt>
                <c:pt idx="462">
                  <c:v>0.1264234105873436</c:v>
                </c:pt>
                <c:pt idx="463">
                  <c:v>0.12303665541685563</c:v>
                </c:pt>
                <c:pt idx="464">
                  <c:v>0.12516607933380197</c:v>
                </c:pt>
                <c:pt idx="465">
                  <c:v>0.12908013037555463</c:v>
                </c:pt>
                <c:pt idx="466">
                  <c:v>0.11740736867741243</c:v>
                </c:pt>
                <c:pt idx="467">
                  <c:v>0.13060484064343875</c:v>
                </c:pt>
                <c:pt idx="468">
                  <c:v>0.12269445471463974</c:v>
                </c:pt>
                <c:pt idx="469">
                  <c:v>0.12499187833555211</c:v>
                </c:pt>
                <c:pt idx="470">
                  <c:v>0.12645553263835058</c:v>
                </c:pt>
                <c:pt idx="471">
                  <c:v>0.12603844218385374</c:v>
                </c:pt>
                <c:pt idx="472">
                  <c:v>0.11629710786591321</c:v>
                </c:pt>
                <c:pt idx="473">
                  <c:v>0.12601098591793777</c:v>
                </c:pt>
                <c:pt idx="474">
                  <c:v>0.12342060142756796</c:v>
                </c:pt>
                <c:pt idx="475">
                  <c:v>0.12607702653354438</c:v>
                </c:pt>
                <c:pt idx="476">
                  <c:v>0.11727728282267987</c:v>
                </c:pt>
                <c:pt idx="477">
                  <c:v>0.12326951988022328</c:v>
                </c:pt>
                <c:pt idx="478">
                  <c:v>0.13057004103285319</c:v>
                </c:pt>
                <c:pt idx="479">
                  <c:v>0.11998677511198529</c:v>
                </c:pt>
                <c:pt idx="480">
                  <c:v>0.11991286535887347</c:v>
                </c:pt>
                <c:pt idx="481">
                  <c:v>0.12071126437881684</c:v>
                </c:pt>
                <c:pt idx="482">
                  <c:v>0.12217891600916078</c:v>
                </c:pt>
                <c:pt idx="483">
                  <c:v>0.12239900570469253</c:v>
                </c:pt>
                <c:pt idx="484">
                  <c:v>0.12310592157332696</c:v>
                </c:pt>
                <c:pt idx="485">
                  <c:v>0.12170287157553003</c:v>
                </c:pt>
                <c:pt idx="486">
                  <c:v>0.1226713032655197</c:v>
                </c:pt>
                <c:pt idx="487">
                  <c:v>0.11251385904861028</c:v>
                </c:pt>
                <c:pt idx="488">
                  <c:v>0.12809877173897871</c:v>
                </c:pt>
                <c:pt idx="489">
                  <c:v>0.11688461048650349</c:v>
                </c:pt>
                <c:pt idx="490">
                  <c:v>0.12395165257128921</c:v>
                </c:pt>
                <c:pt idx="491">
                  <c:v>0.12137558603992252</c:v>
                </c:pt>
                <c:pt idx="492">
                  <c:v>0.12202454977641009</c:v>
                </c:pt>
                <c:pt idx="493">
                  <c:v>0.12181152891629998</c:v>
                </c:pt>
                <c:pt idx="494">
                  <c:v>0.11736253115574964</c:v>
                </c:pt>
                <c:pt idx="495">
                  <c:v>0.12373055368085414</c:v>
                </c:pt>
                <c:pt idx="496">
                  <c:v>0.12006506278122188</c:v>
                </c:pt>
                <c:pt idx="497">
                  <c:v>0.12277116260955535</c:v>
                </c:pt>
                <c:pt idx="498">
                  <c:v>0.11987232478404136</c:v>
                </c:pt>
                <c:pt idx="499">
                  <c:v>0.1184288196924997</c:v>
                </c:pt>
                <c:pt idx="500">
                  <c:v>0.11256522489789671</c:v>
                </c:pt>
                <c:pt idx="501">
                  <c:v>0.11737487738363214</c:v>
                </c:pt>
                <c:pt idx="502">
                  <c:v>0.12495293232707748</c:v>
                </c:pt>
                <c:pt idx="503">
                  <c:v>0.11855135061039726</c:v>
                </c:pt>
                <c:pt idx="504">
                  <c:v>0.11843588159891226</c:v>
                </c:pt>
                <c:pt idx="505">
                  <c:v>0.11288836216934545</c:v>
                </c:pt>
                <c:pt idx="506">
                  <c:v>0.1214883634187101</c:v>
                </c:pt>
                <c:pt idx="507">
                  <c:v>0.1194435357035252</c:v>
                </c:pt>
                <c:pt idx="508">
                  <c:v>0.11748162950102349</c:v>
                </c:pt>
                <c:pt idx="509">
                  <c:v>0.11204197467400137</c:v>
                </c:pt>
                <c:pt idx="510">
                  <c:v>0.12393105329010648</c:v>
                </c:pt>
                <c:pt idx="511">
                  <c:v>0.11517130501694388</c:v>
                </c:pt>
                <c:pt idx="512">
                  <c:v>0.11306064213175832</c:v>
                </c:pt>
                <c:pt idx="513">
                  <c:v>0.1139265953216148</c:v>
                </c:pt>
                <c:pt idx="514">
                  <c:v>0.11956989179918638</c:v>
                </c:pt>
                <c:pt idx="515">
                  <c:v>0.11700619283795052</c:v>
                </c:pt>
                <c:pt idx="516">
                  <c:v>0.11539418026795908</c:v>
                </c:pt>
                <c:pt idx="517">
                  <c:v>0.10888260682159424</c:v>
                </c:pt>
                <c:pt idx="518">
                  <c:v>0.11767134661391972</c:v>
                </c:pt>
                <c:pt idx="519">
                  <c:v>0.11312967434757494</c:v>
                </c:pt>
                <c:pt idx="520">
                  <c:v>0.11384295590935949</c:v>
                </c:pt>
                <c:pt idx="521">
                  <c:v>0.11390920894567919</c:v>
                </c:pt>
                <c:pt idx="522">
                  <c:v>0.11008928514544941</c:v>
                </c:pt>
                <c:pt idx="523">
                  <c:v>0.11174427186105196</c:v>
                </c:pt>
                <c:pt idx="524">
                  <c:v>0.10859712121171648</c:v>
                </c:pt>
                <c:pt idx="525">
                  <c:v>0.10628713542107662</c:v>
                </c:pt>
                <c:pt idx="526">
                  <c:v>0.10622895962138112</c:v>
                </c:pt>
                <c:pt idx="527">
                  <c:v>0.10293893240884727</c:v>
                </c:pt>
                <c:pt idx="528">
                  <c:v>0.10367390332048172</c:v>
                </c:pt>
                <c:pt idx="529">
                  <c:v>0.10460151985481898</c:v>
                </c:pt>
                <c:pt idx="530">
                  <c:v>0.10249615329929478</c:v>
                </c:pt>
                <c:pt idx="531">
                  <c:v>0.10327867994767354</c:v>
                </c:pt>
                <c:pt idx="532">
                  <c:v>0.10212655508423524</c:v>
                </c:pt>
                <c:pt idx="533">
                  <c:v>0.101637659526567</c:v>
                </c:pt>
                <c:pt idx="534">
                  <c:v>0.10017786624110357</c:v>
                </c:pt>
                <c:pt idx="535">
                  <c:v>9.8813863296908472E-2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0-4E73-BC2C-EDB9B7E917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20-4E73-BC2C-EDB9B7E917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20-4E73-BC2C-EDB9B7E917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120-4E73-BC2C-EDB9B7E9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OUR, mol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RQ'!$J$5:$J$557</c:f>
              <c:numCache>
                <c:formatCode>General</c:formatCode>
                <c:ptCount val="553"/>
                <c:pt idx="0">
                  <c:v>2.3489960183457377E-4</c:v>
                </c:pt>
                <c:pt idx="1">
                  <c:v>6.3918894159781161E-4</c:v>
                </c:pt>
                <c:pt idx="2">
                  <c:v>8.0209960696597566E-4</c:v>
                </c:pt>
                <c:pt idx="3">
                  <c:v>8.0246974042378196E-4</c:v>
                </c:pt>
                <c:pt idx="4">
                  <c:v>9.0042452112879174E-4</c:v>
                </c:pt>
                <c:pt idx="5">
                  <c:v>9.4914728354798339E-4</c:v>
                </c:pt>
                <c:pt idx="6">
                  <c:v>1.000700988812552E-3</c:v>
                </c:pt>
                <c:pt idx="7">
                  <c:v>1.0564974503528871E-3</c:v>
                </c:pt>
                <c:pt idx="8">
                  <c:v>1.0563933000061353E-3</c:v>
                </c:pt>
                <c:pt idx="9">
                  <c:v>1.0702223249459168E-3</c:v>
                </c:pt>
                <c:pt idx="10">
                  <c:v>1.0699495770052794E-3</c:v>
                </c:pt>
                <c:pt idx="11">
                  <c:v>1.0697899198375612E-3</c:v>
                </c:pt>
                <c:pt idx="12">
                  <c:v>1.0842535850914806E-3</c:v>
                </c:pt>
                <c:pt idx="13">
                  <c:v>1.1091564679837033E-3</c:v>
                </c:pt>
                <c:pt idx="14">
                  <c:v>1.1571265020703931E-3</c:v>
                </c:pt>
                <c:pt idx="15">
                  <c:v>1.1989436203303436E-3</c:v>
                </c:pt>
                <c:pt idx="16">
                  <c:v>1.2514367711054311E-3</c:v>
                </c:pt>
                <c:pt idx="17">
                  <c:v>1.3369382310005925E-3</c:v>
                </c:pt>
                <c:pt idx="18">
                  <c:v>1.3374284600316559E-3</c:v>
                </c:pt>
                <c:pt idx="19">
                  <c:v>1.3368852078670182E-3</c:v>
                </c:pt>
                <c:pt idx="20">
                  <c:v>1.3368520370667211E-3</c:v>
                </c:pt>
                <c:pt idx="21">
                  <c:v>1.3775620170782667E-3</c:v>
                </c:pt>
                <c:pt idx="22">
                  <c:v>1.4850486971859618E-3</c:v>
                </c:pt>
                <c:pt idx="23">
                  <c:v>1.5166501442732785E-3</c:v>
                </c:pt>
                <c:pt idx="24">
                  <c:v>1.5923909946106974E-3</c:v>
                </c:pt>
                <c:pt idx="25">
                  <c:v>1.6046251409809296E-3</c:v>
                </c:pt>
                <c:pt idx="26">
                  <c:v>1.6045696368142673E-3</c:v>
                </c:pt>
                <c:pt idx="27">
                  <c:v>1.6610230602310131E-3</c:v>
                </c:pt>
                <c:pt idx="28">
                  <c:v>1.6903755369965349E-3</c:v>
                </c:pt>
                <c:pt idx="29">
                  <c:v>1.8358877161601809E-3</c:v>
                </c:pt>
                <c:pt idx="30">
                  <c:v>1.872964675822831E-3</c:v>
                </c:pt>
                <c:pt idx="31">
                  <c:v>1.8738015152676747E-3</c:v>
                </c:pt>
                <c:pt idx="32">
                  <c:v>1.9168246518353495E-3</c:v>
                </c:pt>
                <c:pt idx="33">
                  <c:v>1.9539346429964626E-3</c:v>
                </c:pt>
                <c:pt idx="34">
                  <c:v>2.0793421950442443E-3</c:v>
                </c:pt>
                <c:pt idx="35">
                  <c:v>2.1400193277123342E-3</c:v>
                </c:pt>
                <c:pt idx="36">
                  <c:v>2.154121001963878E-3</c:v>
                </c:pt>
                <c:pt idx="37">
                  <c:v>2.1888389836262991E-3</c:v>
                </c:pt>
                <c:pt idx="38">
                  <c:v>2.3284669527113182E-3</c:v>
                </c:pt>
                <c:pt idx="39">
                  <c:v>2.408477931502351E-3</c:v>
                </c:pt>
                <c:pt idx="40">
                  <c:v>2.4237069793262124E-3</c:v>
                </c:pt>
                <c:pt idx="41">
                  <c:v>2.5526889944632479E-3</c:v>
                </c:pt>
                <c:pt idx="42">
                  <c:v>2.6236464686439196E-3</c:v>
                </c:pt>
                <c:pt idx="43">
                  <c:v>2.6490121301021995E-3</c:v>
                </c:pt>
                <c:pt idx="44">
                  <c:v>2.7022253130354894E-3</c:v>
                </c:pt>
                <c:pt idx="45">
                  <c:v>2.838820498095522E-3</c:v>
                </c:pt>
                <c:pt idx="46">
                  <c:v>2.9179443376426781E-3</c:v>
                </c:pt>
                <c:pt idx="47">
                  <c:v>3.0198830362072712E-3</c:v>
                </c:pt>
                <c:pt idx="48">
                  <c:v>3.1451063268562035E-3</c:v>
                </c:pt>
                <c:pt idx="49">
                  <c:v>3.2135191936811741E-3</c:v>
                </c:pt>
                <c:pt idx="50">
                  <c:v>3.2515089573327818E-3</c:v>
                </c:pt>
                <c:pt idx="51">
                  <c:v>3.0380048418862187E-3</c:v>
                </c:pt>
                <c:pt idx="52">
                  <c:v>2.7386465084450282E-3</c:v>
                </c:pt>
                <c:pt idx="53">
                  <c:v>2.8604451688261936E-3</c:v>
                </c:pt>
                <c:pt idx="54">
                  <c:v>3.0764079400811581E-3</c:v>
                </c:pt>
                <c:pt idx="55">
                  <c:v>3.3429479784022487E-3</c:v>
                </c:pt>
                <c:pt idx="56">
                  <c:v>3.6022702308139603E-3</c:v>
                </c:pt>
                <c:pt idx="57">
                  <c:v>3.8545987771345046E-3</c:v>
                </c:pt>
                <c:pt idx="58">
                  <c:v>3.7732476279896164E-3</c:v>
                </c:pt>
                <c:pt idx="59">
                  <c:v>4.2249957422816628E-3</c:v>
                </c:pt>
                <c:pt idx="60">
                  <c:v>4.5180777094000028E-3</c:v>
                </c:pt>
                <c:pt idx="61">
                  <c:v>4.4485921531460639E-3</c:v>
                </c:pt>
                <c:pt idx="62">
                  <c:v>4.5839913592058482E-3</c:v>
                </c:pt>
                <c:pt idx="63">
                  <c:v>4.612240411574724E-3</c:v>
                </c:pt>
                <c:pt idx="64">
                  <c:v>4.6976384042664941E-3</c:v>
                </c:pt>
                <c:pt idx="65">
                  <c:v>4.9007144289608491E-3</c:v>
                </c:pt>
                <c:pt idx="66">
                  <c:v>5.3254254055572449E-3</c:v>
                </c:pt>
                <c:pt idx="67">
                  <c:v>5.5377462888758161E-3</c:v>
                </c:pt>
                <c:pt idx="68">
                  <c:v>5.7158100316410925E-3</c:v>
                </c:pt>
                <c:pt idx="69">
                  <c:v>5.8450326970458967E-3</c:v>
                </c:pt>
                <c:pt idx="70">
                  <c:v>6.0792014003420063E-3</c:v>
                </c:pt>
                <c:pt idx="71">
                  <c:v>6.2675454618788037E-3</c:v>
                </c:pt>
                <c:pt idx="72">
                  <c:v>6.2318315863522655E-3</c:v>
                </c:pt>
                <c:pt idx="73">
                  <c:v>6.5968263274245268E-3</c:v>
                </c:pt>
                <c:pt idx="74">
                  <c:v>6.92028749850916E-3</c:v>
                </c:pt>
                <c:pt idx="75">
                  <c:v>7.006451728408543E-3</c:v>
                </c:pt>
                <c:pt idx="76">
                  <c:v>7.2358129570315967E-3</c:v>
                </c:pt>
                <c:pt idx="77">
                  <c:v>7.6552170047833549E-3</c:v>
                </c:pt>
                <c:pt idx="78">
                  <c:v>7.988293897160945E-3</c:v>
                </c:pt>
                <c:pt idx="79">
                  <c:v>8.1980261843656466E-3</c:v>
                </c:pt>
                <c:pt idx="80">
                  <c:v>8.5406846847158411E-3</c:v>
                </c:pt>
                <c:pt idx="81">
                  <c:v>8.9456433779319475E-3</c:v>
                </c:pt>
                <c:pt idx="82">
                  <c:v>9.3209408578324698E-3</c:v>
                </c:pt>
                <c:pt idx="83">
                  <c:v>9.685208543290285E-3</c:v>
                </c:pt>
                <c:pt idx="84">
                  <c:v>9.9675658124702953E-3</c:v>
                </c:pt>
                <c:pt idx="85">
                  <c:v>1.0122833343417572E-2</c:v>
                </c:pt>
                <c:pt idx="86">
                  <c:v>1.071163078801649E-2</c:v>
                </c:pt>
                <c:pt idx="87">
                  <c:v>1.1271492876920291E-2</c:v>
                </c:pt>
                <c:pt idx="88">
                  <c:v>1.1749303342821014E-2</c:v>
                </c:pt>
                <c:pt idx="89">
                  <c:v>1.2243025988591467E-2</c:v>
                </c:pt>
                <c:pt idx="90">
                  <c:v>1.2722011875667561E-2</c:v>
                </c:pt>
                <c:pt idx="91">
                  <c:v>1.3382592000260122E-2</c:v>
                </c:pt>
                <c:pt idx="92">
                  <c:v>1.4195768211861035E-2</c:v>
                </c:pt>
                <c:pt idx="93">
                  <c:v>1.4569011553411363E-2</c:v>
                </c:pt>
                <c:pt idx="94">
                  <c:v>1.5100990417416386E-2</c:v>
                </c:pt>
                <c:pt idx="95">
                  <c:v>1.567211052134453E-2</c:v>
                </c:pt>
                <c:pt idx="96">
                  <c:v>1.6417679296753744E-2</c:v>
                </c:pt>
                <c:pt idx="97">
                  <c:v>1.7722330199525523E-2</c:v>
                </c:pt>
                <c:pt idx="98">
                  <c:v>1.7736330407016554E-2</c:v>
                </c:pt>
                <c:pt idx="99">
                  <c:v>1.4015937195467775E-2</c:v>
                </c:pt>
                <c:pt idx="100">
                  <c:v>1.2565757999233727E-2</c:v>
                </c:pt>
                <c:pt idx="101">
                  <c:v>1.2905687717013913E-2</c:v>
                </c:pt>
                <c:pt idx="102">
                  <c:v>1.2764185701687719E-2</c:v>
                </c:pt>
                <c:pt idx="103">
                  <c:v>1.3165317868557869E-2</c:v>
                </c:pt>
                <c:pt idx="104">
                  <c:v>1.386442562374657E-2</c:v>
                </c:pt>
                <c:pt idx="105">
                  <c:v>1.4363770376190388E-2</c:v>
                </c:pt>
                <c:pt idx="106">
                  <c:v>1.4782403270832571E-2</c:v>
                </c:pt>
                <c:pt idx="107">
                  <c:v>1.5124302835850617E-2</c:v>
                </c:pt>
                <c:pt idx="108">
                  <c:v>1.5853232782536406E-2</c:v>
                </c:pt>
                <c:pt idx="109">
                  <c:v>1.5807557697639221E-2</c:v>
                </c:pt>
                <c:pt idx="110">
                  <c:v>1.610329071086249E-2</c:v>
                </c:pt>
                <c:pt idx="111">
                  <c:v>1.4783565711868119E-2</c:v>
                </c:pt>
                <c:pt idx="112">
                  <c:v>1.3907521533461883E-2</c:v>
                </c:pt>
                <c:pt idx="113">
                  <c:v>1.6165470214809408E-2</c:v>
                </c:pt>
                <c:pt idx="114">
                  <c:v>1.7411673381685245E-2</c:v>
                </c:pt>
                <c:pt idx="115">
                  <c:v>1.7633396815805266E-2</c:v>
                </c:pt>
                <c:pt idx="116">
                  <c:v>1.9513263277202684E-2</c:v>
                </c:pt>
                <c:pt idx="117">
                  <c:v>2.0489586698544449E-2</c:v>
                </c:pt>
                <c:pt idx="118">
                  <c:v>2.010844856472949E-2</c:v>
                </c:pt>
                <c:pt idx="119">
                  <c:v>1.998310190574238E-2</c:v>
                </c:pt>
                <c:pt idx="120">
                  <c:v>2.0025459671324766E-2</c:v>
                </c:pt>
                <c:pt idx="121">
                  <c:v>2.0327610845336543E-2</c:v>
                </c:pt>
                <c:pt idx="122">
                  <c:v>2.0518154289863335E-2</c:v>
                </c:pt>
                <c:pt idx="123">
                  <c:v>2.0787929447127786E-2</c:v>
                </c:pt>
                <c:pt idx="124">
                  <c:v>2.1310556271256068E-2</c:v>
                </c:pt>
                <c:pt idx="125">
                  <c:v>2.1513775392256355E-2</c:v>
                </c:pt>
                <c:pt idx="126">
                  <c:v>2.1736754160584428E-2</c:v>
                </c:pt>
                <c:pt idx="127">
                  <c:v>2.1993109900481287E-2</c:v>
                </c:pt>
                <c:pt idx="128">
                  <c:v>2.2287173031058979E-2</c:v>
                </c:pt>
                <c:pt idx="129">
                  <c:v>2.2939448485892251E-2</c:v>
                </c:pt>
                <c:pt idx="130">
                  <c:v>2.2835675984729773E-2</c:v>
                </c:pt>
                <c:pt idx="131">
                  <c:v>2.3520114181769598E-2</c:v>
                </c:pt>
                <c:pt idx="132">
                  <c:v>2.3849031551899422E-2</c:v>
                </c:pt>
                <c:pt idx="133">
                  <c:v>1.9822579763648023E-2</c:v>
                </c:pt>
                <c:pt idx="134">
                  <c:v>2.0084474876236949E-2</c:v>
                </c:pt>
                <c:pt idx="135">
                  <c:v>2.369877709585741E-2</c:v>
                </c:pt>
                <c:pt idx="136">
                  <c:v>2.5229839432175712E-2</c:v>
                </c:pt>
                <c:pt idx="137">
                  <c:v>2.5788891955735284E-2</c:v>
                </c:pt>
                <c:pt idx="138">
                  <c:v>2.6779376415498494E-2</c:v>
                </c:pt>
                <c:pt idx="139">
                  <c:v>2.780567724120717E-2</c:v>
                </c:pt>
                <c:pt idx="140">
                  <c:v>2.877344405561023E-2</c:v>
                </c:pt>
                <c:pt idx="141">
                  <c:v>2.9385663052285391E-2</c:v>
                </c:pt>
                <c:pt idx="142">
                  <c:v>3.0135672610198502E-2</c:v>
                </c:pt>
                <c:pt idx="143">
                  <c:v>3.0420182685208619E-2</c:v>
                </c:pt>
                <c:pt idx="144">
                  <c:v>3.1186140231167371E-2</c:v>
                </c:pt>
                <c:pt idx="145">
                  <c:v>3.1378820145183658E-2</c:v>
                </c:pt>
                <c:pt idx="146">
                  <c:v>3.1913524515144516E-2</c:v>
                </c:pt>
                <c:pt idx="147">
                  <c:v>3.2297145008267761E-2</c:v>
                </c:pt>
                <c:pt idx="148">
                  <c:v>3.3951684814319739E-2</c:v>
                </c:pt>
                <c:pt idx="149">
                  <c:v>3.0794419315282043E-2</c:v>
                </c:pt>
                <c:pt idx="150">
                  <c:v>2.5409696322858718E-2</c:v>
                </c:pt>
                <c:pt idx="151">
                  <c:v>2.1169774943963361E-2</c:v>
                </c:pt>
                <c:pt idx="152">
                  <c:v>2.9324193091719263E-2</c:v>
                </c:pt>
                <c:pt idx="153">
                  <c:v>3.5204357158026132E-2</c:v>
                </c:pt>
                <c:pt idx="154">
                  <c:v>3.6883006250267289E-2</c:v>
                </c:pt>
                <c:pt idx="155">
                  <c:v>3.4508710201371466E-2</c:v>
                </c:pt>
                <c:pt idx="156">
                  <c:v>3.2863660840148107E-2</c:v>
                </c:pt>
                <c:pt idx="157">
                  <c:v>2.8857093526425941E-2</c:v>
                </c:pt>
                <c:pt idx="158">
                  <c:v>3.1568852970421182E-2</c:v>
                </c:pt>
                <c:pt idx="159">
                  <c:v>3.5388095935174273E-2</c:v>
                </c:pt>
                <c:pt idx="160">
                  <c:v>2.7705171840517861E-2</c:v>
                </c:pt>
                <c:pt idx="161">
                  <c:v>3.5262112976302863E-2</c:v>
                </c:pt>
                <c:pt idx="162">
                  <c:v>5.140319242561716E-2</c:v>
                </c:pt>
                <c:pt idx="163">
                  <c:v>5.2969948732378064E-2</c:v>
                </c:pt>
                <c:pt idx="164">
                  <c:v>5.2874469135903039E-2</c:v>
                </c:pt>
                <c:pt idx="165">
                  <c:v>5.3545904092547003E-2</c:v>
                </c:pt>
                <c:pt idx="166">
                  <c:v>5.4194564251472198E-2</c:v>
                </c:pt>
                <c:pt idx="167">
                  <c:v>5.4488960822406805E-2</c:v>
                </c:pt>
                <c:pt idx="168">
                  <c:v>5.4891551004822528E-2</c:v>
                </c:pt>
                <c:pt idx="169">
                  <c:v>5.559809456484216E-2</c:v>
                </c:pt>
                <c:pt idx="170">
                  <c:v>5.6449006348227027E-2</c:v>
                </c:pt>
                <c:pt idx="171">
                  <c:v>5.5117504515040237E-2</c:v>
                </c:pt>
                <c:pt idx="172">
                  <c:v>5.5273426412076401E-2</c:v>
                </c:pt>
                <c:pt idx="173">
                  <c:v>4.7241722914911452E-2</c:v>
                </c:pt>
                <c:pt idx="174">
                  <c:v>4.4611108164049285E-2</c:v>
                </c:pt>
                <c:pt idx="175">
                  <c:v>5.3361546912309724E-2</c:v>
                </c:pt>
                <c:pt idx="176">
                  <c:v>5.0748733836041296E-2</c:v>
                </c:pt>
                <c:pt idx="177">
                  <c:v>3.8834582580101154E-2</c:v>
                </c:pt>
                <c:pt idx="178">
                  <c:v>2.9382186360801615E-2</c:v>
                </c:pt>
                <c:pt idx="179">
                  <c:v>2.9708938638798421E-2</c:v>
                </c:pt>
                <c:pt idx="180">
                  <c:v>4.4401419830380956E-2</c:v>
                </c:pt>
                <c:pt idx="181">
                  <c:v>4.8846130758137714E-2</c:v>
                </c:pt>
                <c:pt idx="182">
                  <c:v>5.3500633459866137E-2</c:v>
                </c:pt>
                <c:pt idx="183">
                  <c:v>5.5656499017304864E-2</c:v>
                </c:pt>
                <c:pt idx="184">
                  <c:v>5.7983056415292084E-2</c:v>
                </c:pt>
                <c:pt idx="185">
                  <c:v>6.08646159632985E-2</c:v>
                </c:pt>
                <c:pt idx="186">
                  <c:v>5.5872190060039198E-2</c:v>
                </c:pt>
                <c:pt idx="187">
                  <c:v>5.7072081905510913E-2</c:v>
                </c:pt>
                <c:pt idx="188">
                  <c:v>5.8452516197513432E-2</c:v>
                </c:pt>
                <c:pt idx="189">
                  <c:v>5.7465548681183982E-2</c:v>
                </c:pt>
                <c:pt idx="190">
                  <c:v>5.5060084457753143E-2</c:v>
                </c:pt>
                <c:pt idx="191">
                  <c:v>5.4870342116441859E-2</c:v>
                </c:pt>
                <c:pt idx="192">
                  <c:v>6.6740600382236906E-2</c:v>
                </c:pt>
                <c:pt idx="193">
                  <c:v>7.0098087249397922E-2</c:v>
                </c:pt>
                <c:pt idx="194">
                  <c:v>6.6242795851394573E-2</c:v>
                </c:pt>
                <c:pt idx="195">
                  <c:v>5.987849629007215E-2</c:v>
                </c:pt>
                <c:pt idx="196">
                  <c:v>8.1607604951308685E-2</c:v>
                </c:pt>
                <c:pt idx="197">
                  <c:v>8.0555102148930219E-2</c:v>
                </c:pt>
                <c:pt idx="198">
                  <c:v>9.4950091529167696E-2</c:v>
                </c:pt>
                <c:pt idx="199">
                  <c:v>9.196420533847062E-2</c:v>
                </c:pt>
                <c:pt idx="200">
                  <c:v>8.5926303954167949E-2</c:v>
                </c:pt>
                <c:pt idx="201">
                  <c:v>8.6014442414467221E-2</c:v>
                </c:pt>
                <c:pt idx="202">
                  <c:v>8.4020408334143759E-2</c:v>
                </c:pt>
                <c:pt idx="203">
                  <c:v>9.3313814832119799E-2</c:v>
                </c:pt>
                <c:pt idx="204">
                  <c:v>9.7078417031166361E-2</c:v>
                </c:pt>
                <c:pt idx="205">
                  <c:v>7.2777676155492577E-2</c:v>
                </c:pt>
                <c:pt idx="206">
                  <c:v>8.4736346884867197E-2</c:v>
                </c:pt>
                <c:pt idx="207">
                  <c:v>9.9476629183633578E-2</c:v>
                </c:pt>
                <c:pt idx="208">
                  <c:v>8.3324283132829871E-2</c:v>
                </c:pt>
                <c:pt idx="209">
                  <c:v>8.3922506117111037E-2</c:v>
                </c:pt>
                <c:pt idx="210">
                  <c:v>8.1368704698296559E-2</c:v>
                </c:pt>
                <c:pt idx="211">
                  <c:v>0.10081827271466573</c:v>
                </c:pt>
                <c:pt idx="212">
                  <c:v>8.2612726272205228E-2</c:v>
                </c:pt>
                <c:pt idx="213">
                  <c:v>8.9272806247845782E-2</c:v>
                </c:pt>
                <c:pt idx="214">
                  <c:v>0.11969903939923701</c:v>
                </c:pt>
                <c:pt idx="215">
                  <c:v>0.11186652915015799</c:v>
                </c:pt>
                <c:pt idx="216">
                  <c:v>0.10044520334547881</c:v>
                </c:pt>
                <c:pt idx="217">
                  <c:v>9.9934662387120371E-2</c:v>
                </c:pt>
                <c:pt idx="218">
                  <c:v>9.3891828831976942E-2</c:v>
                </c:pt>
                <c:pt idx="219">
                  <c:v>8.3251020335858322E-2</c:v>
                </c:pt>
                <c:pt idx="220">
                  <c:v>0.10447778879376451</c:v>
                </c:pt>
                <c:pt idx="221">
                  <c:v>0.12551973495980834</c:v>
                </c:pt>
                <c:pt idx="222">
                  <c:v>0.11753122618775315</c:v>
                </c:pt>
                <c:pt idx="223">
                  <c:v>0.12041362402472998</c:v>
                </c:pt>
                <c:pt idx="224">
                  <c:v>0.14246886670747386</c:v>
                </c:pt>
                <c:pt idx="225">
                  <c:v>0.12405064273331684</c:v>
                </c:pt>
                <c:pt idx="226">
                  <c:v>0.12053726287999253</c:v>
                </c:pt>
                <c:pt idx="227">
                  <c:v>0.14400253814612171</c:v>
                </c:pt>
                <c:pt idx="228">
                  <c:v>0.13258161703031338</c:v>
                </c:pt>
                <c:pt idx="229">
                  <c:v>0.14216974791227235</c:v>
                </c:pt>
                <c:pt idx="230">
                  <c:v>0.15456826212819216</c:v>
                </c:pt>
                <c:pt idx="231">
                  <c:v>0.14482389429595713</c:v>
                </c:pt>
                <c:pt idx="232">
                  <c:v>0.15249648597880461</c:v>
                </c:pt>
                <c:pt idx="233">
                  <c:v>0.15596049441601281</c:v>
                </c:pt>
                <c:pt idx="234">
                  <c:v>0.15216626209423692</c:v>
                </c:pt>
                <c:pt idx="235">
                  <c:v>0.16254884910931997</c:v>
                </c:pt>
                <c:pt idx="236">
                  <c:v>0.17009474243596603</c:v>
                </c:pt>
                <c:pt idx="237">
                  <c:v>0.16937027462217263</c:v>
                </c:pt>
                <c:pt idx="238">
                  <c:v>0.17461756971975062</c:v>
                </c:pt>
                <c:pt idx="239">
                  <c:v>0.1776962127052959</c:v>
                </c:pt>
                <c:pt idx="240">
                  <c:v>0.18552007413748925</c:v>
                </c:pt>
                <c:pt idx="241">
                  <c:v>0.20041511386984018</c:v>
                </c:pt>
                <c:pt idx="242">
                  <c:v>0.19263293209021087</c:v>
                </c:pt>
                <c:pt idx="243">
                  <c:v>0.18064776996457185</c:v>
                </c:pt>
                <c:pt idx="244">
                  <c:v>0.10393534589677701</c:v>
                </c:pt>
                <c:pt idx="245">
                  <c:v>9.9974215464473132E-2</c:v>
                </c:pt>
                <c:pt idx="246">
                  <c:v>0.10983724048299931</c:v>
                </c:pt>
                <c:pt idx="247">
                  <c:v>0.10823393370730723</c:v>
                </c:pt>
                <c:pt idx="248">
                  <c:v>0.10869945368195051</c:v>
                </c:pt>
                <c:pt idx="249">
                  <c:v>0.10332947028880618</c:v>
                </c:pt>
                <c:pt idx="250">
                  <c:v>0.10122693535478952</c:v>
                </c:pt>
                <c:pt idx="251">
                  <c:v>9.969145216102418E-2</c:v>
                </c:pt>
                <c:pt idx="252">
                  <c:v>0.10481995989665362</c:v>
                </c:pt>
                <c:pt idx="253">
                  <c:v>9.6973172765707022E-2</c:v>
                </c:pt>
                <c:pt idx="254">
                  <c:v>9.8162265069020885E-2</c:v>
                </c:pt>
                <c:pt idx="255">
                  <c:v>9.7490947738487543E-2</c:v>
                </c:pt>
                <c:pt idx="256">
                  <c:v>7.5915485538338226E-2</c:v>
                </c:pt>
                <c:pt idx="257">
                  <c:v>8.6109093351894095E-2</c:v>
                </c:pt>
                <c:pt idx="258">
                  <c:v>9.2070147050702544E-2</c:v>
                </c:pt>
                <c:pt idx="259">
                  <c:v>8.9266899503421149E-2</c:v>
                </c:pt>
                <c:pt idx="260">
                  <c:v>8.6221454867337871E-2</c:v>
                </c:pt>
                <c:pt idx="261">
                  <c:v>8.9619178581023515E-2</c:v>
                </c:pt>
                <c:pt idx="262">
                  <c:v>8.6852321284552475E-2</c:v>
                </c:pt>
                <c:pt idx="263">
                  <c:v>8.9481252316269175E-2</c:v>
                </c:pt>
                <c:pt idx="264">
                  <c:v>8.675211763288572E-2</c:v>
                </c:pt>
                <c:pt idx="265">
                  <c:v>8.7422506575042691E-2</c:v>
                </c:pt>
                <c:pt idx="266">
                  <c:v>8.7299287980284926E-2</c:v>
                </c:pt>
                <c:pt idx="267">
                  <c:v>8.486399862220545E-2</c:v>
                </c:pt>
                <c:pt idx="268">
                  <c:v>8.5968720288605249E-2</c:v>
                </c:pt>
                <c:pt idx="269">
                  <c:v>8.3396971364552569E-2</c:v>
                </c:pt>
                <c:pt idx="270">
                  <c:v>8.4083243995754522E-2</c:v>
                </c:pt>
                <c:pt idx="271">
                  <c:v>8.2517457659810903E-2</c:v>
                </c:pt>
                <c:pt idx="272">
                  <c:v>8.3521770723675531E-2</c:v>
                </c:pt>
                <c:pt idx="273">
                  <c:v>8.3997224443468868E-2</c:v>
                </c:pt>
                <c:pt idx="274">
                  <c:v>8.078582291330387E-2</c:v>
                </c:pt>
                <c:pt idx="275">
                  <c:v>8.25435098895171E-2</c:v>
                </c:pt>
                <c:pt idx="276">
                  <c:v>7.9708967303246933E-2</c:v>
                </c:pt>
                <c:pt idx="277">
                  <c:v>8.0040496026854369E-2</c:v>
                </c:pt>
                <c:pt idx="278">
                  <c:v>8.1929856807219467E-2</c:v>
                </c:pt>
                <c:pt idx="279">
                  <c:v>8.3136606145866418E-2</c:v>
                </c:pt>
                <c:pt idx="280">
                  <c:v>8.2741717147893384E-2</c:v>
                </c:pt>
                <c:pt idx="281">
                  <c:v>8.7124788837587328E-2</c:v>
                </c:pt>
                <c:pt idx="282">
                  <c:v>8.9158263078101166E-2</c:v>
                </c:pt>
                <c:pt idx="283">
                  <c:v>8.7639720746886862E-2</c:v>
                </c:pt>
                <c:pt idx="284">
                  <c:v>9.1361588928475457E-2</c:v>
                </c:pt>
                <c:pt idx="285">
                  <c:v>9.3291721449842102E-2</c:v>
                </c:pt>
                <c:pt idx="286">
                  <c:v>9.4316868496736539E-2</c:v>
                </c:pt>
                <c:pt idx="287">
                  <c:v>9.4666744945388862E-2</c:v>
                </c:pt>
                <c:pt idx="288">
                  <c:v>9.469392591640767E-2</c:v>
                </c:pt>
                <c:pt idx="289">
                  <c:v>9.4775059158825961E-2</c:v>
                </c:pt>
                <c:pt idx="290">
                  <c:v>9.4548929922430539E-2</c:v>
                </c:pt>
                <c:pt idx="291">
                  <c:v>9.3543013552072729E-2</c:v>
                </c:pt>
                <c:pt idx="292">
                  <c:v>9.334728241771896E-2</c:v>
                </c:pt>
                <c:pt idx="293">
                  <c:v>9.2978916085787663E-2</c:v>
                </c:pt>
                <c:pt idx="294">
                  <c:v>9.2111705236580257E-2</c:v>
                </c:pt>
                <c:pt idx="295">
                  <c:v>9.4258574992097791E-2</c:v>
                </c:pt>
                <c:pt idx="296">
                  <c:v>9.6193560885138349E-2</c:v>
                </c:pt>
                <c:pt idx="297">
                  <c:v>9.7667249907495451E-2</c:v>
                </c:pt>
                <c:pt idx="298">
                  <c:v>9.3976461182277551E-2</c:v>
                </c:pt>
                <c:pt idx="299">
                  <c:v>9.3899187773481232E-2</c:v>
                </c:pt>
                <c:pt idx="300">
                  <c:v>9.0932045841764161E-2</c:v>
                </c:pt>
                <c:pt idx="301">
                  <c:v>9.514657278943639E-2</c:v>
                </c:pt>
                <c:pt idx="302">
                  <c:v>9.370587460250121E-2</c:v>
                </c:pt>
                <c:pt idx="303">
                  <c:v>9.5269240672176833E-2</c:v>
                </c:pt>
                <c:pt idx="304">
                  <c:v>9.5681587096258194E-2</c:v>
                </c:pt>
                <c:pt idx="305">
                  <c:v>9.213381528428885E-2</c:v>
                </c:pt>
                <c:pt idx="306">
                  <c:v>9.6080652396869526E-2</c:v>
                </c:pt>
                <c:pt idx="307">
                  <c:v>9.5493325477812641E-2</c:v>
                </c:pt>
                <c:pt idx="308">
                  <c:v>9.1694963649831096E-2</c:v>
                </c:pt>
                <c:pt idx="309">
                  <c:v>9.3343608390700425E-2</c:v>
                </c:pt>
                <c:pt idx="310">
                  <c:v>9.3719750609241939E-2</c:v>
                </c:pt>
                <c:pt idx="311">
                  <c:v>9.118944914512235E-2</c:v>
                </c:pt>
                <c:pt idx="312">
                  <c:v>9.3309891158296132E-2</c:v>
                </c:pt>
                <c:pt idx="313">
                  <c:v>8.906799109130073E-2</c:v>
                </c:pt>
                <c:pt idx="314">
                  <c:v>9.3567742915536156E-2</c:v>
                </c:pt>
                <c:pt idx="315">
                  <c:v>9.4719805764456641E-2</c:v>
                </c:pt>
                <c:pt idx="316">
                  <c:v>9.4368776006917163E-2</c:v>
                </c:pt>
                <c:pt idx="317">
                  <c:v>9.3886869320493949E-2</c:v>
                </c:pt>
                <c:pt idx="318">
                  <c:v>9.2753851400690729E-2</c:v>
                </c:pt>
                <c:pt idx="319">
                  <c:v>9.522661050979242E-2</c:v>
                </c:pt>
                <c:pt idx="320">
                  <c:v>9.7300676369172723E-2</c:v>
                </c:pt>
                <c:pt idx="321">
                  <c:v>8.9776935969060098E-2</c:v>
                </c:pt>
                <c:pt idx="322">
                  <c:v>9.1778232664293913E-2</c:v>
                </c:pt>
                <c:pt idx="323">
                  <c:v>9.4004684946011885E-2</c:v>
                </c:pt>
                <c:pt idx="324">
                  <c:v>9.4816050145478351E-2</c:v>
                </c:pt>
                <c:pt idx="325">
                  <c:v>9.6563003389092628E-2</c:v>
                </c:pt>
                <c:pt idx="326">
                  <c:v>9.6749979710940223E-2</c:v>
                </c:pt>
                <c:pt idx="327">
                  <c:v>9.2941025670151389E-2</c:v>
                </c:pt>
                <c:pt idx="328">
                  <c:v>9.483964754671155E-2</c:v>
                </c:pt>
                <c:pt idx="329">
                  <c:v>9.3281620962363226E-2</c:v>
                </c:pt>
                <c:pt idx="330">
                  <c:v>9.0159975233069678E-2</c:v>
                </c:pt>
                <c:pt idx="331">
                  <c:v>9.3047083979795053E-2</c:v>
                </c:pt>
                <c:pt idx="332">
                  <c:v>9.5121834774063913E-2</c:v>
                </c:pt>
                <c:pt idx="333">
                  <c:v>9.6518276538061998E-2</c:v>
                </c:pt>
                <c:pt idx="334">
                  <c:v>9.227127104506376E-2</c:v>
                </c:pt>
                <c:pt idx="335">
                  <c:v>9.6449990293799359E-2</c:v>
                </c:pt>
                <c:pt idx="336">
                  <c:v>9.1684232898520554E-2</c:v>
                </c:pt>
                <c:pt idx="337">
                  <c:v>9.5315171736195414E-2</c:v>
                </c:pt>
                <c:pt idx="338">
                  <c:v>9.3580401498626842E-2</c:v>
                </c:pt>
                <c:pt idx="339">
                  <c:v>9.1382174224588261E-2</c:v>
                </c:pt>
                <c:pt idx="340">
                  <c:v>9.3756621111920332E-2</c:v>
                </c:pt>
                <c:pt idx="341">
                  <c:v>8.9954404666354765E-2</c:v>
                </c:pt>
                <c:pt idx="342">
                  <c:v>9.402969383810289E-2</c:v>
                </c:pt>
                <c:pt idx="343">
                  <c:v>9.547077289018284E-2</c:v>
                </c:pt>
                <c:pt idx="344">
                  <c:v>9.0363996091701398E-2</c:v>
                </c:pt>
                <c:pt idx="345">
                  <c:v>9.1614284490268968E-2</c:v>
                </c:pt>
                <c:pt idx="346">
                  <c:v>9.3101897670256714E-2</c:v>
                </c:pt>
                <c:pt idx="347">
                  <c:v>9.2761137863544299E-2</c:v>
                </c:pt>
                <c:pt idx="348">
                  <c:v>9.1982582850681366E-2</c:v>
                </c:pt>
                <c:pt idx="349">
                  <c:v>9.1406749330240192E-2</c:v>
                </c:pt>
                <c:pt idx="350">
                  <c:v>9.1299408351281905E-2</c:v>
                </c:pt>
                <c:pt idx="351">
                  <c:v>9.0945840688281862E-2</c:v>
                </c:pt>
                <c:pt idx="352">
                  <c:v>8.8764928105394242E-2</c:v>
                </c:pt>
                <c:pt idx="353">
                  <c:v>8.9505841680133355E-2</c:v>
                </c:pt>
                <c:pt idx="354">
                  <c:v>8.9633910949652576E-2</c:v>
                </c:pt>
                <c:pt idx="355">
                  <c:v>8.9518935339158556E-2</c:v>
                </c:pt>
                <c:pt idx="356">
                  <c:v>8.9532768831406262E-2</c:v>
                </c:pt>
                <c:pt idx="357">
                  <c:v>9.2415012576641462E-2</c:v>
                </c:pt>
                <c:pt idx="358">
                  <c:v>8.9524962007160494E-2</c:v>
                </c:pt>
                <c:pt idx="359">
                  <c:v>8.9245013882334939E-2</c:v>
                </c:pt>
                <c:pt idx="360">
                  <c:v>8.8283045993606618E-2</c:v>
                </c:pt>
                <c:pt idx="361">
                  <c:v>8.9909782560553181E-2</c:v>
                </c:pt>
                <c:pt idx="362">
                  <c:v>9.2214359590327893E-2</c:v>
                </c:pt>
                <c:pt idx="363">
                  <c:v>8.7433416585067578E-2</c:v>
                </c:pt>
                <c:pt idx="364">
                  <c:v>8.9512511436309339E-2</c:v>
                </c:pt>
                <c:pt idx="365">
                  <c:v>8.7039127566891014E-2</c:v>
                </c:pt>
                <c:pt idx="366">
                  <c:v>8.9200420841214809E-2</c:v>
                </c:pt>
                <c:pt idx="367">
                  <c:v>8.9863737038769098E-2</c:v>
                </c:pt>
                <c:pt idx="368">
                  <c:v>8.8388274765380317E-2</c:v>
                </c:pt>
                <c:pt idx="369">
                  <c:v>8.4936657515920777E-2</c:v>
                </c:pt>
                <c:pt idx="370">
                  <c:v>8.8242319453135099E-2</c:v>
                </c:pt>
                <c:pt idx="371">
                  <c:v>8.9761581655139394E-2</c:v>
                </c:pt>
                <c:pt idx="372">
                  <c:v>8.6447721066010036E-2</c:v>
                </c:pt>
                <c:pt idx="373">
                  <c:v>8.8046714611301313E-2</c:v>
                </c:pt>
                <c:pt idx="374">
                  <c:v>8.8548324304773579E-2</c:v>
                </c:pt>
                <c:pt idx="375">
                  <c:v>8.6758461091606884E-2</c:v>
                </c:pt>
                <c:pt idx="376">
                  <c:v>9.0070597156814952E-2</c:v>
                </c:pt>
                <c:pt idx="377">
                  <c:v>8.7591116162010707E-2</c:v>
                </c:pt>
                <c:pt idx="378">
                  <c:v>8.6729444206172138E-2</c:v>
                </c:pt>
                <c:pt idx="379">
                  <c:v>8.9109372378488053E-2</c:v>
                </c:pt>
                <c:pt idx="380">
                  <c:v>9.0475978454501463E-2</c:v>
                </c:pt>
                <c:pt idx="381">
                  <c:v>8.5997022518653835E-2</c:v>
                </c:pt>
                <c:pt idx="382">
                  <c:v>8.726261869360348E-2</c:v>
                </c:pt>
                <c:pt idx="383">
                  <c:v>8.90195142337004E-2</c:v>
                </c:pt>
                <c:pt idx="384">
                  <c:v>9.1781349909326182E-2</c:v>
                </c:pt>
                <c:pt idx="385">
                  <c:v>8.9871112572651582E-2</c:v>
                </c:pt>
                <c:pt idx="386">
                  <c:v>8.7872718420526796E-2</c:v>
                </c:pt>
                <c:pt idx="387">
                  <c:v>8.9722216506554375E-2</c:v>
                </c:pt>
                <c:pt idx="388">
                  <c:v>9.1068649973527274E-2</c:v>
                </c:pt>
                <c:pt idx="389">
                  <c:v>8.6277725243857101E-2</c:v>
                </c:pt>
                <c:pt idx="390">
                  <c:v>9.043332280954576E-2</c:v>
                </c:pt>
                <c:pt idx="391">
                  <c:v>8.845397534019421E-2</c:v>
                </c:pt>
                <c:pt idx="392">
                  <c:v>8.6802288740454259E-2</c:v>
                </c:pt>
                <c:pt idx="393">
                  <c:v>8.5429187009992066E-2</c:v>
                </c:pt>
                <c:pt idx="394">
                  <c:v>8.8644018501280952E-2</c:v>
                </c:pt>
                <c:pt idx="395">
                  <c:v>8.9909411426355335E-2</c:v>
                </c:pt>
                <c:pt idx="396">
                  <c:v>8.6893628433177814E-2</c:v>
                </c:pt>
                <c:pt idx="397">
                  <c:v>8.7633035179608285E-2</c:v>
                </c:pt>
                <c:pt idx="398">
                  <c:v>8.8572101263085429E-2</c:v>
                </c:pt>
                <c:pt idx="399">
                  <c:v>8.8828152983481345E-2</c:v>
                </c:pt>
                <c:pt idx="400">
                  <c:v>8.819582258595815E-2</c:v>
                </c:pt>
                <c:pt idx="401">
                  <c:v>8.7958052276552873E-2</c:v>
                </c:pt>
                <c:pt idx="402">
                  <c:v>8.9032769967469089E-2</c:v>
                </c:pt>
                <c:pt idx="403">
                  <c:v>8.7843207948066521E-2</c:v>
                </c:pt>
                <c:pt idx="404">
                  <c:v>9.0204535824581128E-2</c:v>
                </c:pt>
                <c:pt idx="405">
                  <c:v>8.6093900111443411E-2</c:v>
                </c:pt>
                <c:pt idx="406">
                  <c:v>8.5538488872388754E-2</c:v>
                </c:pt>
                <c:pt idx="407">
                  <c:v>8.6573863471930371E-2</c:v>
                </c:pt>
                <c:pt idx="408">
                  <c:v>8.7085846820548124E-2</c:v>
                </c:pt>
                <c:pt idx="409">
                  <c:v>8.6125446585176027E-2</c:v>
                </c:pt>
                <c:pt idx="410">
                  <c:v>8.7221060716000096E-2</c:v>
                </c:pt>
                <c:pt idx="411">
                  <c:v>8.8841690646517674E-2</c:v>
                </c:pt>
                <c:pt idx="412">
                  <c:v>8.6468014726959447E-2</c:v>
                </c:pt>
                <c:pt idx="413">
                  <c:v>8.3700974510484666E-2</c:v>
                </c:pt>
                <c:pt idx="414">
                  <c:v>8.6154372621440864E-2</c:v>
                </c:pt>
                <c:pt idx="415">
                  <c:v>8.3454829435484809E-2</c:v>
                </c:pt>
                <c:pt idx="416">
                  <c:v>8.2887736685592128E-2</c:v>
                </c:pt>
                <c:pt idx="417">
                  <c:v>8.6560173037929317E-2</c:v>
                </c:pt>
                <c:pt idx="418">
                  <c:v>8.5796025044018273E-2</c:v>
                </c:pt>
                <c:pt idx="419">
                  <c:v>8.5525139765762884E-2</c:v>
                </c:pt>
                <c:pt idx="420">
                  <c:v>8.5658604468899918E-2</c:v>
                </c:pt>
                <c:pt idx="421">
                  <c:v>8.4718470030656759E-2</c:v>
                </c:pt>
                <c:pt idx="422">
                  <c:v>8.5216629888983875E-2</c:v>
                </c:pt>
                <c:pt idx="423">
                  <c:v>8.4383820848208113E-2</c:v>
                </c:pt>
                <c:pt idx="424">
                  <c:v>8.4365814641482864E-2</c:v>
                </c:pt>
                <c:pt idx="425">
                  <c:v>8.494522937076468E-2</c:v>
                </c:pt>
                <c:pt idx="426">
                  <c:v>8.4363121105086633E-2</c:v>
                </c:pt>
                <c:pt idx="427">
                  <c:v>8.2890958588415803E-2</c:v>
                </c:pt>
                <c:pt idx="428">
                  <c:v>8.3255425862710009E-2</c:v>
                </c:pt>
                <c:pt idx="429">
                  <c:v>8.2986408336159959E-2</c:v>
                </c:pt>
                <c:pt idx="430">
                  <c:v>8.1077092267205011E-2</c:v>
                </c:pt>
                <c:pt idx="431">
                  <c:v>8.2901619995022574E-2</c:v>
                </c:pt>
                <c:pt idx="432">
                  <c:v>8.4025872554173639E-2</c:v>
                </c:pt>
                <c:pt idx="433">
                  <c:v>8.1219247071403086E-2</c:v>
                </c:pt>
                <c:pt idx="434">
                  <c:v>8.0160859550200178E-2</c:v>
                </c:pt>
                <c:pt idx="435">
                  <c:v>7.8274005904618832E-2</c:v>
                </c:pt>
                <c:pt idx="436">
                  <c:v>7.9016200082931642E-2</c:v>
                </c:pt>
                <c:pt idx="437">
                  <c:v>8.0921169370703899E-2</c:v>
                </c:pt>
                <c:pt idx="438">
                  <c:v>7.9622433781100496E-2</c:v>
                </c:pt>
                <c:pt idx="439">
                  <c:v>7.9766159572286624E-2</c:v>
                </c:pt>
                <c:pt idx="440">
                  <c:v>7.9898158484079621E-2</c:v>
                </c:pt>
                <c:pt idx="441">
                  <c:v>7.9375105787389044E-2</c:v>
                </c:pt>
                <c:pt idx="442">
                  <c:v>7.9560568989238911E-2</c:v>
                </c:pt>
                <c:pt idx="443">
                  <c:v>7.887769614108063E-2</c:v>
                </c:pt>
                <c:pt idx="444">
                  <c:v>7.8009214843495114E-2</c:v>
                </c:pt>
                <c:pt idx="445">
                  <c:v>7.69062089224022E-2</c:v>
                </c:pt>
                <c:pt idx="446">
                  <c:v>7.5653070769442193E-2</c:v>
                </c:pt>
                <c:pt idx="447">
                  <c:v>7.8146251898173577E-2</c:v>
                </c:pt>
                <c:pt idx="448">
                  <c:v>7.6673688807735368E-2</c:v>
                </c:pt>
                <c:pt idx="449">
                  <c:v>7.4747382426421677E-2</c:v>
                </c:pt>
                <c:pt idx="450">
                  <c:v>7.4028290809425371E-2</c:v>
                </c:pt>
                <c:pt idx="451">
                  <c:v>7.3647790392147958E-2</c:v>
                </c:pt>
                <c:pt idx="452">
                  <c:v>7.4038737676585337E-2</c:v>
                </c:pt>
                <c:pt idx="453">
                  <c:v>7.3470171463274447E-2</c:v>
                </c:pt>
                <c:pt idx="454">
                  <c:v>7.3224693933340954E-2</c:v>
                </c:pt>
                <c:pt idx="455">
                  <c:v>7.4920366692645346E-2</c:v>
                </c:pt>
                <c:pt idx="456">
                  <c:v>7.3763573735520754E-2</c:v>
                </c:pt>
                <c:pt idx="457">
                  <c:v>7.3757534892754328E-2</c:v>
                </c:pt>
                <c:pt idx="458">
                  <c:v>7.2326122544979499E-2</c:v>
                </c:pt>
                <c:pt idx="459">
                  <c:v>7.1928431788264996E-2</c:v>
                </c:pt>
                <c:pt idx="460">
                  <c:v>7.0748842732107867E-2</c:v>
                </c:pt>
                <c:pt idx="461">
                  <c:v>6.9924027156752291E-2</c:v>
                </c:pt>
                <c:pt idx="462">
                  <c:v>6.7455771166917144E-2</c:v>
                </c:pt>
                <c:pt idx="463">
                  <c:v>6.4689254593359835E-2</c:v>
                </c:pt>
                <c:pt idx="464">
                  <c:v>6.4477415924406589E-2</c:v>
                </c:pt>
                <c:pt idx="465">
                  <c:v>6.4398735239463337E-2</c:v>
                </c:pt>
                <c:pt idx="466">
                  <c:v>6.38650271192127E-2</c:v>
                </c:pt>
                <c:pt idx="467">
                  <c:v>6.2434057771084649E-2</c:v>
                </c:pt>
                <c:pt idx="468">
                  <c:v>6.3402382168311136E-2</c:v>
                </c:pt>
                <c:pt idx="469">
                  <c:v>6.3259705519684614E-2</c:v>
                </c:pt>
                <c:pt idx="470">
                  <c:v>6.2697850666501326E-2</c:v>
                </c:pt>
                <c:pt idx="471">
                  <c:v>6.2561358004593892E-2</c:v>
                </c:pt>
                <c:pt idx="472">
                  <c:v>6.2547397034267191E-2</c:v>
                </c:pt>
                <c:pt idx="473">
                  <c:v>6.2465209185705049E-2</c:v>
                </c:pt>
                <c:pt idx="474">
                  <c:v>5.9940055183598177E-2</c:v>
                </c:pt>
                <c:pt idx="475">
                  <c:v>6.1336703176666958E-2</c:v>
                </c:pt>
                <c:pt idx="476">
                  <c:v>6.1313846440128869E-2</c:v>
                </c:pt>
                <c:pt idx="477">
                  <c:v>6.0214931223642895E-2</c:v>
                </c:pt>
                <c:pt idx="478">
                  <c:v>5.9584162009810648E-2</c:v>
                </c:pt>
                <c:pt idx="479">
                  <c:v>5.9886829048262209E-2</c:v>
                </c:pt>
                <c:pt idx="480">
                  <c:v>5.9959144245035088E-2</c:v>
                </c:pt>
                <c:pt idx="481">
                  <c:v>5.8971348617904797E-2</c:v>
                </c:pt>
                <c:pt idx="482">
                  <c:v>6.0006390990282724E-2</c:v>
                </c:pt>
                <c:pt idx="483">
                  <c:v>5.760272689608794E-2</c:v>
                </c:pt>
                <c:pt idx="484">
                  <c:v>5.8786707813204171E-2</c:v>
                </c:pt>
                <c:pt idx="485">
                  <c:v>5.8843500174093767E-2</c:v>
                </c:pt>
                <c:pt idx="486">
                  <c:v>5.8133687071377484E-2</c:v>
                </c:pt>
                <c:pt idx="487">
                  <c:v>5.9107534699814362E-2</c:v>
                </c:pt>
                <c:pt idx="488">
                  <c:v>5.4127797913318794E-2</c:v>
                </c:pt>
                <c:pt idx="489">
                  <c:v>5.6925548301136199E-2</c:v>
                </c:pt>
                <c:pt idx="490">
                  <c:v>5.7038180716549133E-2</c:v>
                </c:pt>
                <c:pt idx="491">
                  <c:v>5.716647765311119E-2</c:v>
                </c:pt>
                <c:pt idx="492">
                  <c:v>5.4812980228830882E-2</c:v>
                </c:pt>
                <c:pt idx="493">
                  <c:v>5.5340644257945396E-2</c:v>
                </c:pt>
                <c:pt idx="494">
                  <c:v>5.6645278613272634E-2</c:v>
                </c:pt>
                <c:pt idx="495">
                  <c:v>5.5488633455614986E-2</c:v>
                </c:pt>
                <c:pt idx="496">
                  <c:v>5.4740106509099024E-2</c:v>
                </c:pt>
                <c:pt idx="497">
                  <c:v>5.4512924346546532E-2</c:v>
                </c:pt>
                <c:pt idx="498">
                  <c:v>5.5582887825779512E-2</c:v>
                </c:pt>
                <c:pt idx="499">
                  <c:v>5.5742388128882249E-2</c:v>
                </c:pt>
                <c:pt idx="500">
                  <c:v>5.6200830223986198E-2</c:v>
                </c:pt>
                <c:pt idx="501">
                  <c:v>5.362362478399478E-2</c:v>
                </c:pt>
                <c:pt idx="502">
                  <c:v>5.2292230241013253E-2</c:v>
                </c:pt>
                <c:pt idx="503">
                  <c:v>5.3053935254557337E-2</c:v>
                </c:pt>
                <c:pt idx="504">
                  <c:v>5.3363808133608935E-2</c:v>
                </c:pt>
                <c:pt idx="505">
                  <c:v>5.3444095080040367E-2</c:v>
                </c:pt>
                <c:pt idx="506">
                  <c:v>4.9916342855098321E-2</c:v>
                </c:pt>
                <c:pt idx="507">
                  <c:v>5.0072433251018213E-2</c:v>
                </c:pt>
                <c:pt idx="508">
                  <c:v>5.095806269867776E-2</c:v>
                </c:pt>
                <c:pt idx="509">
                  <c:v>5.2582044526375812E-2</c:v>
                </c:pt>
                <c:pt idx="510">
                  <c:v>4.9122222868281822E-2</c:v>
                </c:pt>
                <c:pt idx="511">
                  <c:v>5.1004118562980788E-2</c:v>
                </c:pt>
                <c:pt idx="512">
                  <c:v>4.963683910655161E-2</c:v>
                </c:pt>
                <c:pt idx="513">
                  <c:v>4.9376795930004207E-2</c:v>
                </c:pt>
                <c:pt idx="514">
                  <c:v>4.7851291961398007E-2</c:v>
                </c:pt>
                <c:pt idx="515">
                  <c:v>4.6388457928379312E-2</c:v>
                </c:pt>
                <c:pt idx="516">
                  <c:v>4.7134019713269401E-2</c:v>
                </c:pt>
                <c:pt idx="517">
                  <c:v>4.7866877708566867E-2</c:v>
                </c:pt>
                <c:pt idx="518">
                  <c:v>4.3473250322694557E-2</c:v>
                </c:pt>
                <c:pt idx="519">
                  <c:v>4.5178825976904383E-2</c:v>
                </c:pt>
                <c:pt idx="520">
                  <c:v>4.2518267946763902E-2</c:v>
                </c:pt>
                <c:pt idx="521">
                  <c:v>4.0855013795578189E-2</c:v>
                </c:pt>
                <c:pt idx="522">
                  <c:v>4.1274177208549624E-2</c:v>
                </c:pt>
                <c:pt idx="523">
                  <c:v>3.6950456708665098E-2</c:v>
                </c:pt>
                <c:pt idx="524">
                  <c:v>3.6211106944794381E-2</c:v>
                </c:pt>
                <c:pt idx="525">
                  <c:v>3.4794264433333714E-2</c:v>
                </c:pt>
                <c:pt idx="526">
                  <c:v>3.1586367581830713E-2</c:v>
                </c:pt>
                <c:pt idx="527">
                  <c:v>3.1072886407893744E-2</c:v>
                </c:pt>
                <c:pt idx="528">
                  <c:v>3.1011085177254726E-2</c:v>
                </c:pt>
                <c:pt idx="529">
                  <c:v>2.8117384707238645E-2</c:v>
                </c:pt>
                <c:pt idx="530">
                  <c:v>2.7851931611234063E-2</c:v>
                </c:pt>
                <c:pt idx="531">
                  <c:v>2.5814431336285769E-2</c:v>
                </c:pt>
                <c:pt idx="532">
                  <c:v>2.5954271102334198E-2</c:v>
                </c:pt>
                <c:pt idx="533">
                  <c:v>2.4780406101500098E-2</c:v>
                </c:pt>
                <c:pt idx="534">
                  <c:v>2.4708261947462472E-2</c:v>
                </c:pt>
                <c:pt idx="535">
                  <c:v>2.4904939150677964E-2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F-46C9-9C72-AC031B289C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9F-46C9-9C72-AC031B289C6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9F-46C9-9C72-AC031B289C6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A9F-46C9-9C72-AC031B28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CER, mol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RQ'!$K$5:$K$557</c:f>
              <c:numCache>
                <c:formatCode>General</c:formatCode>
                <c:ptCount val="553"/>
                <c:pt idx="0">
                  <c:v>0.12337115909488389</c:v>
                </c:pt>
                <c:pt idx="1">
                  <c:v>0.23452640935224903</c:v>
                </c:pt>
                <c:pt idx="2">
                  <c:v>0.27636201507500646</c:v>
                </c:pt>
                <c:pt idx="3">
                  <c:v>0.33735503093081631</c:v>
                </c:pt>
                <c:pt idx="4">
                  <c:v>0.54426266684096658</c:v>
                </c:pt>
                <c:pt idx="5">
                  <c:v>0.57344185142843662</c:v>
                </c:pt>
                <c:pt idx="6">
                  <c:v>0.47797412742221035</c:v>
                </c:pt>
                <c:pt idx="7">
                  <c:v>0.35482016911801523</c:v>
                </c:pt>
                <c:pt idx="8">
                  <c:v>0.34013017432014769</c:v>
                </c:pt>
                <c:pt idx="9">
                  <c:v>0.41631017653800789</c:v>
                </c:pt>
                <c:pt idx="10">
                  <c:v>0.36803607124595622</c:v>
                </c:pt>
                <c:pt idx="11">
                  <c:v>0.34483511683773138</c:v>
                </c:pt>
                <c:pt idx="12">
                  <c:v>0.40801565476209589</c:v>
                </c:pt>
                <c:pt idx="13">
                  <c:v>0.6257589308396837</c:v>
                </c:pt>
                <c:pt idx="14">
                  <c:v>0.5785713062298784</c:v>
                </c:pt>
                <c:pt idx="15">
                  <c:v>0.49043080687966856</c:v>
                </c:pt>
                <c:pt idx="16">
                  <c:v>0.33779687495813748</c:v>
                </c:pt>
                <c:pt idx="17">
                  <c:v>0.33927378130929414</c:v>
                </c:pt>
                <c:pt idx="18">
                  <c:v>0.39382266934418514</c:v>
                </c:pt>
                <c:pt idx="19">
                  <c:v>0.33459689286416694</c:v>
                </c:pt>
                <c:pt idx="20">
                  <c:v>0.33039264101512023</c:v>
                </c:pt>
                <c:pt idx="21">
                  <c:v>0.39881703275896729</c:v>
                </c:pt>
                <c:pt idx="22">
                  <c:v>0.55567239725829376</c:v>
                </c:pt>
                <c:pt idx="23">
                  <c:v>0.54898161838169046</c:v>
                </c:pt>
                <c:pt idx="24">
                  <c:v>0.53904100456085202</c:v>
                </c:pt>
                <c:pt idx="25">
                  <c:v>0.38849613627968965</c:v>
                </c:pt>
                <c:pt idx="26">
                  <c:v>0.38295955232512552</c:v>
                </c:pt>
                <c:pt idx="27">
                  <c:v>0.46637966708368228</c:v>
                </c:pt>
                <c:pt idx="28">
                  <c:v>0.41117859853903099</c:v>
                </c:pt>
                <c:pt idx="29">
                  <c:v>0.43338501317534195</c:v>
                </c:pt>
                <c:pt idx="30">
                  <c:v>0.50207733960234047</c:v>
                </c:pt>
                <c:pt idx="31">
                  <c:v>0.63145026914529556</c:v>
                </c:pt>
                <c:pt idx="32">
                  <c:v>0.67292613646815314</c:v>
                </c:pt>
                <c:pt idx="33">
                  <c:v>0.60473086167774659</c:v>
                </c:pt>
                <c:pt idx="34">
                  <c:v>0.48085941480679062</c:v>
                </c:pt>
                <c:pt idx="35">
                  <c:v>0.4743955548881168</c:v>
                </c:pt>
                <c:pt idx="36">
                  <c:v>0.54887539219429438</c:v>
                </c:pt>
                <c:pt idx="37">
                  <c:v>0.49366278126452784</c:v>
                </c:pt>
                <c:pt idx="38">
                  <c:v>0.50655180750235973</c:v>
                </c:pt>
                <c:pt idx="39">
                  <c:v>0.58227058054559222</c:v>
                </c:pt>
                <c:pt idx="40">
                  <c:v>0.74074803640832032</c:v>
                </c:pt>
                <c:pt idx="41">
                  <c:v>0.79653695830630955</c:v>
                </c:pt>
                <c:pt idx="42">
                  <c:v>0.72708825822100964</c:v>
                </c:pt>
                <c:pt idx="43">
                  <c:v>0.57073948676681896</c:v>
                </c:pt>
                <c:pt idx="44">
                  <c:v>0.55141543848710595</c:v>
                </c:pt>
                <c:pt idx="45">
                  <c:v>0.63712408126710884</c:v>
                </c:pt>
                <c:pt idx="46">
                  <c:v>0.59627289266737482</c:v>
                </c:pt>
                <c:pt idx="47">
                  <c:v>0.601473310537747</c:v>
                </c:pt>
                <c:pt idx="48">
                  <c:v>0.69352310548688267</c:v>
                </c:pt>
                <c:pt idx="49">
                  <c:v>0.87256492816868358</c:v>
                </c:pt>
                <c:pt idx="50">
                  <c:v>0.83464135086987579</c:v>
                </c:pt>
                <c:pt idx="51">
                  <c:v>0.68142680258259491</c:v>
                </c:pt>
                <c:pt idx="52">
                  <c:v>0.4820038042837097</c:v>
                </c:pt>
                <c:pt idx="53">
                  <c:v>0.48527943099613213</c:v>
                </c:pt>
                <c:pt idx="54">
                  <c:v>0.54773369353832269</c:v>
                </c:pt>
                <c:pt idx="55">
                  <c:v>0.51244814431824237</c:v>
                </c:pt>
                <c:pt idx="56">
                  <c:v>0.4833015935729395</c:v>
                </c:pt>
                <c:pt idx="57">
                  <c:v>0.50383113246999478</c:v>
                </c:pt>
                <c:pt idx="58">
                  <c:v>0.51183278214662953</c:v>
                </c:pt>
                <c:pt idx="59">
                  <c:v>0.54004598303736551</c:v>
                </c:pt>
                <c:pt idx="60">
                  <c:v>0.52086147935345695</c:v>
                </c:pt>
                <c:pt idx="61">
                  <c:v>0.42116633289338656</c:v>
                </c:pt>
                <c:pt idx="62">
                  <c:v>0.40493292637295925</c:v>
                </c:pt>
                <c:pt idx="63">
                  <c:v>0.40488590292906063</c:v>
                </c:pt>
                <c:pt idx="64">
                  <c:v>0.37827711114662849</c:v>
                </c:pt>
                <c:pt idx="65">
                  <c:v>0.3760970375632855</c:v>
                </c:pt>
                <c:pt idx="66">
                  <c:v>0.40949772864576067</c:v>
                </c:pt>
                <c:pt idx="67">
                  <c:v>0.44027705967628122</c:v>
                </c:pt>
                <c:pt idx="68">
                  <c:v>0.43567817386720664</c:v>
                </c:pt>
                <c:pt idx="69">
                  <c:v>0.41817245699464162</c:v>
                </c:pt>
                <c:pt idx="70">
                  <c:v>0.39277978148576792</c:v>
                </c:pt>
                <c:pt idx="71">
                  <c:v>0.38870236270344177</c:v>
                </c:pt>
                <c:pt idx="72">
                  <c:v>0.39325024171590872</c:v>
                </c:pt>
                <c:pt idx="73">
                  <c:v>0.38923224240390197</c:v>
                </c:pt>
                <c:pt idx="74">
                  <c:v>0.39907931160828458</c:v>
                </c:pt>
                <c:pt idx="75">
                  <c:v>0.40715734716993396</c:v>
                </c:pt>
                <c:pt idx="76">
                  <c:v>0.43032507864607394</c:v>
                </c:pt>
                <c:pt idx="77">
                  <c:v>0.44567822961481729</c:v>
                </c:pt>
                <c:pt idx="78">
                  <c:v>0.44373188552283527</c:v>
                </c:pt>
                <c:pt idx="79">
                  <c:v>0.42470137410168257</c:v>
                </c:pt>
                <c:pt idx="80">
                  <c:v>0.42864420017965676</c:v>
                </c:pt>
                <c:pt idx="81">
                  <c:v>0.45094354413817611</c:v>
                </c:pt>
                <c:pt idx="82">
                  <c:v>0.45154192733315102</c:v>
                </c:pt>
                <c:pt idx="83">
                  <c:v>0.45479339026701449</c:v>
                </c:pt>
                <c:pt idx="84">
                  <c:v>0.47218717293713591</c:v>
                </c:pt>
                <c:pt idx="85">
                  <c:v>0.48581935766069179</c:v>
                </c:pt>
                <c:pt idx="86">
                  <c:v>0.50031287616175757</c:v>
                </c:pt>
                <c:pt idx="87">
                  <c:v>0.50308314477205296</c:v>
                </c:pt>
                <c:pt idx="88">
                  <c:v>0.48648455187441003</c:v>
                </c:pt>
                <c:pt idx="89">
                  <c:v>0.50506040164276367</c:v>
                </c:pt>
                <c:pt idx="90">
                  <c:v>0.52874018579723436</c:v>
                </c:pt>
                <c:pt idx="91">
                  <c:v>0.52339676192671536</c:v>
                </c:pt>
                <c:pt idx="92">
                  <c:v>0.53685012500296536</c:v>
                </c:pt>
                <c:pt idx="93">
                  <c:v>0.561575406861339</c:v>
                </c:pt>
                <c:pt idx="94">
                  <c:v>0.58534407385879073</c:v>
                </c:pt>
                <c:pt idx="95">
                  <c:v>0.59255331398801547</c:v>
                </c:pt>
                <c:pt idx="96">
                  <c:v>0.59063059397932016</c:v>
                </c:pt>
                <c:pt idx="97">
                  <c:v>0.59719258715344548</c:v>
                </c:pt>
                <c:pt idx="98">
                  <c:v>0.57195852528786573</c:v>
                </c:pt>
                <c:pt idx="99">
                  <c:v>0.55839748768917175</c:v>
                </c:pt>
                <c:pt idx="100">
                  <c:v>0.4916771371847567</c:v>
                </c:pt>
                <c:pt idx="101">
                  <c:v>0.49364458617191914</c:v>
                </c:pt>
                <c:pt idx="102">
                  <c:v>0.49521138261670855</c:v>
                </c:pt>
                <c:pt idx="103">
                  <c:v>0.52567574813033124</c:v>
                </c:pt>
                <c:pt idx="104">
                  <c:v>0.54686397225825378</c:v>
                </c:pt>
                <c:pt idx="105">
                  <c:v>0.54835565655524943</c:v>
                </c:pt>
                <c:pt idx="106">
                  <c:v>0.55107148085794144</c:v>
                </c:pt>
                <c:pt idx="107">
                  <c:v>0.52914960363532759</c:v>
                </c:pt>
                <c:pt idx="108">
                  <c:v>0.54404608280102718</c:v>
                </c:pt>
                <c:pt idx="109">
                  <c:v>0.52496151050416828</c:v>
                </c:pt>
                <c:pt idx="110">
                  <c:v>0.56000990085134583</c:v>
                </c:pt>
                <c:pt idx="111">
                  <c:v>0.59637965619893429</c:v>
                </c:pt>
                <c:pt idx="112">
                  <c:v>0.46259790477242829</c:v>
                </c:pt>
                <c:pt idx="113">
                  <c:v>0.50162107724026583</c:v>
                </c:pt>
                <c:pt idx="114">
                  <c:v>0.56061962464074511</c:v>
                </c:pt>
                <c:pt idx="115">
                  <c:v>0.53218897748320348</c:v>
                </c:pt>
                <c:pt idx="116">
                  <c:v>0.53050229499983892</c:v>
                </c:pt>
                <c:pt idx="117">
                  <c:v>0.57492072355945678</c:v>
                </c:pt>
                <c:pt idx="118">
                  <c:v>0.55941873556710486</c:v>
                </c:pt>
                <c:pt idx="119">
                  <c:v>0.54996454513702475</c:v>
                </c:pt>
                <c:pt idx="120">
                  <c:v>0.54847956756339633</c:v>
                </c:pt>
                <c:pt idx="121">
                  <c:v>0.5596203399065004</c:v>
                </c:pt>
                <c:pt idx="122">
                  <c:v>0.55725323567920326</c:v>
                </c:pt>
                <c:pt idx="123">
                  <c:v>0.54650181617060856</c:v>
                </c:pt>
                <c:pt idx="124">
                  <c:v>0.54643040951493715</c:v>
                </c:pt>
                <c:pt idx="125">
                  <c:v>0.54450774829253556</c:v>
                </c:pt>
                <c:pt idx="126">
                  <c:v>0.54837546724427788</c:v>
                </c:pt>
                <c:pt idx="127">
                  <c:v>0.54223705564108582</c:v>
                </c:pt>
                <c:pt idx="128">
                  <c:v>0.54015892546395738</c:v>
                </c:pt>
                <c:pt idx="129">
                  <c:v>0.55935558902353288</c:v>
                </c:pt>
                <c:pt idx="130">
                  <c:v>0.55664554151592505</c:v>
                </c:pt>
                <c:pt idx="131">
                  <c:v>0.56230355169925683</c:v>
                </c:pt>
                <c:pt idx="132">
                  <c:v>0.60898378204903458</c:v>
                </c:pt>
                <c:pt idx="133">
                  <c:v>0.59006835000702018</c:v>
                </c:pt>
                <c:pt idx="134">
                  <c:v>0.46611739159865101</c:v>
                </c:pt>
                <c:pt idx="135">
                  <c:v>0.52210289947168753</c:v>
                </c:pt>
                <c:pt idx="136">
                  <c:v>0.54675380309614652</c:v>
                </c:pt>
                <c:pt idx="137">
                  <c:v>0.55093722133375334</c:v>
                </c:pt>
                <c:pt idx="138">
                  <c:v>0.55973226881684246</c:v>
                </c:pt>
                <c:pt idx="139">
                  <c:v>0.58712694503359186</c:v>
                </c:pt>
                <c:pt idx="140">
                  <c:v>0.59710035739335254</c:v>
                </c:pt>
                <c:pt idx="141">
                  <c:v>0.59525759018842817</c:v>
                </c:pt>
                <c:pt idx="142">
                  <c:v>0.59026477910669484</c:v>
                </c:pt>
                <c:pt idx="143">
                  <c:v>0.58621762062270177</c:v>
                </c:pt>
                <c:pt idx="144">
                  <c:v>0.60317419281285178</c:v>
                </c:pt>
                <c:pt idx="145">
                  <c:v>0.59524698068474502</c:v>
                </c:pt>
                <c:pt idx="146">
                  <c:v>0.60636549748184487</c:v>
                </c:pt>
                <c:pt idx="147">
                  <c:v>0.58609839185992862</c:v>
                </c:pt>
                <c:pt idx="148">
                  <c:v>0.62238308341993565</c:v>
                </c:pt>
                <c:pt idx="149">
                  <c:v>0.71515172767261992</c:v>
                </c:pt>
                <c:pt idx="150">
                  <c:v>0.63178144217699261</c:v>
                </c:pt>
                <c:pt idx="151">
                  <c:v>0.44181688589302925</c:v>
                </c:pt>
                <c:pt idx="152">
                  <c:v>0.47097407386087048</c:v>
                </c:pt>
                <c:pt idx="153">
                  <c:v>0.63290964858548304</c:v>
                </c:pt>
                <c:pt idx="154">
                  <c:v>0.54757463548595475</c:v>
                </c:pt>
                <c:pt idx="155">
                  <c:v>0.72783887520137025</c:v>
                </c:pt>
                <c:pt idx="156">
                  <c:v>0.56303550951352377</c:v>
                </c:pt>
                <c:pt idx="157">
                  <c:v>0.72147584549377264</c:v>
                </c:pt>
                <c:pt idx="158">
                  <c:v>0.53979940782772851</c:v>
                </c:pt>
                <c:pt idx="159">
                  <c:v>0.67823404316740343</c:v>
                </c:pt>
                <c:pt idx="160">
                  <c:v>0.56909268910441058</c:v>
                </c:pt>
                <c:pt idx="161">
                  <c:v>0.49511634308795388</c:v>
                </c:pt>
                <c:pt idx="162">
                  <c:v>0.61968990694153914</c:v>
                </c:pt>
                <c:pt idx="163">
                  <c:v>0.72060626315037069</c:v>
                </c:pt>
                <c:pt idx="164">
                  <c:v>0.70283328541763268</c:v>
                </c:pt>
                <c:pt idx="165">
                  <c:v>0.70810273894336273</c:v>
                </c:pt>
                <c:pt idx="166">
                  <c:v>0.71550663043731566</c:v>
                </c:pt>
                <c:pt idx="167">
                  <c:v>0.71517458832857272</c:v>
                </c:pt>
                <c:pt idx="168">
                  <c:v>0.7117025116813035</c:v>
                </c:pt>
                <c:pt idx="169">
                  <c:v>0.70454563598622177</c:v>
                </c:pt>
                <c:pt idx="170">
                  <c:v>0.70572891901998214</c:v>
                </c:pt>
                <c:pt idx="171">
                  <c:v>0.69256584210914629</c:v>
                </c:pt>
                <c:pt idx="172">
                  <c:v>0.69804094635730052</c:v>
                </c:pt>
                <c:pt idx="173">
                  <c:v>0.77488956141637921</c:v>
                </c:pt>
                <c:pt idx="174">
                  <c:v>0.5929599066445731</c:v>
                </c:pt>
                <c:pt idx="175">
                  <c:v>0.66453287757927682</c:v>
                </c:pt>
                <c:pt idx="176">
                  <c:v>0.73906496731783933</c:v>
                </c:pt>
                <c:pt idx="177">
                  <c:v>0.73172541785884126</c:v>
                </c:pt>
                <c:pt idx="178">
                  <c:v>0.55185526715086286</c:v>
                </c:pt>
                <c:pt idx="179">
                  <c:v>0.37027896527549031</c:v>
                </c:pt>
                <c:pt idx="180">
                  <c:v>0.50496518682192693</c:v>
                </c:pt>
                <c:pt idx="181">
                  <c:v>0.70279074662917917</c:v>
                </c:pt>
                <c:pt idx="182">
                  <c:v>0.64818563596221901</c:v>
                </c:pt>
                <c:pt idx="183">
                  <c:v>0.67959311070163075</c:v>
                </c:pt>
                <c:pt idx="184">
                  <c:v>0.6560904806417952</c:v>
                </c:pt>
                <c:pt idx="185">
                  <c:v>0.67834477482367017</c:v>
                </c:pt>
                <c:pt idx="186">
                  <c:v>0.66671648618176294</c:v>
                </c:pt>
                <c:pt idx="187">
                  <c:v>0.66370833185559941</c:v>
                </c:pt>
                <c:pt idx="188">
                  <c:v>0.69200230577180555</c:v>
                </c:pt>
                <c:pt idx="189">
                  <c:v>0.7068143264905089</c:v>
                </c:pt>
                <c:pt idx="190">
                  <c:v>0.64759721013194727</c:v>
                </c:pt>
                <c:pt idx="191">
                  <c:v>0.59094190823546178</c:v>
                </c:pt>
                <c:pt idx="192">
                  <c:v>0.55685370014097002</c:v>
                </c:pt>
                <c:pt idx="193">
                  <c:v>0.75789996748282806</c:v>
                </c:pt>
                <c:pt idx="194">
                  <c:v>0.73502129511289716</c:v>
                </c:pt>
                <c:pt idx="195">
                  <c:v>0.69735317585855272</c:v>
                </c:pt>
                <c:pt idx="196">
                  <c:v>0.6188162320474796</c:v>
                </c:pt>
                <c:pt idx="197">
                  <c:v>0.83056960123338575</c:v>
                </c:pt>
                <c:pt idx="198">
                  <c:v>0.60682080438584418</c:v>
                </c:pt>
                <c:pt idx="199">
                  <c:v>0.80899337453389131</c:v>
                </c:pt>
                <c:pt idx="200">
                  <c:v>0.70116288194313392</c:v>
                </c:pt>
                <c:pt idx="201">
                  <c:v>0.69346508332424983</c:v>
                </c:pt>
                <c:pt idx="202">
                  <c:v>0.72793909670041668</c:v>
                </c:pt>
                <c:pt idx="203">
                  <c:v>0.62187570724187546</c:v>
                </c:pt>
                <c:pt idx="204">
                  <c:v>0.78448587413921522</c:v>
                </c:pt>
                <c:pt idx="205">
                  <c:v>0.74854395863183276</c:v>
                </c:pt>
                <c:pt idx="206">
                  <c:v>0.61368018724189699</c:v>
                </c:pt>
                <c:pt idx="207">
                  <c:v>0.71457632103299928</c:v>
                </c:pt>
                <c:pt idx="208">
                  <c:v>0.79046041741818429</c:v>
                </c:pt>
                <c:pt idx="209">
                  <c:v>0.63480042177459128</c:v>
                </c:pt>
                <c:pt idx="210">
                  <c:v>0.66605938912528395</c:v>
                </c:pt>
                <c:pt idx="211">
                  <c:v>0.68990503790299718</c:v>
                </c:pt>
                <c:pt idx="212">
                  <c:v>0.78604090320383879</c:v>
                </c:pt>
                <c:pt idx="213">
                  <c:v>0.62845966625727057</c:v>
                </c:pt>
                <c:pt idx="214">
                  <c:v>0.68390936089151622</c:v>
                </c:pt>
                <c:pt idx="215">
                  <c:v>0.7754040170183889</c:v>
                </c:pt>
                <c:pt idx="216">
                  <c:v>0.68709629254340421</c:v>
                </c:pt>
                <c:pt idx="217">
                  <c:v>0.66360778834467982</c:v>
                </c:pt>
                <c:pt idx="218">
                  <c:v>0.7679956878160098</c:v>
                </c:pt>
                <c:pt idx="219">
                  <c:v>0.65304326670225721</c:v>
                </c:pt>
                <c:pt idx="220">
                  <c:v>0.64674651467234456</c:v>
                </c:pt>
                <c:pt idx="221">
                  <c:v>0.70402539585313428</c:v>
                </c:pt>
                <c:pt idx="222">
                  <c:v>0.72986808447460849</c:v>
                </c:pt>
                <c:pt idx="223">
                  <c:v>0.68512914546410852</c:v>
                </c:pt>
                <c:pt idx="224">
                  <c:v>0.69201883970181699</c:v>
                </c:pt>
                <c:pt idx="225">
                  <c:v>0.74181041420173333</c:v>
                </c:pt>
                <c:pt idx="226">
                  <c:v>0.67898994647420008</c:v>
                </c:pt>
                <c:pt idx="227">
                  <c:v>0.66837888309260374</c:v>
                </c:pt>
                <c:pt idx="228">
                  <c:v>0.70771864804472573</c:v>
                </c:pt>
                <c:pt idx="229">
                  <c:v>0.64363258872330198</c:v>
                </c:pt>
                <c:pt idx="230">
                  <c:v>0.70749565103337331</c:v>
                </c:pt>
                <c:pt idx="231">
                  <c:v>0.70458727467695892</c:v>
                </c:pt>
                <c:pt idx="232">
                  <c:v>0.6647237245783697</c:v>
                </c:pt>
                <c:pt idx="233">
                  <c:v>0.73129252115769816</c:v>
                </c:pt>
                <c:pt idx="234">
                  <c:v>0.70600486446733712</c:v>
                </c:pt>
                <c:pt idx="235">
                  <c:v>0.68239627653992152</c:v>
                </c:pt>
                <c:pt idx="236">
                  <c:v>0.71425450321637296</c:v>
                </c:pt>
                <c:pt idx="237">
                  <c:v>0.74309388313294411</c:v>
                </c:pt>
                <c:pt idx="238">
                  <c:v>0.75064776094690666</c:v>
                </c:pt>
                <c:pt idx="239">
                  <c:v>0.74770223220343346</c:v>
                </c:pt>
                <c:pt idx="240">
                  <c:v>0.71987154564645062</c:v>
                </c:pt>
                <c:pt idx="241">
                  <c:v>0.76573484704922401</c:v>
                </c:pt>
                <c:pt idx="242">
                  <c:v>0.72605903904889113</c:v>
                </c:pt>
                <c:pt idx="243">
                  <c:v>0.75615064734668425</c:v>
                </c:pt>
                <c:pt idx="244">
                  <c:v>0.72691153996319435</c:v>
                </c:pt>
                <c:pt idx="245">
                  <c:v>0.64254202761872126</c:v>
                </c:pt>
                <c:pt idx="246">
                  <c:v>0.72400673380069269</c:v>
                </c:pt>
                <c:pt idx="247">
                  <c:v>0.71113412960017708</c:v>
                </c:pt>
                <c:pt idx="248">
                  <c:v>0.70906379902813421</c:v>
                </c:pt>
                <c:pt idx="249">
                  <c:v>0.71690942108250533</c:v>
                </c:pt>
                <c:pt idx="250">
                  <c:v>0.68916358350783458</c:v>
                </c:pt>
                <c:pt idx="251">
                  <c:v>0.69355069871086483</c:v>
                </c:pt>
                <c:pt idx="252">
                  <c:v>0.66240889359901689</c:v>
                </c:pt>
                <c:pt idx="253">
                  <c:v>0.69465034842999795</c:v>
                </c:pt>
                <c:pt idx="254">
                  <c:v>0.60657617666264885</c:v>
                </c:pt>
                <c:pt idx="255">
                  <c:v>0.73591073774739468</c:v>
                </c:pt>
                <c:pt idx="256">
                  <c:v>0.63057541062787159</c:v>
                </c:pt>
                <c:pt idx="257">
                  <c:v>0.63430000754024463</c:v>
                </c:pt>
                <c:pt idx="258">
                  <c:v>0.66617680329721274</c:v>
                </c:pt>
                <c:pt idx="259">
                  <c:v>0.68459151907818649</c:v>
                </c:pt>
                <c:pt idx="260">
                  <c:v>0.68100673882973561</c:v>
                </c:pt>
                <c:pt idx="261">
                  <c:v>0.64703784571378475</c:v>
                </c:pt>
                <c:pt idx="262">
                  <c:v>0.69114813390707552</c:v>
                </c:pt>
                <c:pt idx="263">
                  <c:v>0.63593332346399856</c:v>
                </c:pt>
                <c:pt idx="264">
                  <c:v>0.72987390133505015</c:v>
                </c:pt>
                <c:pt idx="265">
                  <c:v>0.66874577594747509</c:v>
                </c:pt>
                <c:pt idx="266">
                  <c:v>0.65669206982371775</c:v>
                </c:pt>
                <c:pt idx="267">
                  <c:v>0.68353052649360679</c:v>
                </c:pt>
                <c:pt idx="268">
                  <c:v>0.63424690394854766</c:v>
                </c:pt>
                <c:pt idx="269">
                  <c:v>0.70842305173695275</c:v>
                </c:pt>
                <c:pt idx="270">
                  <c:v>0.62388117769858165</c:v>
                </c:pt>
                <c:pt idx="271">
                  <c:v>0.69670107033113238</c:v>
                </c:pt>
                <c:pt idx="272">
                  <c:v>0.67324982067016037</c:v>
                </c:pt>
                <c:pt idx="273">
                  <c:v>0.66353521746076471</c:v>
                </c:pt>
                <c:pt idx="274">
                  <c:v>0.69129456979769521</c:v>
                </c:pt>
                <c:pt idx="275">
                  <c:v>0.64534782724765027</c:v>
                </c:pt>
                <c:pt idx="276">
                  <c:v>0.67691670050921304</c:v>
                </c:pt>
                <c:pt idx="277">
                  <c:v>0.67002886458468602</c:v>
                </c:pt>
                <c:pt idx="278">
                  <c:v>0.6152635040432386</c:v>
                </c:pt>
                <c:pt idx="279">
                  <c:v>0.65911698536036822</c:v>
                </c:pt>
                <c:pt idx="280">
                  <c:v>0.67886199809887082</c:v>
                </c:pt>
                <c:pt idx="281">
                  <c:v>0.66346351889558364</c:v>
                </c:pt>
                <c:pt idx="282">
                  <c:v>0.66151521061923491</c:v>
                </c:pt>
                <c:pt idx="283">
                  <c:v>0.69155372606354337</c:v>
                </c:pt>
                <c:pt idx="284">
                  <c:v>0.69497189177744756</c:v>
                </c:pt>
                <c:pt idx="285">
                  <c:v>0.69610181810792227</c:v>
                </c:pt>
                <c:pt idx="286">
                  <c:v>0.69250081670987118</c:v>
                </c:pt>
                <c:pt idx="287">
                  <c:v>0.6950554958050511</c:v>
                </c:pt>
                <c:pt idx="288">
                  <c:v>0.69870231142123129</c:v>
                </c:pt>
                <c:pt idx="289">
                  <c:v>0.69804815307398194</c:v>
                </c:pt>
                <c:pt idx="290">
                  <c:v>0.69176344854117344</c:v>
                </c:pt>
                <c:pt idx="291">
                  <c:v>0.69668797388068138</c:v>
                </c:pt>
                <c:pt idx="292">
                  <c:v>0.69816212702716973</c:v>
                </c:pt>
                <c:pt idx="293">
                  <c:v>0.72479253469564231</c:v>
                </c:pt>
                <c:pt idx="294">
                  <c:v>0.7236946134432235</c:v>
                </c:pt>
                <c:pt idx="295">
                  <c:v>0.69619378065324233</c:v>
                </c:pt>
                <c:pt idx="296">
                  <c:v>0.65192136766900044</c:v>
                </c:pt>
                <c:pt idx="297">
                  <c:v>0.72849834188498364</c:v>
                </c:pt>
                <c:pt idx="298">
                  <c:v>0.62916894410034452</c:v>
                </c:pt>
                <c:pt idx="299">
                  <c:v>0.70683395208843847</c:v>
                </c:pt>
                <c:pt idx="300">
                  <c:v>0.6892629899866779</c:v>
                </c:pt>
                <c:pt idx="301">
                  <c:v>0.71844760003504482</c:v>
                </c:pt>
                <c:pt idx="302">
                  <c:v>0.70916086866371175</c:v>
                </c:pt>
                <c:pt idx="303">
                  <c:v>0.66718222687589179</c:v>
                </c:pt>
                <c:pt idx="304">
                  <c:v>0.71692945084668469</c:v>
                </c:pt>
                <c:pt idx="305">
                  <c:v>0.69391484369737177</c:v>
                </c:pt>
                <c:pt idx="306">
                  <c:v>0.67983095331270049</c:v>
                </c:pt>
                <c:pt idx="307">
                  <c:v>0.70322713346256471</c:v>
                </c:pt>
                <c:pt idx="308">
                  <c:v>0.71274985996384344</c:v>
                </c:pt>
                <c:pt idx="309">
                  <c:v>0.68773287741416411</c:v>
                </c:pt>
                <c:pt idx="310">
                  <c:v>0.68841472871525067</c:v>
                </c:pt>
                <c:pt idx="311">
                  <c:v>0.6635606207992939</c:v>
                </c:pt>
                <c:pt idx="312">
                  <c:v>0.67148316407188957</c:v>
                </c:pt>
                <c:pt idx="313">
                  <c:v>0.67225248656488357</c:v>
                </c:pt>
                <c:pt idx="314">
                  <c:v>0.68157675382063865</c:v>
                </c:pt>
                <c:pt idx="315">
                  <c:v>0.68739198524252099</c:v>
                </c:pt>
                <c:pt idx="316">
                  <c:v>0.69041098744457741</c:v>
                </c:pt>
                <c:pt idx="317">
                  <c:v>0.7039556629492757</c:v>
                </c:pt>
                <c:pt idx="318">
                  <c:v>0.69628135931465263</c:v>
                </c:pt>
                <c:pt idx="319">
                  <c:v>0.64259457803981312</c:v>
                </c:pt>
                <c:pt idx="320">
                  <c:v>0.68240176682522791</c:v>
                </c:pt>
                <c:pt idx="321">
                  <c:v>0.704833099543273</c:v>
                </c:pt>
                <c:pt idx="322">
                  <c:v>0.6815694508698672</c:v>
                </c:pt>
                <c:pt idx="323">
                  <c:v>0.69336380368089867</c:v>
                </c:pt>
                <c:pt idx="324">
                  <c:v>0.70551891665938971</c:v>
                </c:pt>
                <c:pt idx="325">
                  <c:v>0.6345282204403162</c:v>
                </c:pt>
                <c:pt idx="326">
                  <c:v>0.71776263970092979</c:v>
                </c:pt>
                <c:pt idx="327">
                  <c:v>0.70969330022338495</c:v>
                </c:pt>
                <c:pt idx="328">
                  <c:v>0.62163992968812365</c:v>
                </c:pt>
                <c:pt idx="329">
                  <c:v>0.75091282407045901</c:v>
                </c:pt>
                <c:pt idx="330">
                  <c:v>0.69518517482886411</c:v>
                </c:pt>
                <c:pt idx="331">
                  <c:v>0.6847270315742543</c:v>
                </c:pt>
                <c:pt idx="332">
                  <c:v>0.6639262138605253</c:v>
                </c:pt>
                <c:pt idx="333">
                  <c:v>0.71867207306728564</c:v>
                </c:pt>
                <c:pt idx="334">
                  <c:v>0.67405973009358866</c:v>
                </c:pt>
                <c:pt idx="335">
                  <c:v>0.67469457350943718</c:v>
                </c:pt>
                <c:pt idx="336">
                  <c:v>0.69645892412168631</c:v>
                </c:pt>
                <c:pt idx="337">
                  <c:v>0.70486551954002219</c:v>
                </c:pt>
                <c:pt idx="338">
                  <c:v>0.71038961442129034</c:v>
                </c:pt>
                <c:pt idx="339">
                  <c:v>0.64046023038286426</c:v>
                </c:pt>
                <c:pt idx="340">
                  <c:v>0.70883948635711691</c:v>
                </c:pt>
                <c:pt idx="341">
                  <c:v>0.67370016679253353</c:v>
                </c:pt>
                <c:pt idx="342">
                  <c:v>0.68696825590741162</c:v>
                </c:pt>
                <c:pt idx="343">
                  <c:v>0.64285849654877647</c:v>
                </c:pt>
                <c:pt idx="344">
                  <c:v>0.6878414813132121</c:v>
                </c:pt>
                <c:pt idx="345">
                  <c:v>0.69288048442455685</c:v>
                </c:pt>
                <c:pt idx="346">
                  <c:v>0.67888246942951491</c:v>
                </c:pt>
                <c:pt idx="347">
                  <c:v>0.69979522946968964</c:v>
                </c:pt>
                <c:pt idx="348">
                  <c:v>0.6810706566180551</c:v>
                </c:pt>
                <c:pt idx="349">
                  <c:v>0.672726882440011</c:v>
                </c:pt>
                <c:pt idx="350">
                  <c:v>0.68033477038498291</c:v>
                </c:pt>
                <c:pt idx="351">
                  <c:v>0.62804577514154891</c:v>
                </c:pt>
                <c:pt idx="352">
                  <c:v>0.68928314169160343</c:v>
                </c:pt>
                <c:pt idx="353">
                  <c:v>0.66157112062890955</c:v>
                </c:pt>
                <c:pt idx="354">
                  <c:v>0.69311749089157793</c:v>
                </c:pt>
                <c:pt idx="355">
                  <c:v>0.6922655125160373</c:v>
                </c:pt>
                <c:pt idx="356">
                  <c:v>0.66170784096742419</c:v>
                </c:pt>
                <c:pt idx="357">
                  <c:v>0.64371119933603904</c:v>
                </c:pt>
                <c:pt idx="358">
                  <c:v>0.69532576506151467</c:v>
                </c:pt>
                <c:pt idx="359">
                  <c:v>0.66413158937414329</c:v>
                </c:pt>
                <c:pt idx="360">
                  <c:v>0.67481380245152467</c:v>
                </c:pt>
                <c:pt idx="361">
                  <c:v>0.62318075928374161</c:v>
                </c:pt>
                <c:pt idx="362">
                  <c:v>0.66376348580819988</c:v>
                </c:pt>
                <c:pt idx="363">
                  <c:v>0.68680738444155087</c:v>
                </c:pt>
                <c:pt idx="364">
                  <c:v>0.65623527817271876</c:v>
                </c:pt>
                <c:pt idx="365">
                  <c:v>0.70492463450986953</c:v>
                </c:pt>
                <c:pt idx="366">
                  <c:v>0.65887376260750519</c:v>
                </c:pt>
                <c:pt idx="367">
                  <c:v>0.64181674625319785</c:v>
                </c:pt>
                <c:pt idx="368">
                  <c:v>0.6661845488206094</c:v>
                </c:pt>
                <c:pt idx="369">
                  <c:v>0.65585572287541738</c:v>
                </c:pt>
                <c:pt idx="370">
                  <c:v>0.58675265272436961</c:v>
                </c:pt>
                <c:pt idx="371">
                  <c:v>0.65721620034485662</c:v>
                </c:pt>
                <c:pt idx="372">
                  <c:v>0.66210204077884116</c:v>
                </c:pt>
                <c:pt idx="373">
                  <c:v>0.65966429003401017</c:v>
                </c:pt>
                <c:pt idx="374">
                  <c:v>0.68416963998049507</c:v>
                </c:pt>
                <c:pt idx="375">
                  <c:v>0.65905563548210211</c:v>
                </c:pt>
                <c:pt idx="376">
                  <c:v>0.61955830092944753</c:v>
                </c:pt>
                <c:pt idx="377">
                  <c:v>0.70091624051516088</c:v>
                </c:pt>
                <c:pt idx="378">
                  <c:v>0.6608189778255622</c:v>
                </c:pt>
                <c:pt idx="379">
                  <c:v>0.6280631207142704</c:v>
                </c:pt>
                <c:pt idx="380">
                  <c:v>0.61439500628387067</c:v>
                </c:pt>
                <c:pt idx="381">
                  <c:v>0.68205557324522459</c:v>
                </c:pt>
                <c:pt idx="382">
                  <c:v>0.67074466342562844</c:v>
                </c:pt>
                <c:pt idx="383">
                  <c:v>0.6716654441556833</c:v>
                </c:pt>
                <c:pt idx="384">
                  <c:v>0.60672706419152056</c:v>
                </c:pt>
                <c:pt idx="385">
                  <c:v>0.69409785977182015</c:v>
                </c:pt>
                <c:pt idx="386">
                  <c:v>0.65227586831259776</c:v>
                </c:pt>
                <c:pt idx="387">
                  <c:v>0.62666802740629224</c:v>
                </c:pt>
                <c:pt idx="388">
                  <c:v>0.68047787206485721</c:v>
                </c:pt>
                <c:pt idx="389">
                  <c:v>0.64141702089322539</c:v>
                </c:pt>
                <c:pt idx="390">
                  <c:v>0.66608051956936509</c:v>
                </c:pt>
                <c:pt idx="391">
                  <c:v>0.6288444909351204</c:v>
                </c:pt>
                <c:pt idx="392">
                  <c:v>0.69317286840558279</c:v>
                </c:pt>
                <c:pt idx="393">
                  <c:v>0.66212286901867323</c:v>
                </c:pt>
                <c:pt idx="394">
                  <c:v>0.6445250099008355</c:v>
                </c:pt>
                <c:pt idx="395">
                  <c:v>0.61049814896702936</c:v>
                </c:pt>
                <c:pt idx="396">
                  <c:v>0.68467540686465522</c:v>
                </c:pt>
                <c:pt idx="397">
                  <c:v>0.65109352598309378</c:v>
                </c:pt>
                <c:pt idx="398">
                  <c:v>0.64801617438585024</c:v>
                </c:pt>
                <c:pt idx="399">
                  <c:v>0.65887981299465681</c:v>
                </c:pt>
                <c:pt idx="400">
                  <c:v>0.67662617799514624</c:v>
                </c:pt>
                <c:pt idx="401">
                  <c:v>0.61130322962369066</c:v>
                </c:pt>
                <c:pt idx="402">
                  <c:v>0.71309188607673135</c:v>
                </c:pt>
                <c:pt idx="403">
                  <c:v>0.63326753538305403</c:v>
                </c:pt>
                <c:pt idx="404">
                  <c:v>0.61775530293767622</c:v>
                </c:pt>
                <c:pt idx="405">
                  <c:v>0.65514333124425594</c:v>
                </c:pt>
                <c:pt idx="406">
                  <c:v>0.64037870956197651</c:v>
                </c:pt>
                <c:pt idx="407">
                  <c:v>0.63979236752486845</c:v>
                </c:pt>
                <c:pt idx="408">
                  <c:v>0.65441857949870141</c:v>
                </c:pt>
                <c:pt idx="409">
                  <c:v>0.67443185375382542</c:v>
                </c:pt>
                <c:pt idx="410">
                  <c:v>0.63791136826995198</c:v>
                </c:pt>
                <c:pt idx="411">
                  <c:v>0.65455809794670328</c:v>
                </c:pt>
                <c:pt idx="412">
                  <c:v>0.65808822676425283</c:v>
                </c:pt>
                <c:pt idx="413">
                  <c:v>0.61006500217705273</c:v>
                </c:pt>
                <c:pt idx="414">
                  <c:v>0.61843570209532928</c:v>
                </c:pt>
                <c:pt idx="415">
                  <c:v>0.6527503852602502</c:v>
                </c:pt>
                <c:pt idx="416">
                  <c:v>0.62201693220477583</c:v>
                </c:pt>
                <c:pt idx="417">
                  <c:v>0.58340372062367041</c:v>
                </c:pt>
                <c:pt idx="418">
                  <c:v>0.65911135778496266</c:v>
                </c:pt>
                <c:pt idx="419">
                  <c:v>0.65098047152765659</c:v>
                </c:pt>
                <c:pt idx="420">
                  <c:v>0.66123835508362183</c:v>
                </c:pt>
                <c:pt idx="421">
                  <c:v>0.63543818941451879</c:v>
                </c:pt>
                <c:pt idx="422">
                  <c:v>0.57883872596700769</c:v>
                </c:pt>
                <c:pt idx="423">
                  <c:v>0.65845680243084692</c:v>
                </c:pt>
                <c:pt idx="424">
                  <c:v>0.62858674679435611</c:v>
                </c:pt>
                <c:pt idx="425">
                  <c:v>0.62811856814628864</c:v>
                </c:pt>
                <c:pt idx="426">
                  <c:v>0.6103262922211079</c:v>
                </c:pt>
                <c:pt idx="427">
                  <c:v>0.6701576544364235</c:v>
                </c:pt>
                <c:pt idx="428">
                  <c:v>0.61415492364762336</c:v>
                </c:pt>
                <c:pt idx="429">
                  <c:v>0.59382078076064848</c:v>
                </c:pt>
                <c:pt idx="430">
                  <c:v>0.63399664270776968</c:v>
                </c:pt>
                <c:pt idx="431">
                  <c:v>0.58291265998987651</c:v>
                </c:pt>
                <c:pt idx="432">
                  <c:v>0.63126712127309026</c:v>
                </c:pt>
                <c:pt idx="433">
                  <c:v>0.63395625337266204</c:v>
                </c:pt>
                <c:pt idx="434">
                  <c:v>0.56970643899573659</c:v>
                </c:pt>
                <c:pt idx="435">
                  <c:v>0.61117501803628471</c:v>
                </c:pt>
                <c:pt idx="436">
                  <c:v>0.591727571904897</c:v>
                </c:pt>
                <c:pt idx="437">
                  <c:v>0.59207643844732083</c:v>
                </c:pt>
                <c:pt idx="438">
                  <c:v>0.63043792732569137</c:v>
                </c:pt>
                <c:pt idx="439">
                  <c:v>0.56544692748137215</c:v>
                </c:pt>
                <c:pt idx="440">
                  <c:v>0.62423428282640048</c:v>
                </c:pt>
                <c:pt idx="441">
                  <c:v>0.56943412169931051</c:v>
                </c:pt>
                <c:pt idx="442">
                  <c:v>0.64739508304091309</c:v>
                </c:pt>
                <c:pt idx="443">
                  <c:v>0.61225018220029725</c:v>
                </c:pt>
                <c:pt idx="444">
                  <c:v>0.54586900673404981</c:v>
                </c:pt>
                <c:pt idx="445">
                  <c:v>0.61631289934902278</c:v>
                </c:pt>
                <c:pt idx="446">
                  <c:v>0.5553100963194173</c:v>
                </c:pt>
                <c:pt idx="447">
                  <c:v>0.60965430680909416</c:v>
                </c:pt>
                <c:pt idx="448">
                  <c:v>0.59860210194614938</c:v>
                </c:pt>
                <c:pt idx="449">
                  <c:v>0.55687630008689826</c:v>
                </c:pt>
                <c:pt idx="450">
                  <c:v>0.59482875875812469</c:v>
                </c:pt>
                <c:pt idx="451">
                  <c:v>0.54044396761746993</c:v>
                </c:pt>
                <c:pt idx="452">
                  <c:v>0.60543687343556474</c:v>
                </c:pt>
                <c:pt idx="453">
                  <c:v>0.54621599513428509</c:v>
                </c:pt>
                <c:pt idx="454">
                  <c:v>0.54318818091168919</c:v>
                </c:pt>
                <c:pt idx="455">
                  <c:v>0.58711404831625569</c:v>
                </c:pt>
                <c:pt idx="456">
                  <c:v>0.56525864684434357</c:v>
                </c:pt>
                <c:pt idx="457">
                  <c:v>0.59715262960691673</c:v>
                </c:pt>
                <c:pt idx="458">
                  <c:v>0.53566835147796055</c:v>
                </c:pt>
                <c:pt idx="459">
                  <c:v>0.56583223139164396</c:v>
                </c:pt>
                <c:pt idx="460">
                  <c:v>0.55251853020465325</c:v>
                </c:pt>
                <c:pt idx="461">
                  <c:v>0.53158984564214695</c:v>
                </c:pt>
                <c:pt idx="462">
                  <c:v>0.53357025295811966</c:v>
                </c:pt>
                <c:pt idx="463">
                  <c:v>0.52577221295709586</c:v>
                </c:pt>
                <c:pt idx="464">
                  <c:v>0.51513490130543715</c:v>
                </c:pt>
                <c:pt idx="465">
                  <c:v>0.4989050991201916</c:v>
                </c:pt>
                <c:pt idx="466">
                  <c:v>0.54396097824735135</c:v>
                </c:pt>
                <c:pt idx="467">
                  <c:v>0.47803785421349293</c:v>
                </c:pt>
                <c:pt idx="468">
                  <c:v>0.51675018496778113</c:v>
                </c:pt>
                <c:pt idx="469">
                  <c:v>0.506110527836522</c:v>
                </c:pt>
                <c:pt idx="470">
                  <c:v>0.49580947039945289</c:v>
                </c:pt>
                <c:pt idx="471">
                  <c:v>0.49636727430615901</c:v>
                </c:pt>
                <c:pt idx="472">
                  <c:v>0.53782418309475333</c:v>
                </c:pt>
                <c:pt idx="473">
                  <c:v>0.49571240737997491</c:v>
                </c:pt>
                <c:pt idx="474">
                  <c:v>0.48565680680769729</c:v>
                </c:pt>
                <c:pt idx="475">
                  <c:v>0.48650182244223178</c:v>
                </c:pt>
                <c:pt idx="476">
                  <c:v>0.52281093971825532</c:v>
                </c:pt>
                <c:pt idx="477">
                  <c:v>0.48848191574163391</c:v>
                </c:pt>
                <c:pt idx="478">
                  <c:v>0.45633869407162447</c:v>
                </c:pt>
                <c:pt idx="479">
                  <c:v>0.4991119145619925</c:v>
                </c:pt>
                <c:pt idx="480">
                  <c:v>0.50002261279963778</c:v>
                </c:pt>
                <c:pt idx="481">
                  <c:v>0.48853227510599628</c:v>
                </c:pt>
                <c:pt idx="482">
                  <c:v>0.49113540167424252</c:v>
                </c:pt>
                <c:pt idx="483">
                  <c:v>0.47061433681139425</c:v>
                </c:pt>
                <c:pt idx="484">
                  <c:v>0.47752948893029801</c:v>
                </c:pt>
                <c:pt idx="485">
                  <c:v>0.4835013291989162</c:v>
                </c:pt>
                <c:pt idx="486">
                  <c:v>0.47389801464445375</c:v>
                </c:pt>
                <c:pt idx="487">
                  <c:v>0.5253355915405733</c:v>
                </c:pt>
                <c:pt idx="488">
                  <c:v>0.42254736074763194</c:v>
                </c:pt>
                <c:pt idx="489">
                  <c:v>0.48702346753946119</c:v>
                </c:pt>
                <c:pt idx="490">
                  <c:v>0.46016474595806101</c:v>
                </c:pt>
                <c:pt idx="491">
                  <c:v>0.47098827299839485</c:v>
                </c:pt>
                <c:pt idx="492">
                  <c:v>0.44919633245331902</c:v>
                </c:pt>
                <c:pt idx="493">
                  <c:v>0.4543136823770717</c:v>
                </c:pt>
                <c:pt idx="494">
                  <c:v>0.48265215529562611</c:v>
                </c:pt>
                <c:pt idx="495">
                  <c:v>0.44846347005558745</c:v>
                </c:pt>
                <c:pt idx="496">
                  <c:v>0.45592035885446897</c:v>
                </c:pt>
                <c:pt idx="497">
                  <c:v>0.44402059235939628</c:v>
                </c:pt>
                <c:pt idx="498">
                  <c:v>0.46368407324973543</c:v>
                </c:pt>
                <c:pt idx="499">
                  <c:v>0.47068262838063657</c:v>
                </c:pt>
                <c:pt idx="500">
                  <c:v>0.4992734681156073</c:v>
                </c:pt>
                <c:pt idx="501">
                  <c:v>0.45685777041307957</c:v>
                </c:pt>
                <c:pt idx="502">
                  <c:v>0.41849542277353546</c:v>
                </c:pt>
                <c:pt idx="503">
                  <c:v>0.44751860675895472</c:v>
                </c:pt>
                <c:pt idx="504">
                  <c:v>0.45057129151389741</c:v>
                </c:pt>
                <c:pt idx="505">
                  <c:v>0.47342431100088173</c:v>
                </c:pt>
                <c:pt idx="506">
                  <c:v>0.41087344870274906</c:v>
                </c:pt>
                <c:pt idx="507">
                  <c:v>0.41921425848699484</c:v>
                </c:pt>
                <c:pt idx="508">
                  <c:v>0.43375345503046342</c:v>
                </c:pt>
                <c:pt idx="509">
                  <c:v>0.46930665653982928</c:v>
                </c:pt>
                <c:pt idx="510">
                  <c:v>0.39636734752260261</c:v>
                </c:pt>
                <c:pt idx="511">
                  <c:v>0.44285439463829224</c:v>
                </c:pt>
                <c:pt idx="512">
                  <c:v>0.43902845562035603</c:v>
                </c:pt>
                <c:pt idx="513">
                  <c:v>0.43340886112337074</c:v>
                </c:pt>
                <c:pt idx="514">
                  <c:v>0.40019515984644899</c:v>
                </c:pt>
                <c:pt idx="515">
                  <c:v>0.3964615615912373</c:v>
                </c:pt>
                <c:pt idx="516">
                  <c:v>0.40846097787443503</c:v>
                </c:pt>
                <c:pt idx="517">
                  <c:v>0.43961913758179444</c:v>
                </c:pt>
                <c:pt idx="518">
                  <c:v>0.36944635693964234</c:v>
                </c:pt>
                <c:pt idx="519">
                  <c:v>0.39935433596404446</c:v>
                </c:pt>
                <c:pt idx="520">
                  <c:v>0.37348176360262886</c:v>
                </c:pt>
                <c:pt idx="521">
                  <c:v>0.35866295775138823</c:v>
                </c:pt>
                <c:pt idx="522">
                  <c:v>0.37491548023060001</c:v>
                </c:pt>
                <c:pt idx="523">
                  <c:v>0.33066980609628938</c:v>
                </c:pt>
                <c:pt idx="524">
                  <c:v>0.3334444462316703</c:v>
                </c:pt>
                <c:pt idx="525">
                  <c:v>0.32736101406336376</c:v>
                </c:pt>
                <c:pt idx="526">
                  <c:v>0.29734234143316601</c:v>
                </c:pt>
                <c:pt idx="527">
                  <c:v>0.30185747686288544</c:v>
                </c:pt>
                <c:pt idx="528">
                  <c:v>0.29912141999121783</c:v>
                </c:pt>
                <c:pt idx="529">
                  <c:v>0.26880474343263838</c:v>
                </c:pt>
                <c:pt idx="530">
                  <c:v>0.27173635999689461</c:v>
                </c:pt>
                <c:pt idx="531">
                  <c:v>0.24994927655315435</c:v>
                </c:pt>
                <c:pt idx="532">
                  <c:v>0.25413831966550515</c:v>
                </c:pt>
                <c:pt idx="533">
                  <c:v>0.24381126264544456</c:v>
                </c:pt>
                <c:pt idx="534">
                  <c:v>0.24664392319951936</c:v>
                </c:pt>
                <c:pt idx="535">
                  <c:v>0.252038917614682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D-4BCA-8639-9329F7E178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3D-4BCA-8639-9329F7E178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A3D-4BCA-8639-9329F7E178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A3D-4BCA-8639-9329F7E1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RQ, -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19969378827646"/>
                  <c:y val="-1.3189881680768404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HPLC_Knauer!$B$7:$B$15</c:f>
              <c:numCache>
                <c:formatCode>General</c:formatCode>
                <c:ptCount val="9"/>
                <c:pt idx="0">
                  <c:v>166423</c:v>
                </c:pt>
                <c:pt idx="1">
                  <c:v>424444</c:v>
                </c:pt>
                <c:pt idx="2">
                  <c:v>815514</c:v>
                </c:pt>
                <c:pt idx="3">
                  <c:v>1666738</c:v>
                </c:pt>
                <c:pt idx="4">
                  <c:v>4211456</c:v>
                </c:pt>
                <c:pt idx="5">
                  <c:v>8027455</c:v>
                </c:pt>
                <c:pt idx="6">
                  <c:v>11851826</c:v>
                </c:pt>
                <c:pt idx="7">
                  <c:v>15091441</c:v>
                </c:pt>
              </c:numCache>
            </c:numRef>
          </c:xVal>
          <c:yVal>
            <c:numRef>
              <c:f>HPLC_Knauer!$A$7:$A$15</c:f>
              <c:numCache>
                <c:formatCode>General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B-440C-B867-77E1C4B8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L-Phenylalanine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6172353455818"/>
                  <c:y val="1.0139253426655002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HPLC_Knauer!$C$7:$C$15</c:f>
              <c:numCache>
                <c:formatCode>General</c:formatCode>
                <c:ptCount val="9"/>
                <c:pt idx="0">
                  <c:v>142793</c:v>
                </c:pt>
                <c:pt idx="1">
                  <c:v>365092</c:v>
                </c:pt>
                <c:pt idx="2">
                  <c:v>691002</c:v>
                </c:pt>
                <c:pt idx="3">
                  <c:v>1410931</c:v>
                </c:pt>
                <c:pt idx="4">
                  <c:v>3530825</c:v>
                </c:pt>
                <c:pt idx="5">
                  <c:v>6708104</c:v>
                </c:pt>
                <c:pt idx="6">
                  <c:v>9891677</c:v>
                </c:pt>
                <c:pt idx="7">
                  <c:v>11937486</c:v>
                </c:pt>
              </c:numCache>
            </c:numRef>
          </c:xVal>
          <c:yVal>
            <c:numRef>
              <c:f>HPLC_Knauer!$A$7:$A$15</c:f>
              <c:numCache>
                <c:formatCode>General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9-490D-80D4-F686A6E5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L-Tyrosine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4671916010498"/>
                  <c:y val="-3.744531933508311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HPLC_Knauer!$D$7:$D$15</c:f>
              <c:numCache>
                <c:formatCode>General</c:formatCode>
                <c:ptCount val="9"/>
                <c:pt idx="0">
                  <c:v>163553</c:v>
                </c:pt>
                <c:pt idx="1">
                  <c:v>411016</c:v>
                </c:pt>
                <c:pt idx="2">
                  <c:v>779982</c:v>
                </c:pt>
                <c:pt idx="3">
                  <c:v>1599762</c:v>
                </c:pt>
                <c:pt idx="4">
                  <c:v>4039345</c:v>
                </c:pt>
                <c:pt idx="5">
                  <c:v>7667656</c:v>
                </c:pt>
                <c:pt idx="6">
                  <c:v>11346942</c:v>
                </c:pt>
                <c:pt idx="7">
                  <c:v>14608446</c:v>
                </c:pt>
              </c:numCache>
            </c:numRef>
          </c:xVal>
          <c:yVal>
            <c:numRef>
              <c:f>HPLC_Knauer!$A$7:$A$15</c:f>
              <c:numCache>
                <c:formatCode>General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C66-8A67-E828580B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L-Glutamate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HPLC_Knauer!$G$31:$G$60</c:f>
              <c:numCache>
                <c:formatCode>General</c:formatCode>
                <c:ptCount val="30"/>
                <c:pt idx="0">
                  <c:v>4.9509090350593532E-2</c:v>
                </c:pt>
                <c:pt idx="1">
                  <c:v>3.1431316503009503E-2</c:v>
                </c:pt>
                <c:pt idx="2">
                  <c:v>5.5778698756069126E-2</c:v>
                </c:pt>
                <c:pt idx="3">
                  <c:v>9.3218487030718333E-2</c:v>
                </c:pt>
                <c:pt idx="4">
                  <c:v>0.13707712587445028</c:v>
                </c:pt>
                <c:pt idx="5">
                  <c:v>2.4700129006587801E-2</c:v>
                </c:pt>
                <c:pt idx="6">
                  <c:v>3.5585920376245035E-2</c:v>
                </c:pt>
                <c:pt idx="7">
                  <c:v>7.3911098894710758E-2</c:v>
                </c:pt>
                <c:pt idx="8">
                  <c:v>0.29716901181697281</c:v>
                </c:pt>
                <c:pt idx="9">
                  <c:v>2.2775622091947492</c:v>
                </c:pt>
                <c:pt idx="10">
                  <c:v>4.0769628041848467</c:v>
                </c:pt>
                <c:pt idx="11">
                  <c:v>11.840729789093697</c:v>
                </c:pt>
                <c:pt idx="12">
                  <c:v>13.171562151560163</c:v>
                </c:pt>
                <c:pt idx="13">
                  <c:v>14.187178598190064</c:v>
                </c:pt>
                <c:pt idx="14">
                  <c:v>15.698098682824275</c:v>
                </c:pt>
                <c:pt idx="15">
                  <c:v>14.998916135362656</c:v>
                </c:pt>
                <c:pt idx="16">
                  <c:v>16.603682358445145</c:v>
                </c:pt>
                <c:pt idx="17">
                  <c:v>16.732440969754762</c:v>
                </c:pt>
                <c:pt idx="18">
                  <c:v>17.085324196288781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9-41E9-B824-304557570D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9-41E9-B824-304557570D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9-41E9-B824-304557570D5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C9-41E9-B824-30455757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L-Phenylalanine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HPLC_Knauer!$H$31:$H$60</c:f>
              <c:numCache>
                <c:formatCode>General</c:formatCode>
                <c:ptCount val="30"/>
                <c:pt idx="0">
                  <c:v>4.5578652043907306E-2</c:v>
                </c:pt>
                <c:pt idx="1">
                  <c:v>-6.4243990819422558E-3</c:v>
                </c:pt>
                <c:pt idx="2">
                  <c:v>3.4164018795686174E-2</c:v>
                </c:pt>
                <c:pt idx="3">
                  <c:v>9.0845110799588361E-2</c:v>
                </c:pt>
                <c:pt idx="4">
                  <c:v>0.15232587727328287</c:v>
                </c:pt>
                <c:pt idx="5">
                  <c:v>8.589323259332389E-2</c:v>
                </c:pt>
                <c:pt idx="6">
                  <c:v>0.12008230017362592</c:v>
                </c:pt>
                <c:pt idx="7">
                  <c:v>8.6262338785278669E-2</c:v>
                </c:pt>
                <c:pt idx="8">
                  <c:v>3.3799926754454701E-2</c:v>
                </c:pt>
                <c:pt idx="9">
                  <c:v>-2.8171902996529333E-2</c:v>
                </c:pt>
                <c:pt idx="10">
                  <c:v>-0.14776610323701522</c:v>
                </c:pt>
                <c:pt idx="11">
                  <c:v>-0.29521680021885438</c:v>
                </c:pt>
                <c:pt idx="12">
                  <c:v>-0.29464583402358685</c:v>
                </c:pt>
                <c:pt idx="13">
                  <c:v>-0.29488683675190092</c:v>
                </c:pt>
                <c:pt idx="14">
                  <c:v>-0.29361227198739448</c:v>
                </c:pt>
                <c:pt idx="15">
                  <c:v>-0.29673236771167477</c:v>
                </c:pt>
                <c:pt idx="16">
                  <c:v>-0.28890867511533275</c:v>
                </c:pt>
                <c:pt idx="17">
                  <c:v>-0.29210640930242565</c:v>
                </c:pt>
                <c:pt idx="18">
                  <c:v>-0.29182658734270528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F-4DC2-8788-7059C263F5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F-4DC2-8788-7059C263F5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F-4DC2-8788-7059C263F55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F-4DC2-8788-7059C263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L-Tyrosine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02143482064743"/>
                  <c:y val="-1.1519393409157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'OD+CDW'!$G$9:$G$18</c:f>
              <c:numCache>
                <c:formatCode>General</c:formatCode>
                <c:ptCount val="10"/>
                <c:pt idx="0">
                  <c:v>9.3333333333333338E-2</c:v>
                </c:pt>
                <c:pt idx="1">
                  <c:v>2.8533333333333335</c:v>
                </c:pt>
                <c:pt idx="2">
                  <c:v>4.5533333333333328</c:v>
                </c:pt>
                <c:pt idx="3">
                  <c:v>6.9666666666666668</c:v>
                </c:pt>
                <c:pt idx="4">
                  <c:v>8.9499999999999975</c:v>
                </c:pt>
                <c:pt idx="5">
                  <c:v>40.199999999999996</c:v>
                </c:pt>
                <c:pt idx="6">
                  <c:v>37.133333333333326</c:v>
                </c:pt>
                <c:pt idx="7">
                  <c:v>42.199999999999996</c:v>
                </c:pt>
                <c:pt idx="8">
                  <c:v>52.06666666666667</c:v>
                </c:pt>
                <c:pt idx="9">
                  <c:v>60.5</c:v>
                </c:pt>
              </c:numCache>
            </c:numRef>
          </c:xVal>
          <c:yVal>
            <c:numRef>
              <c:f>('OD+CDW'!$P$11,'OD+CDW'!$P$14,'OD+CDW'!$P$17,'OD+CDW'!$P$20,'OD+CDW'!$P$23,'OD+CDW'!$P$26,'OD+CDW'!$P$29,'OD+CDW'!$P$32,'OD+CDW'!$P$35,'OD+CDW'!$P$38)</c:f>
              <c:numCache>
                <c:formatCode>General</c:formatCode>
                <c:ptCount val="10"/>
                <c:pt idx="0">
                  <c:v>3.3333333333329662E-2</c:v>
                </c:pt>
                <c:pt idx="1">
                  <c:v>1.3666666666666643</c:v>
                </c:pt>
                <c:pt idx="2">
                  <c:v>2.3833333333333671</c:v>
                </c:pt>
                <c:pt idx="3">
                  <c:v>3.5999999999999734</c:v>
                </c:pt>
                <c:pt idx="4">
                  <c:v>4.4166666666666989</c:v>
                </c:pt>
                <c:pt idx="5">
                  <c:v>19.799999999999965</c:v>
                </c:pt>
                <c:pt idx="6">
                  <c:v>21.850000000000037</c:v>
                </c:pt>
                <c:pt idx="7">
                  <c:v>23.266666666666662</c:v>
                </c:pt>
                <c:pt idx="8">
                  <c:v>24.883333333333368</c:v>
                </c:pt>
                <c:pt idx="9">
                  <c:v>27.25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0-45E5-B1B6-53359A37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OD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600nm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CDW, g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HPLC_Knauer!$I$31:$I$60</c:f>
              <c:numCache>
                <c:formatCode>General</c:formatCode>
                <c:ptCount val="30"/>
                <c:pt idx="0">
                  <c:v>-1.677162193696502E-2</c:v>
                </c:pt>
                <c:pt idx="1">
                  <c:v>-6.6162611846181888E-3</c:v>
                </c:pt>
                <c:pt idx="2">
                  <c:v>-4.7920766784395608E-4</c:v>
                </c:pt>
                <c:pt idx="3">
                  <c:v>1.2639224031249615E-2</c:v>
                </c:pt>
                <c:pt idx="4">
                  <c:v>1.7360110569316842E-4</c:v>
                </c:pt>
                <c:pt idx="5">
                  <c:v>0.11192461607168003</c:v>
                </c:pt>
                <c:pt idx="6">
                  <c:v>0.12953227793626951</c:v>
                </c:pt>
                <c:pt idx="7">
                  <c:v>0.14718090141515533</c:v>
                </c:pt>
                <c:pt idx="8">
                  <c:v>0.17834902776357919</c:v>
                </c:pt>
                <c:pt idx="9">
                  <c:v>0.15760549661908563</c:v>
                </c:pt>
                <c:pt idx="10">
                  <c:v>0.12865671320182379</c:v>
                </c:pt>
                <c:pt idx="11">
                  <c:v>-7.231634840454039E-2</c:v>
                </c:pt>
                <c:pt idx="12">
                  <c:v>-4.1705001614680812E-2</c:v>
                </c:pt>
                <c:pt idx="13">
                  <c:v>-4.3765289433095309E-2</c:v>
                </c:pt>
                <c:pt idx="14">
                  <c:v>-9.7576551532357891E-3</c:v>
                </c:pt>
                <c:pt idx="15">
                  <c:v>7.9087001179617769E-2</c:v>
                </c:pt>
                <c:pt idx="16">
                  <c:v>1.0864036266581509</c:v>
                </c:pt>
                <c:pt idx="17">
                  <c:v>1.3078554057235574</c:v>
                </c:pt>
                <c:pt idx="18">
                  <c:v>1.5825369382015231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A-49A4-AEFA-9EE104052F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A-49A4-AEFA-9EE104052F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A-49A4-AEFA-9EE104052FD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1A-49A4-AEFA-9EE10405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L-Glutamate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HPLC_Knauer!$B$31:$B$60</c:f>
              <c:numCache>
                <c:formatCode>0.00</c:formatCode>
                <c:ptCount val="30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HPLC_Knauer!$J$31:$J$60</c:f>
              <c:numCache>
                <c:formatCode>General</c:formatCode>
                <c:ptCount val="30"/>
                <c:pt idx="0">
                  <c:v>2.2719155587180087E-3</c:v>
                </c:pt>
                <c:pt idx="1">
                  <c:v>4.0361222393598441E-3</c:v>
                </c:pt>
                <c:pt idx="2">
                  <c:v>6.5669240232894832E-3</c:v>
                </c:pt>
                <c:pt idx="3">
                  <c:v>7.5184212723799753E-3</c:v>
                </c:pt>
                <c:pt idx="4">
                  <c:v>6.4840368544813835E-3</c:v>
                </c:pt>
                <c:pt idx="5">
                  <c:v>6.6541112419999729E-3</c:v>
                </c:pt>
                <c:pt idx="6">
                  <c:v>8.2381606594900333E-3</c:v>
                </c:pt>
                <c:pt idx="7">
                  <c:v>5.0986793979982195E-3</c:v>
                </c:pt>
                <c:pt idx="8">
                  <c:v>4.9631536872815751E-3</c:v>
                </c:pt>
                <c:pt idx="9">
                  <c:v>-2.8368402804846982E-3</c:v>
                </c:pt>
                <c:pt idx="10">
                  <c:v>6.6505713118523557E-4</c:v>
                </c:pt>
                <c:pt idx="11">
                  <c:v>-2.8368402804846982E-2</c:v>
                </c:pt>
                <c:pt idx="12">
                  <c:v>-2.8368402804846982E-2</c:v>
                </c:pt>
                <c:pt idx="13">
                  <c:v>-2.8368402804846982E-2</c:v>
                </c:pt>
                <c:pt idx="14">
                  <c:v>-2.8368402804846982E-2</c:v>
                </c:pt>
                <c:pt idx="15">
                  <c:v>-2.8368402804846982E-2</c:v>
                </c:pt>
                <c:pt idx="16">
                  <c:v>-2.8368402804846982E-2</c:v>
                </c:pt>
                <c:pt idx="17">
                  <c:v>-2.8368402804846982E-2</c:v>
                </c:pt>
                <c:pt idx="18">
                  <c:v>-2.8368402804846982E-2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9-47FC-BB9A-5728101835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9-47FC-BB9A-5728101835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9-47FC-BB9A-57281018359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9-47FC-BB9A-572810183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L-Tryptophane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4671916010498"/>
                  <c:y val="-3.744531933508311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HPLC_Knauer!$E$7:$E$15</c:f>
              <c:numCache>
                <c:formatCode>General</c:formatCode>
                <c:ptCount val="9"/>
                <c:pt idx="0">
                  <c:v>24042</c:v>
                </c:pt>
                <c:pt idx="1">
                  <c:v>51351</c:v>
                </c:pt>
                <c:pt idx="2">
                  <c:v>92647</c:v>
                </c:pt>
                <c:pt idx="3">
                  <c:v>186521</c:v>
                </c:pt>
                <c:pt idx="4">
                  <c:v>462612</c:v>
                </c:pt>
                <c:pt idx="5">
                  <c:v>885871</c:v>
                </c:pt>
                <c:pt idx="6">
                  <c:v>1310188</c:v>
                </c:pt>
                <c:pt idx="7">
                  <c:v>1666806</c:v>
                </c:pt>
              </c:numCache>
            </c:numRef>
          </c:xVal>
          <c:yVal>
            <c:numRef>
              <c:f>HPLC_Knauer!$F$7:$F$14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6.25E-2</c:v>
                </c:pt>
                <c:pt idx="5">
                  <c:v>0.125</c:v>
                </c:pt>
                <c:pt idx="6">
                  <c:v>0.1875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B97-9B1A-A9461DA5A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L-Tryptophane, 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6172353455818"/>
                  <c:y val="1.0139253426655002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HPLC_Shimadzu!$C$7:$C$15</c:f>
              <c:numCache>
                <c:formatCode>General</c:formatCode>
                <c:ptCount val="9"/>
                <c:pt idx="0">
                  <c:v>11870</c:v>
                </c:pt>
                <c:pt idx="1">
                  <c:v>30058</c:v>
                </c:pt>
                <c:pt idx="2">
                  <c:v>59863</c:v>
                </c:pt>
                <c:pt idx="3">
                  <c:v>120320</c:v>
                </c:pt>
                <c:pt idx="4">
                  <c:v>314046</c:v>
                </c:pt>
                <c:pt idx="5">
                  <c:v>607696</c:v>
                </c:pt>
                <c:pt idx="6">
                  <c:v>897963</c:v>
                </c:pt>
                <c:pt idx="7">
                  <c:v>1206504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F-4507-8FD4-1EFB6FA6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Citrate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4671916010498"/>
                  <c:y val="-3.744531933508311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HPLC_Shimadzu!$D$7:$D$15</c:f>
              <c:numCache>
                <c:formatCode>General</c:formatCode>
                <c:ptCount val="9"/>
                <c:pt idx="0">
                  <c:v>11139</c:v>
                </c:pt>
                <c:pt idx="1">
                  <c:v>28486</c:v>
                </c:pt>
                <c:pt idx="2">
                  <c:v>56838</c:v>
                </c:pt>
                <c:pt idx="3">
                  <c:v>113127</c:v>
                </c:pt>
                <c:pt idx="4">
                  <c:v>288706</c:v>
                </c:pt>
                <c:pt idx="5">
                  <c:v>571094</c:v>
                </c:pt>
                <c:pt idx="6">
                  <c:v>852023</c:v>
                </c:pt>
                <c:pt idx="7">
                  <c:v>1144288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D-4605-96D3-2992CBEB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Glycerol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4671916010498"/>
                  <c:y val="-3.744531933508311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HPLC_Shimadzu!$E$7:$E$15</c:f>
              <c:numCache>
                <c:formatCode>General</c:formatCode>
                <c:ptCount val="9"/>
                <c:pt idx="0">
                  <c:v>5608</c:v>
                </c:pt>
                <c:pt idx="1">
                  <c:v>14496</c:v>
                </c:pt>
                <c:pt idx="2">
                  <c:v>28855</c:v>
                </c:pt>
                <c:pt idx="3">
                  <c:v>58749</c:v>
                </c:pt>
                <c:pt idx="4">
                  <c:v>150093</c:v>
                </c:pt>
                <c:pt idx="5">
                  <c:v>296052</c:v>
                </c:pt>
                <c:pt idx="6">
                  <c:v>442913</c:v>
                </c:pt>
                <c:pt idx="7">
                  <c:v>596963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0-443C-BEB7-9B66473D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Ethanol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6172353455818"/>
                  <c:y val="1.0139253426655002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HPLC_Shimadzu!$F$7:$F$15</c:f>
              <c:numCache>
                <c:formatCode>General</c:formatCode>
                <c:ptCount val="9"/>
                <c:pt idx="0">
                  <c:v>10563</c:v>
                </c:pt>
                <c:pt idx="1">
                  <c:v>26804</c:v>
                </c:pt>
                <c:pt idx="2">
                  <c:v>53236</c:v>
                </c:pt>
                <c:pt idx="3">
                  <c:v>107348</c:v>
                </c:pt>
                <c:pt idx="4">
                  <c:v>280132</c:v>
                </c:pt>
                <c:pt idx="5">
                  <c:v>542873</c:v>
                </c:pt>
                <c:pt idx="6">
                  <c:v>802469</c:v>
                </c:pt>
                <c:pt idx="7">
                  <c:v>1078406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0-4ADF-BBD9-21E5C1E8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Malate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4671916010498"/>
                  <c:y val="-3.744531933508311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HPLC_Shimadzu!$G$7:$G$15</c:f>
              <c:numCache>
                <c:formatCode>General</c:formatCode>
                <c:ptCount val="9"/>
                <c:pt idx="0">
                  <c:v>10061</c:v>
                </c:pt>
                <c:pt idx="1">
                  <c:v>25347</c:v>
                </c:pt>
                <c:pt idx="2">
                  <c:v>50117</c:v>
                </c:pt>
                <c:pt idx="3">
                  <c:v>100442</c:v>
                </c:pt>
                <c:pt idx="4">
                  <c:v>261316</c:v>
                </c:pt>
                <c:pt idx="5">
                  <c:v>506094</c:v>
                </c:pt>
                <c:pt idx="6">
                  <c:v>748049</c:v>
                </c:pt>
                <c:pt idx="7">
                  <c:v>1005487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D-4D09-9D12-AB8E58F0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Succinate, 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36198600174978"/>
                  <c:y val="5.2199256342957127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HPLC_Shimadzu!$B$7:$B$15</c:f>
              <c:numCache>
                <c:formatCode>General</c:formatCode>
                <c:ptCount val="9"/>
                <c:pt idx="0">
                  <c:v>6058</c:v>
                </c:pt>
                <c:pt idx="1">
                  <c:v>15313</c:v>
                </c:pt>
                <c:pt idx="2">
                  <c:v>30603</c:v>
                </c:pt>
                <c:pt idx="3">
                  <c:v>61038</c:v>
                </c:pt>
                <c:pt idx="4">
                  <c:v>161749</c:v>
                </c:pt>
                <c:pt idx="5">
                  <c:v>315581</c:v>
                </c:pt>
                <c:pt idx="6">
                  <c:v>467156</c:v>
                </c:pt>
                <c:pt idx="7">
                  <c:v>628514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2-4EBB-AE71-C5466A7F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Acetate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HPLC_Shimadzu!$J$38:$J$67</c:f>
              <c:numCache>
                <c:formatCode>General</c:formatCode>
                <c:ptCount val="30"/>
                <c:pt idx="0">
                  <c:v>-2.3375417393691755E-3</c:v>
                </c:pt>
                <c:pt idx="1">
                  <c:v>2.0865631005652908E-2</c:v>
                </c:pt>
                <c:pt idx="2">
                  <c:v>-2.3375417393691755E-3</c:v>
                </c:pt>
                <c:pt idx="3">
                  <c:v>-2.3375417393691755E-3</c:v>
                </c:pt>
                <c:pt idx="4">
                  <c:v>-2.3375417393691755E-3</c:v>
                </c:pt>
                <c:pt idx="5">
                  <c:v>2.0036946264759263E-2</c:v>
                </c:pt>
                <c:pt idx="6">
                  <c:v>1.4714240429019306E-2</c:v>
                </c:pt>
                <c:pt idx="7">
                  <c:v>-2.3375417393691755E-3</c:v>
                </c:pt>
                <c:pt idx="8">
                  <c:v>-2.3375417393691755E-3</c:v>
                </c:pt>
                <c:pt idx="9">
                  <c:v>1.7758063227301737E-2</c:v>
                </c:pt>
                <c:pt idx="10">
                  <c:v>2.4244114949296233E-2</c:v>
                </c:pt>
                <c:pt idx="11">
                  <c:v>0.38164628194971539</c:v>
                </c:pt>
                <c:pt idx="12">
                  <c:v>0.58586926184494748</c:v>
                </c:pt>
                <c:pt idx="13">
                  <c:v>0.84947069067421277</c:v>
                </c:pt>
                <c:pt idx="14">
                  <c:v>1.6235737923839983</c:v>
                </c:pt>
                <c:pt idx="15">
                  <c:v>3.124050941977099</c:v>
                </c:pt>
                <c:pt idx="16">
                  <c:v>17.505890556431339</c:v>
                </c:pt>
                <c:pt idx="17">
                  <c:v>20.259673695400995</c:v>
                </c:pt>
                <c:pt idx="18">
                  <c:v>21.638222634367608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4-40C7-B1F5-7826B8BDD0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4-40C7-B1F5-7826B8BDD0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4-40C7-B1F5-7826B8BDD04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4-40C7-B1F5-7826B8B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Acetate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RQ'!$E$5:$E$557</c:f>
              <c:numCache>
                <c:formatCode>General</c:formatCode>
                <c:ptCount val="553"/>
                <c:pt idx="0">
                  <c:v>96.163517915309498</c:v>
                </c:pt>
                <c:pt idx="1">
                  <c:v>95.8307467532468</c:v>
                </c:pt>
                <c:pt idx="2">
                  <c:v>95.874728434504803</c:v>
                </c:pt>
                <c:pt idx="3">
                  <c:v>95.980774410774401</c:v>
                </c:pt>
                <c:pt idx="4">
                  <c:v>95.880169491525393</c:v>
                </c:pt>
                <c:pt idx="5">
                  <c:v>95.678028169014098</c:v>
                </c:pt>
                <c:pt idx="6">
                  <c:v>95.397759740259701</c:v>
                </c:pt>
                <c:pt idx="7">
                  <c:v>95.205591397849503</c:v>
                </c:pt>
                <c:pt idx="8">
                  <c:v>95.088811881188093</c:v>
                </c:pt>
                <c:pt idx="9">
                  <c:v>95.062218430034093</c:v>
                </c:pt>
                <c:pt idx="10">
                  <c:v>94.793914473684197</c:v>
                </c:pt>
                <c:pt idx="11">
                  <c:v>94.549477351916394</c:v>
                </c:pt>
                <c:pt idx="12">
                  <c:v>94.576702898550707</c:v>
                </c:pt>
                <c:pt idx="13">
                  <c:v>94.566415662650599</c:v>
                </c:pt>
                <c:pt idx="14">
                  <c:v>94.310744336569599</c:v>
                </c:pt>
                <c:pt idx="15">
                  <c:v>94.124276315789501</c:v>
                </c:pt>
                <c:pt idx="16">
                  <c:v>93.806996466431102</c:v>
                </c:pt>
                <c:pt idx="17">
                  <c:v>93.639264705882397</c:v>
                </c:pt>
                <c:pt idx="18">
                  <c:v>93.5919626168224</c:v>
                </c:pt>
                <c:pt idx="19">
                  <c:v>93.256057347670307</c:v>
                </c:pt>
                <c:pt idx="20">
                  <c:v>93.090402930402902</c:v>
                </c:pt>
                <c:pt idx="21">
                  <c:v>93.126468750000001</c:v>
                </c:pt>
                <c:pt idx="22">
                  <c:v>93.079747634069406</c:v>
                </c:pt>
                <c:pt idx="23">
                  <c:v>92.774949494949496</c:v>
                </c:pt>
                <c:pt idx="24">
                  <c:v>92.478304498269907</c:v>
                </c:pt>
                <c:pt idx="25">
                  <c:v>92.305696969696996</c:v>
                </c:pt>
                <c:pt idx="26">
                  <c:v>92.091192982456107</c:v>
                </c:pt>
                <c:pt idx="27">
                  <c:v>91.9889935064935</c:v>
                </c:pt>
                <c:pt idx="28">
                  <c:v>91.634085603112794</c:v>
                </c:pt>
                <c:pt idx="29">
                  <c:v>91.4515808823529</c:v>
                </c:pt>
                <c:pt idx="30">
                  <c:v>91.332681159420304</c:v>
                </c:pt>
                <c:pt idx="31">
                  <c:v>91.164187725631805</c:v>
                </c:pt>
                <c:pt idx="32">
                  <c:v>90.962956204379594</c:v>
                </c:pt>
                <c:pt idx="33">
                  <c:v>90.540392156862694</c:v>
                </c:pt>
                <c:pt idx="34">
                  <c:v>90.127572016460903</c:v>
                </c:pt>
                <c:pt idx="35">
                  <c:v>89.900080000000003</c:v>
                </c:pt>
                <c:pt idx="36">
                  <c:v>89.6864919354839</c:v>
                </c:pt>
                <c:pt idx="37">
                  <c:v>89.303358490565998</c:v>
                </c:pt>
                <c:pt idx="38">
                  <c:v>89.042235772357699</c:v>
                </c:pt>
                <c:pt idx="39">
                  <c:v>88.882881355932199</c:v>
                </c:pt>
                <c:pt idx="40">
                  <c:v>88.658503649634994</c:v>
                </c:pt>
                <c:pt idx="41">
                  <c:v>88.391149825783998</c:v>
                </c:pt>
                <c:pt idx="42">
                  <c:v>87.862889733840305</c:v>
                </c:pt>
                <c:pt idx="43">
                  <c:v>87.457683397683397</c:v>
                </c:pt>
                <c:pt idx="44">
                  <c:v>87.056521739130403</c:v>
                </c:pt>
                <c:pt idx="45">
                  <c:v>86.808875968992197</c:v>
                </c:pt>
                <c:pt idx="46">
                  <c:v>86.350353356890494</c:v>
                </c:pt>
                <c:pt idx="47">
                  <c:v>86.024007092198602</c:v>
                </c:pt>
                <c:pt idx="48">
                  <c:v>85.712611683848806</c:v>
                </c:pt>
                <c:pt idx="49">
                  <c:v>85.416409266409303</c:v>
                </c:pt>
                <c:pt idx="50">
                  <c:v>84.926393442622995</c:v>
                </c:pt>
                <c:pt idx="51">
                  <c:v>84.359636363636398</c:v>
                </c:pt>
                <c:pt idx="52">
                  <c:v>83.792121212121202</c:v>
                </c:pt>
                <c:pt idx="53">
                  <c:v>83.267773109243706</c:v>
                </c:pt>
                <c:pt idx="54">
                  <c:v>82.957300380228105</c:v>
                </c:pt>
                <c:pt idx="55">
                  <c:v>82.338816326530605</c:v>
                </c:pt>
                <c:pt idx="56">
                  <c:v>81.855450450450405</c:v>
                </c:pt>
                <c:pt idx="57">
                  <c:v>81.426639344262298</c:v>
                </c:pt>
                <c:pt idx="58">
                  <c:v>81.023282442748098</c:v>
                </c:pt>
                <c:pt idx="59">
                  <c:v>80.513362831858402</c:v>
                </c:pt>
                <c:pt idx="60">
                  <c:v>79.7542592592593</c:v>
                </c:pt>
                <c:pt idx="61">
                  <c:v>79.029344978165895</c:v>
                </c:pt>
                <c:pt idx="62">
                  <c:v>78.271610169491495</c:v>
                </c:pt>
                <c:pt idx="63">
                  <c:v>77.687175925925899</c:v>
                </c:pt>
                <c:pt idx="64">
                  <c:v>76.987377777777795</c:v>
                </c:pt>
                <c:pt idx="65">
                  <c:v>76.133441860465098</c:v>
                </c:pt>
                <c:pt idx="66">
                  <c:v>75.675299145299107</c:v>
                </c:pt>
                <c:pt idx="67">
                  <c:v>74.800613207547201</c:v>
                </c:pt>
                <c:pt idx="68">
                  <c:v>74.010412844036694</c:v>
                </c:pt>
                <c:pt idx="69">
                  <c:v>73.071798245614005</c:v>
                </c:pt>
                <c:pt idx="70">
                  <c:v>72.073915094339597</c:v>
                </c:pt>
                <c:pt idx="71">
                  <c:v>71.120468750000001</c:v>
                </c:pt>
                <c:pt idx="72">
                  <c:v>70.165170731707306</c:v>
                </c:pt>
                <c:pt idx="73">
                  <c:v>69.095260663507105</c:v>
                </c:pt>
                <c:pt idx="74">
                  <c:v>68.109275362318797</c:v>
                </c:pt>
                <c:pt idx="75">
                  <c:v>67.074949494949493</c:v>
                </c:pt>
                <c:pt idx="76">
                  <c:v>65.900100502512601</c:v>
                </c:pt>
                <c:pt idx="77">
                  <c:v>64.775876288659802</c:v>
                </c:pt>
                <c:pt idx="78">
                  <c:v>63.446335078533998</c:v>
                </c:pt>
                <c:pt idx="79">
                  <c:v>62.014885844748903</c:v>
                </c:pt>
                <c:pt idx="80">
                  <c:v>60.431198347107397</c:v>
                </c:pt>
                <c:pt idx="81">
                  <c:v>58.789515418502198</c:v>
                </c:pt>
                <c:pt idx="82">
                  <c:v>57.1315463917526</c:v>
                </c:pt>
                <c:pt idx="83">
                  <c:v>55.577342995169097</c:v>
                </c:pt>
                <c:pt idx="84">
                  <c:v>54.136200000000002</c:v>
                </c:pt>
                <c:pt idx="85">
                  <c:v>52.124242424242397</c:v>
                </c:pt>
                <c:pt idx="86">
                  <c:v>50.443617021276602</c:v>
                </c:pt>
                <c:pt idx="87">
                  <c:v>48.151968503936999</c:v>
                </c:pt>
                <c:pt idx="88">
                  <c:v>46.189514563106798</c:v>
                </c:pt>
                <c:pt idx="89">
                  <c:v>44.195661157024801</c:v>
                </c:pt>
                <c:pt idx="90">
                  <c:v>41.581666666666699</c:v>
                </c:pt>
                <c:pt idx="91">
                  <c:v>47.069191176470603</c:v>
                </c:pt>
                <c:pt idx="92">
                  <c:v>49.808497652582197</c:v>
                </c:pt>
                <c:pt idx="93">
                  <c:v>48.030316742081503</c:v>
                </c:pt>
                <c:pt idx="94">
                  <c:v>45.828917748917704</c:v>
                </c:pt>
                <c:pt idx="95">
                  <c:v>43.381062801932401</c:v>
                </c:pt>
                <c:pt idx="96">
                  <c:v>44.077337662337698</c:v>
                </c:pt>
                <c:pt idx="97">
                  <c:v>48.426474164133701</c:v>
                </c:pt>
                <c:pt idx="98">
                  <c:v>47.423667481662598</c:v>
                </c:pt>
                <c:pt idx="99">
                  <c:v>60.408830645161302</c:v>
                </c:pt>
                <c:pt idx="100">
                  <c:v>55.2354257425743</c:v>
                </c:pt>
                <c:pt idx="101">
                  <c:v>56.237850098619298</c:v>
                </c:pt>
                <c:pt idx="102">
                  <c:v>55.677265624999997</c:v>
                </c:pt>
                <c:pt idx="103">
                  <c:v>55.8837890625</c:v>
                </c:pt>
                <c:pt idx="104">
                  <c:v>54.994841897233201</c:v>
                </c:pt>
                <c:pt idx="105">
                  <c:v>54.342768031189102</c:v>
                </c:pt>
                <c:pt idx="106">
                  <c:v>56.045922330097099</c:v>
                </c:pt>
                <c:pt idx="107">
                  <c:v>57.933882352941197</c:v>
                </c:pt>
                <c:pt idx="108">
                  <c:v>62.735764705882403</c:v>
                </c:pt>
                <c:pt idx="109">
                  <c:v>63.451156862745101</c:v>
                </c:pt>
                <c:pt idx="110">
                  <c:v>69.252868369351702</c:v>
                </c:pt>
                <c:pt idx="111">
                  <c:v>70.769604743082994</c:v>
                </c:pt>
                <c:pt idx="112">
                  <c:v>58.011143984220901</c:v>
                </c:pt>
                <c:pt idx="113">
                  <c:v>56.670414201183398</c:v>
                </c:pt>
                <c:pt idx="114">
                  <c:v>64.155156862745102</c:v>
                </c:pt>
                <c:pt idx="115">
                  <c:v>67.252215447154498</c:v>
                </c:pt>
                <c:pt idx="116">
                  <c:v>64.765548523206704</c:v>
                </c:pt>
                <c:pt idx="117">
                  <c:v>65.736931567328895</c:v>
                </c:pt>
                <c:pt idx="118">
                  <c:v>65.566821192052998</c:v>
                </c:pt>
                <c:pt idx="119">
                  <c:v>65.040000000000006</c:v>
                </c:pt>
                <c:pt idx="120">
                  <c:v>65.212902494331104</c:v>
                </c:pt>
                <c:pt idx="121">
                  <c:v>63.591341463414601</c:v>
                </c:pt>
                <c:pt idx="122">
                  <c:v>62.906432291666697</c:v>
                </c:pt>
                <c:pt idx="123">
                  <c:v>61.139383753501399</c:v>
                </c:pt>
                <c:pt idx="124">
                  <c:v>60.707713310580203</c:v>
                </c:pt>
                <c:pt idx="125">
                  <c:v>60.176754098360703</c:v>
                </c:pt>
                <c:pt idx="126">
                  <c:v>59.785105740181301</c:v>
                </c:pt>
                <c:pt idx="127">
                  <c:v>59.262436260623197</c:v>
                </c:pt>
                <c:pt idx="128">
                  <c:v>58.709619289340097</c:v>
                </c:pt>
                <c:pt idx="129">
                  <c:v>58.583406326034101</c:v>
                </c:pt>
                <c:pt idx="130">
                  <c:v>57.470835266821297</c:v>
                </c:pt>
                <c:pt idx="131">
                  <c:v>56.686255605381199</c:v>
                </c:pt>
                <c:pt idx="132">
                  <c:v>67.760971074380194</c:v>
                </c:pt>
                <c:pt idx="133">
                  <c:v>65.621230468749999</c:v>
                </c:pt>
                <c:pt idx="134">
                  <c:v>55.505500982318303</c:v>
                </c:pt>
                <c:pt idx="135">
                  <c:v>60.808599605522701</c:v>
                </c:pt>
                <c:pt idx="136">
                  <c:v>60.231718749999999</c:v>
                </c:pt>
                <c:pt idx="137">
                  <c:v>59.356640471512797</c:v>
                </c:pt>
                <c:pt idx="138">
                  <c:v>57.981571709233798</c:v>
                </c:pt>
                <c:pt idx="139">
                  <c:v>56.741666666666703</c:v>
                </c:pt>
                <c:pt idx="140">
                  <c:v>55.848821218074697</c:v>
                </c:pt>
                <c:pt idx="141">
                  <c:v>56.207455621301797</c:v>
                </c:pt>
                <c:pt idx="142">
                  <c:v>55.42</c:v>
                </c:pt>
                <c:pt idx="143">
                  <c:v>54.289256360078298</c:v>
                </c:pt>
                <c:pt idx="144">
                  <c:v>56.9707480314961</c:v>
                </c:pt>
                <c:pt idx="145">
                  <c:v>59.000746561886103</c:v>
                </c:pt>
                <c:pt idx="146">
                  <c:v>59.006370808678497</c:v>
                </c:pt>
                <c:pt idx="147">
                  <c:v>56.118472222222202</c:v>
                </c:pt>
                <c:pt idx="148">
                  <c:v>62.725259999999999</c:v>
                </c:pt>
                <c:pt idx="149">
                  <c:v>73.717243589743603</c:v>
                </c:pt>
                <c:pt idx="150">
                  <c:v>81.917557840616993</c:v>
                </c:pt>
                <c:pt idx="151">
                  <c:v>70.771434511434506</c:v>
                </c:pt>
                <c:pt idx="152">
                  <c:v>60.917602591792701</c:v>
                </c:pt>
                <c:pt idx="153">
                  <c:v>74.172370689655196</c:v>
                </c:pt>
                <c:pt idx="154">
                  <c:v>65.585800865800906</c:v>
                </c:pt>
                <c:pt idx="155">
                  <c:v>75.542584541062794</c:v>
                </c:pt>
                <c:pt idx="156">
                  <c:v>73.206369294605807</c:v>
                </c:pt>
                <c:pt idx="157">
                  <c:v>73.516461538461499</c:v>
                </c:pt>
                <c:pt idx="158">
                  <c:v>64.105244956772296</c:v>
                </c:pt>
                <c:pt idx="159">
                  <c:v>79.729077306733203</c:v>
                </c:pt>
                <c:pt idx="160">
                  <c:v>77.337136038186202</c:v>
                </c:pt>
                <c:pt idx="161">
                  <c:v>52.293229166666698</c:v>
                </c:pt>
                <c:pt idx="162">
                  <c:v>56.128538283062603</c:v>
                </c:pt>
                <c:pt idx="163">
                  <c:v>56.977254901960798</c:v>
                </c:pt>
                <c:pt idx="164">
                  <c:v>55.999035294117597</c:v>
                </c:pt>
                <c:pt idx="165">
                  <c:v>55.600388127853897</c:v>
                </c:pt>
                <c:pt idx="166">
                  <c:v>55.246771300448401</c:v>
                </c:pt>
                <c:pt idx="167">
                  <c:v>55.0990465631929</c:v>
                </c:pt>
                <c:pt idx="168">
                  <c:v>54.492100656455101</c:v>
                </c:pt>
                <c:pt idx="169">
                  <c:v>53.827190265486699</c:v>
                </c:pt>
                <c:pt idx="170">
                  <c:v>52.948687089715499</c:v>
                </c:pt>
                <c:pt idx="171">
                  <c:v>52.349650655021797</c:v>
                </c:pt>
                <c:pt idx="172">
                  <c:v>63.107088607594903</c:v>
                </c:pt>
                <c:pt idx="173">
                  <c:v>67.015246636771295</c:v>
                </c:pt>
                <c:pt idx="174">
                  <c:v>60.3725386313466</c:v>
                </c:pt>
                <c:pt idx="175">
                  <c:v>64.623913043478296</c:v>
                </c:pt>
                <c:pt idx="176">
                  <c:v>74.720048309178694</c:v>
                </c:pt>
                <c:pt idx="177">
                  <c:v>80.068790560471996</c:v>
                </c:pt>
                <c:pt idx="178">
                  <c:v>71.806436525612497</c:v>
                </c:pt>
                <c:pt idx="179">
                  <c:v>49.525387840670902</c:v>
                </c:pt>
                <c:pt idx="180">
                  <c:v>76.142899786780404</c:v>
                </c:pt>
                <c:pt idx="181">
                  <c:v>69.804761904761904</c:v>
                </c:pt>
                <c:pt idx="182">
                  <c:v>68.624020618556699</c:v>
                </c:pt>
                <c:pt idx="183">
                  <c:v>67.302120582120594</c:v>
                </c:pt>
                <c:pt idx="184">
                  <c:v>65.708846960167705</c:v>
                </c:pt>
                <c:pt idx="185">
                  <c:v>70.543486238532097</c:v>
                </c:pt>
                <c:pt idx="186">
                  <c:v>67.244800884955794</c:v>
                </c:pt>
                <c:pt idx="187">
                  <c:v>68.918650442477897</c:v>
                </c:pt>
                <c:pt idx="188">
                  <c:v>69.049874213836503</c:v>
                </c:pt>
                <c:pt idx="189">
                  <c:v>68.943504273504303</c:v>
                </c:pt>
                <c:pt idx="190">
                  <c:v>68.280727272727304</c:v>
                </c:pt>
                <c:pt idx="191">
                  <c:v>53.949523809523797</c:v>
                </c:pt>
                <c:pt idx="192">
                  <c:v>68.750392670157098</c:v>
                </c:pt>
                <c:pt idx="193">
                  <c:v>69.623822784810102</c:v>
                </c:pt>
                <c:pt idx="194">
                  <c:v>71.795532407407407</c:v>
                </c:pt>
                <c:pt idx="195">
                  <c:v>56.380286975717397</c:v>
                </c:pt>
                <c:pt idx="196">
                  <c:v>69.828511627907005</c:v>
                </c:pt>
                <c:pt idx="197">
                  <c:v>53.701097560975597</c:v>
                </c:pt>
                <c:pt idx="198">
                  <c:v>53.767050209205003</c:v>
                </c:pt>
                <c:pt idx="199">
                  <c:v>63.839735234215901</c:v>
                </c:pt>
                <c:pt idx="200">
                  <c:v>64.950020040080204</c:v>
                </c:pt>
                <c:pt idx="201">
                  <c:v>59.6295151515152</c:v>
                </c:pt>
                <c:pt idx="202">
                  <c:v>62.390932539682503</c:v>
                </c:pt>
                <c:pt idx="203">
                  <c:v>41.524479999999997</c:v>
                </c:pt>
                <c:pt idx="204">
                  <c:v>67.545419222903902</c:v>
                </c:pt>
                <c:pt idx="205">
                  <c:v>60.801366459627303</c:v>
                </c:pt>
                <c:pt idx="206">
                  <c:v>52.482677824267803</c:v>
                </c:pt>
                <c:pt idx="207">
                  <c:v>59.421530612244901</c:v>
                </c:pt>
                <c:pt idx="208">
                  <c:v>60.411502057613198</c:v>
                </c:pt>
                <c:pt idx="209">
                  <c:v>61.9664583333333</c:v>
                </c:pt>
                <c:pt idx="210">
                  <c:v>50.2417338709677</c:v>
                </c:pt>
                <c:pt idx="211">
                  <c:v>60.1073650107991</c:v>
                </c:pt>
                <c:pt idx="212">
                  <c:v>64.505421166306704</c:v>
                </c:pt>
                <c:pt idx="213">
                  <c:v>45.887886178861798</c:v>
                </c:pt>
                <c:pt idx="214">
                  <c:v>49.518551307847098</c:v>
                </c:pt>
                <c:pt idx="215">
                  <c:v>57.934041237113398</c:v>
                </c:pt>
                <c:pt idx="216">
                  <c:v>53.401567460317501</c:v>
                </c:pt>
                <c:pt idx="217">
                  <c:v>51.915360824742301</c:v>
                </c:pt>
                <c:pt idx="218">
                  <c:v>70.518224719101099</c:v>
                </c:pt>
                <c:pt idx="219">
                  <c:v>56.3971370143149</c:v>
                </c:pt>
                <c:pt idx="220">
                  <c:v>46.937631578947403</c:v>
                </c:pt>
                <c:pt idx="221">
                  <c:v>53.078421052631597</c:v>
                </c:pt>
                <c:pt idx="222">
                  <c:v>54.651020833333298</c:v>
                </c:pt>
                <c:pt idx="223">
                  <c:v>43.643894523326601</c:v>
                </c:pt>
                <c:pt idx="224">
                  <c:v>53.161569416498999</c:v>
                </c:pt>
                <c:pt idx="225">
                  <c:v>58.261584362139899</c:v>
                </c:pt>
                <c:pt idx="226">
                  <c:v>47.981255060728699</c:v>
                </c:pt>
                <c:pt idx="227">
                  <c:v>49.522155688622803</c:v>
                </c:pt>
                <c:pt idx="228">
                  <c:v>53.853162055336</c:v>
                </c:pt>
                <c:pt idx="229">
                  <c:v>38.072102161100197</c:v>
                </c:pt>
                <c:pt idx="230">
                  <c:v>44.181079429735199</c:v>
                </c:pt>
                <c:pt idx="231">
                  <c:v>47.935060483870998</c:v>
                </c:pt>
                <c:pt idx="232">
                  <c:v>40.913558648111298</c:v>
                </c:pt>
                <c:pt idx="233">
                  <c:v>48.128370221327998</c:v>
                </c:pt>
                <c:pt idx="234">
                  <c:v>43.562115768463102</c:v>
                </c:pt>
                <c:pt idx="235">
                  <c:v>35.9567484662577</c:v>
                </c:pt>
                <c:pt idx="236">
                  <c:v>31.6664621676892</c:v>
                </c:pt>
                <c:pt idx="237">
                  <c:v>35.290645833333301</c:v>
                </c:pt>
                <c:pt idx="238">
                  <c:v>38.836445783132497</c:v>
                </c:pt>
                <c:pt idx="239">
                  <c:v>31.099005964214701</c:v>
                </c:pt>
                <c:pt idx="240">
                  <c:v>26.802404809619201</c:v>
                </c:pt>
                <c:pt idx="241">
                  <c:v>28.791129707113001</c:v>
                </c:pt>
                <c:pt idx="242">
                  <c:v>29.786552419354798</c:v>
                </c:pt>
                <c:pt idx="243">
                  <c:v>45.3428505747126</c:v>
                </c:pt>
                <c:pt idx="244">
                  <c:v>56.649814049586801</c:v>
                </c:pt>
                <c:pt idx="245">
                  <c:v>47.975866141732297</c:v>
                </c:pt>
                <c:pt idx="246">
                  <c:v>48.600782778865003</c:v>
                </c:pt>
                <c:pt idx="247">
                  <c:v>46.881640316205498</c:v>
                </c:pt>
                <c:pt idx="248">
                  <c:v>50.5489126213592</c:v>
                </c:pt>
                <c:pt idx="249">
                  <c:v>53.397120315581901</c:v>
                </c:pt>
                <c:pt idx="250">
                  <c:v>51.965634615384602</c:v>
                </c:pt>
                <c:pt idx="251">
                  <c:v>51.334208494208497</c:v>
                </c:pt>
                <c:pt idx="252">
                  <c:v>48.111594488188999</c:v>
                </c:pt>
                <c:pt idx="253">
                  <c:v>56.867686274509801</c:v>
                </c:pt>
                <c:pt idx="254">
                  <c:v>48.459337231968803</c:v>
                </c:pt>
                <c:pt idx="255">
                  <c:v>54.745566406249999</c:v>
                </c:pt>
                <c:pt idx="256">
                  <c:v>46.388705179282901</c:v>
                </c:pt>
                <c:pt idx="257">
                  <c:v>45.4461417322835</c:v>
                </c:pt>
                <c:pt idx="258">
                  <c:v>44.504391217564901</c:v>
                </c:pt>
                <c:pt idx="259">
                  <c:v>53.15509765625</c:v>
                </c:pt>
                <c:pt idx="260">
                  <c:v>43.928019607843098</c:v>
                </c:pt>
                <c:pt idx="261">
                  <c:v>53.8729306930693</c:v>
                </c:pt>
                <c:pt idx="262">
                  <c:v>49.443629343629297</c:v>
                </c:pt>
                <c:pt idx="263">
                  <c:v>47.5888537549407</c:v>
                </c:pt>
                <c:pt idx="264">
                  <c:v>50.862720156555802</c:v>
                </c:pt>
                <c:pt idx="265">
                  <c:v>46.185156249999999</c:v>
                </c:pt>
                <c:pt idx="266">
                  <c:v>54.164568627450997</c:v>
                </c:pt>
                <c:pt idx="267">
                  <c:v>50.225703125000003</c:v>
                </c:pt>
                <c:pt idx="268">
                  <c:v>50.635959595959598</c:v>
                </c:pt>
                <c:pt idx="269">
                  <c:v>50.345856031128399</c:v>
                </c:pt>
                <c:pt idx="270">
                  <c:v>52.321191406250001</c:v>
                </c:pt>
                <c:pt idx="271">
                  <c:v>52.305822050290097</c:v>
                </c:pt>
                <c:pt idx="272">
                  <c:v>48.976336633663401</c:v>
                </c:pt>
                <c:pt idx="273">
                  <c:v>55.874639376218298</c:v>
                </c:pt>
                <c:pt idx="274">
                  <c:v>48.036854368931998</c:v>
                </c:pt>
                <c:pt idx="275">
                  <c:v>56.966679764243601</c:v>
                </c:pt>
                <c:pt idx="276">
                  <c:v>51.715404339250497</c:v>
                </c:pt>
                <c:pt idx="277">
                  <c:v>50.140958904109603</c:v>
                </c:pt>
                <c:pt idx="278">
                  <c:v>51.243372781065098</c:v>
                </c:pt>
                <c:pt idx="279">
                  <c:v>54.651437007874001</c:v>
                </c:pt>
                <c:pt idx="280">
                  <c:v>51.454220907297803</c:v>
                </c:pt>
                <c:pt idx="281">
                  <c:v>44.389253438113997</c:v>
                </c:pt>
                <c:pt idx="282">
                  <c:v>53.823937007874001</c:v>
                </c:pt>
                <c:pt idx="283">
                  <c:v>48.865551181102397</c:v>
                </c:pt>
                <c:pt idx="284">
                  <c:v>48.254179687499999</c:v>
                </c:pt>
                <c:pt idx="285">
                  <c:v>47.1688571428571</c:v>
                </c:pt>
                <c:pt idx="286">
                  <c:v>46.956564299424201</c:v>
                </c:pt>
                <c:pt idx="287">
                  <c:v>46.97185546875</c:v>
                </c:pt>
                <c:pt idx="288">
                  <c:v>47.4544249512671</c:v>
                </c:pt>
                <c:pt idx="289">
                  <c:v>47.287042801556403</c:v>
                </c:pt>
                <c:pt idx="290">
                  <c:v>47.452944550669201</c:v>
                </c:pt>
                <c:pt idx="291">
                  <c:v>47.537689320388402</c:v>
                </c:pt>
                <c:pt idx="292">
                  <c:v>47.884135922330103</c:v>
                </c:pt>
                <c:pt idx="293">
                  <c:v>50.001627450980401</c:v>
                </c:pt>
                <c:pt idx="294">
                  <c:v>48.014682080924899</c:v>
                </c:pt>
                <c:pt idx="295">
                  <c:v>46.554131274131301</c:v>
                </c:pt>
                <c:pt idx="296">
                  <c:v>43.398440545809002</c:v>
                </c:pt>
                <c:pt idx="297">
                  <c:v>48.407835249042101</c:v>
                </c:pt>
                <c:pt idx="298">
                  <c:v>44.1684872298625</c:v>
                </c:pt>
                <c:pt idx="299">
                  <c:v>51.22625</c:v>
                </c:pt>
                <c:pt idx="300">
                  <c:v>46.112945736434099</c:v>
                </c:pt>
                <c:pt idx="301">
                  <c:v>48.332837837837801</c:v>
                </c:pt>
                <c:pt idx="302">
                  <c:v>48.744507874015703</c:v>
                </c:pt>
                <c:pt idx="303">
                  <c:v>43.4167125984252</c:v>
                </c:pt>
                <c:pt idx="304">
                  <c:v>50.002992277992298</c:v>
                </c:pt>
                <c:pt idx="305">
                  <c:v>46.988867562380001</c:v>
                </c:pt>
                <c:pt idx="306">
                  <c:v>43.830857699805101</c:v>
                </c:pt>
                <c:pt idx="307">
                  <c:v>49.100951456310703</c:v>
                </c:pt>
                <c:pt idx="308">
                  <c:v>47.5430980392157</c:v>
                </c:pt>
                <c:pt idx="309">
                  <c:v>45.946404715127699</c:v>
                </c:pt>
                <c:pt idx="310">
                  <c:v>51.407495183044297</c:v>
                </c:pt>
                <c:pt idx="311">
                  <c:v>43.976171874999999</c:v>
                </c:pt>
                <c:pt idx="312">
                  <c:v>52.981937984496099</c:v>
                </c:pt>
                <c:pt idx="313">
                  <c:v>47.085029013539703</c:v>
                </c:pt>
                <c:pt idx="314">
                  <c:v>46.281709741550699</c:v>
                </c:pt>
                <c:pt idx="315">
                  <c:v>47.015489443378101</c:v>
                </c:pt>
                <c:pt idx="316">
                  <c:v>47.062196078431398</c:v>
                </c:pt>
                <c:pt idx="317">
                  <c:v>49.658988326848302</c:v>
                </c:pt>
                <c:pt idx="318">
                  <c:v>47.535843137254901</c:v>
                </c:pt>
                <c:pt idx="319">
                  <c:v>40.966051080550102</c:v>
                </c:pt>
                <c:pt idx="320">
                  <c:v>52.224636542239701</c:v>
                </c:pt>
                <c:pt idx="321">
                  <c:v>48.8932421875</c:v>
                </c:pt>
                <c:pt idx="322">
                  <c:v>47.683961538461503</c:v>
                </c:pt>
                <c:pt idx="323">
                  <c:v>47.910019417475702</c:v>
                </c:pt>
                <c:pt idx="324">
                  <c:v>45.985192307692301</c:v>
                </c:pt>
                <c:pt idx="325">
                  <c:v>43.992455795677799</c:v>
                </c:pt>
                <c:pt idx="326">
                  <c:v>48.851442307692302</c:v>
                </c:pt>
                <c:pt idx="327">
                  <c:v>47.369667968750001</c:v>
                </c:pt>
                <c:pt idx="328">
                  <c:v>44.319980430528403</c:v>
                </c:pt>
                <c:pt idx="329">
                  <c:v>50.761988304093599</c:v>
                </c:pt>
                <c:pt idx="330">
                  <c:v>48.525945419103302</c:v>
                </c:pt>
                <c:pt idx="331">
                  <c:v>46.545068762279001</c:v>
                </c:pt>
                <c:pt idx="332">
                  <c:v>43.376094674556199</c:v>
                </c:pt>
                <c:pt idx="333">
                  <c:v>50.452711198428297</c:v>
                </c:pt>
                <c:pt idx="334">
                  <c:v>44.649585798816602</c:v>
                </c:pt>
                <c:pt idx="335">
                  <c:v>49.465655577299401</c:v>
                </c:pt>
                <c:pt idx="336">
                  <c:v>44.646627450980397</c:v>
                </c:pt>
                <c:pt idx="337">
                  <c:v>47.393431372549003</c:v>
                </c:pt>
                <c:pt idx="338">
                  <c:v>51.082691552062897</c:v>
                </c:pt>
                <c:pt idx="339">
                  <c:v>44.751460000000002</c:v>
                </c:pt>
                <c:pt idx="340">
                  <c:v>50.003163064832997</c:v>
                </c:pt>
                <c:pt idx="341">
                  <c:v>46.953301158301201</c:v>
                </c:pt>
                <c:pt idx="342">
                  <c:v>40.304216867469897</c:v>
                </c:pt>
                <c:pt idx="343">
                  <c:v>52.596712598425199</c:v>
                </c:pt>
                <c:pt idx="344">
                  <c:v>48.9065953307393</c:v>
                </c:pt>
                <c:pt idx="345">
                  <c:v>47.355598455598503</c:v>
                </c:pt>
                <c:pt idx="346">
                  <c:v>47.835299806576401</c:v>
                </c:pt>
                <c:pt idx="347">
                  <c:v>48.099417475728202</c:v>
                </c:pt>
                <c:pt idx="348">
                  <c:v>48.0545914396887</c:v>
                </c:pt>
                <c:pt idx="349">
                  <c:v>47.872412451361903</c:v>
                </c:pt>
                <c:pt idx="350">
                  <c:v>44.4714484126984</c:v>
                </c:pt>
                <c:pt idx="351">
                  <c:v>51.514785992217902</c:v>
                </c:pt>
                <c:pt idx="352">
                  <c:v>49.399922630560901</c:v>
                </c:pt>
                <c:pt idx="353">
                  <c:v>49.871386718750003</c:v>
                </c:pt>
                <c:pt idx="354">
                  <c:v>50.112932038834899</c:v>
                </c:pt>
                <c:pt idx="355">
                  <c:v>49.662504854368898</c:v>
                </c:pt>
                <c:pt idx="356">
                  <c:v>46.876990099009902</c:v>
                </c:pt>
                <c:pt idx="357">
                  <c:v>48.285527343749997</c:v>
                </c:pt>
                <c:pt idx="358">
                  <c:v>48.525452755905498</c:v>
                </c:pt>
                <c:pt idx="359">
                  <c:v>51.537906066536202</c:v>
                </c:pt>
                <c:pt idx="360">
                  <c:v>49.3046303501946</c:v>
                </c:pt>
                <c:pt idx="361">
                  <c:v>43.448996062992101</c:v>
                </c:pt>
                <c:pt idx="362">
                  <c:v>52.930377733598398</c:v>
                </c:pt>
                <c:pt idx="363">
                  <c:v>48.6681102362205</c:v>
                </c:pt>
                <c:pt idx="364">
                  <c:v>52.553531746031702</c:v>
                </c:pt>
                <c:pt idx="365">
                  <c:v>48.593581213307203</c:v>
                </c:pt>
                <c:pt idx="366">
                  <c:v>48.24591796875</c:v>
                </c:pt>
                <c:pt idx="367">
                  <c:v>47.787689243027899</c:v>
                </c:pt>
                <c:pt idx="368">
                  <c:v>53.415186640471497</c:v>
                </c:pt>
                <c:pt idx="369">
                  <c:v>49.010157170923399</c:v>
                </c:pt>
                <c:pt idx="370">
                  <c:v>45.504618395303297</c:v>
                </c:pt>
                <c:pt idx="371">
                  <c:v>51.896712598425196</c:v>
                </c:pt>
                <c:pt idx="372">
                  <c:v>49.407066929133897</c:v>
                </c:pt>
                <c:pt idx="373">
                  <c:v>49.647084148727998</c:v>
                </c:pt>
                <c:pt idx="374">
                  <c:v>51.0993933463796</c:v>
                </c:pt>
                <c:pt idx="375">
                  <c:v>44.063885601577901</c:v>
                </c:pt>
                <c:pt idx="376">
                  <c:v>53.453104125736701</c:v>
                </c:pt>
                <c:pt idx="377">
                  <c:v>51.452616279069801</c:v>
                </c:pt>
                <c:pt idx="378">
                  <c:v>48.425892857142898</c:v>
                </c:pt>
                <c:pt idx="379">
                  <c:v>41.900755467196802</c:v>
                </c:pt>
                <c:pt idx="380">
                  <c:v>54.528297455968698</c:v>
                </c:pt>
                <c:pt idx="381">
                  <c:v>50.629208494208498</c:v>
                </c:pt>
                <c:pt idx="382">
                  <c:v>48.917475538160502</c:v>
                </c:pt>
                <c:pt idx="383">
                  <c:v>42.309166666666698</c:v>
                </c:pt>
                <c:pt idx="384">
                  <c:v>50.906167315175097</c:v>
                </c:pt>
                <c:pt idx="385">
                  <c:v>48.9302559055118</c:v>
                </c:pt>
                <c:pt idx="386">
                  <c:v>47.246640471512798</c:v>
                </c:pt>
                <c:pt idx="387">
                  <c:v>45.231291585127202</c:v>
                </c:pt>
                <c:pt idx="388">
                  <c:v>52.7640667976424</c:v>
                </c:pt>
                <c:pt idx="389">
                  <c:v>45.2255049504951</c:v>
                </c:pt>
                <c:pt idx="390">
                  <c:v>47.934842519684999</c:v>
                </c:pt>
                <c:pt idx="391">
                  <c:v>49.260899999999999</c:v>
                </c:pt>
                <c:pt idx="392">
                  <c:v>50.5741130604289</c:v>
                </c:pt>
                <c:pt idx="393">
                  <c:v>47.564358974359003</c:v>
                </c:pt>
                <c:pt idx="394">
                  <c:v>41.117297830374802</c:v>
                </c:pt>
                <c:pt idx="395">
                  <c:v>52.224350393700803</c:v>
                </c:pt>
                <c:pt idx="396">
                  <c:v>48.032504892367903</c:v>
                </c:pt>
                <c:pt idx="397">
                  <c:v>47.311499013806703</c:v>
                </c:pt>
                <c:pt idx="398">
                  <c:v>46.980352941176498</c:v>
                </c:pt>
                <c:pt idx="399">
                  <c:v>49.550784313725501</c:v>
                </c:pt>
                <c:pt idx="400">
                  <c:v>44.2104950495049</c:v>
                </c:pt>
                <c:pt idx="401">
                  <c:v>50.6856188605108</c:v>
                </c:pt>
                <c:pt idx="402">
                  <c:v>47.785380116959097</c:v>
                </c:pt>
                <c:pt idx="403">
                  <c:v>43.304297029703001</c:v>
                </c:pt>
                <c:pt idx="404">
                  <c:v>48.727125984251998</c:v>
                </c:pt>
                <c:pt idx="405">
                  <c:v>49.414268774703601</c:v>
                </c:pt>
                <c:pt idx="406">
                  <c:v>47.628228346456702</c:v>
                </c:pt>
                <c:pt idx="407">
                  <c:v>47.688444881889801</c:v>
                </c:pt>
                <c:pt idx="408">
                  <c:v>50.830410958904103</c:v>
                </c:pt>
                <c:pt idx="409">
                  <c:v>47.796420233463003</c:v>
                </c:pt>
                <c:pt idx="410">
                  <c:v>44.377663366336598</c:v>
                </c:pt>
                <c:pt idx="411">
                  <c:v>48.880214843749997</c:v>
                </c:pt>
                <c:pt idx="412">
                  <c:v>49.102655935613697</c:v>
                </c:pt>
                <c:pt idx="413">
                  <c:v>46.427999999999997</c:v>
                </c:pt>
                <c:pt idx="414">
                  <c:v>51.9608565737052</c:v>
                </c:pt>
                <c:pt idx="415">
                  <c:v>51.460799220272897</c:v>
                </c:pt>
                <c:pt idx="416">
                  <c:v>41.102665330661303</c:v>
                </c:pt>
                <c:pt idx="417">
                  <c:v>51.384215686274501</c:v>
                </c:pt>
                <c:pt idx="418">
                  <c:v>48.5503543307087</c:v>
                </c:pt>
                <c:pt idx="419">
                  <c:v>49.543352941176501</c:v>
                </c:pt>
                <c:pt idx="420">
                  <c:v>50.280724070450098</c:v>
                </c:pt>
                <c:pt idx="421">
                  <c:v>40.865490981963902</c:v>
                </c:pt>
                <c:pt idx="422">
                  <c:v>52.270528375733903</c:v>
                </c:pt>
                <c:pt idx="423">
                  <c:v>49.1043835616438</c:v>
                </c:pt>
                <c:pt idx="424">
                  <c:v>48.127721021611002</c:v>
                </c:pt>
                <c:pt idx="425">
                  <c:v>45.943260000000002</c:v>
                </c:pt>
                <c:pt idx="426">
                  <c:v>53.288727984344398</c:v>
                </c:pt>
                <c:pt idx="427">
                  <c:v>49.553767258382599</c:v>
                </c:pt>
                <c:pt idx="428">
                  <c:v>45.384819999999998</c:v>
                </c:pt>
                <c:pt idx="429">
                  <c:v>52.494003944773198</c:v>
                </c:pt>
                <c:pt idx="430">
                  <c:v>45.699879759519</c:v>
                </c:pt>
                <c:pt idx="431">
                  <c:v>50.050698602794398</c:v>
                </c:pt>
                <c:pt idx="432">
                  <c:v>51.403585657370499</c:v>
                </c:pt>
                <c:pt idx="433">
                  <c:v>47.280279999999998</c:v>
                </c:pt>
                <c:pt idx="434">
                  <c:v>51.091337325349301</c:v>
                </c:pt>
                <c:pt idx="435">
                  <c:v>52.289161793372301</c:v>
                </c:pt>
                <c:pt idx="436">
                  <c:v>46.305751503006</c:v>
                </c:pt>
                <c:pt idx="437">
                  <c:v>53.2194466403162</c:v>
                </c:pt>
                <c:pt idx="438">
                  <c:v>46.166726907630498</c:v>
                </c:pt>
                <c:pt idx="439">
                  <c:v>53.020449218750002</c:v>
                </c:pt>
                <c:pt idx="440">
                  <c:v>46.279359999999997</c:v>
                </c:pt>
                <c:pt idx="441">
                  <c:v>55.073445544554502</c:v>
                </c:pt>
                <c:pt idx="442">
                  <c:v>51.561007905138297</c:v>
                </c:pt>
                <c:pt idx="443">
                  <c:v>45.519599999999997</c:v>
                </c:pt>
                <c:pt idx="444">
                  <c:v>53.359514170040498</c:v>
                </c:pt>
                <c:pt idx="445">
                  <c:v>48.764514170040499</c:v>
                </c:pt>
                <c:pt idx="446">
                  <c:v>50.336953907815598</c:v>
                </c:pt>
                <c:pt idx="447">
                  <c:v>51.5101590457257</c:v>
                </c:pt>
                <c:pt idx="448">
                  <c:v>51.032574850299397</c:v>
                </c:pt>
                <c:pt idx="449">
                  <c:v>53.359061876247502</c:v>
                </c:pt>
                <c:pt idx="450">
                  <c:v>50.374777327935199</c:v>
                </c:pt>
                <c:pt idx="451">
                  <c:v>54.387914979757099</c:v>
                </c:pt>
                <c:pt idx="452">
                  <c:v>48.863691683570003</c:v>
                </c:pt>
                <c:pt idx="453">
                  <c:v>53.819763313609499</c:v>
                </c:pt>
                <c:pt idx="454">
                  <c:v>51.612771084337297</c:v>
                </c:pt>
                <c:pt idx="455">
                  <c:v>50.739841584158398</c:v>
                </c:pt>
                <c:pt idx="456">
                  <c:v>53.867992047713699</c:v>
                </c:pt>
                <c:pt idx="457">
                  <c:v>47.840976095617499</c:v>
                </c:pt>
                <c:pt idx="458">
                  <c:v>52.646558704453398</c:v>
                </c:pt>
                <c:pt idx="459">
                  <c:v>57.058151093439399</c:v>
                </c:pt>
                <c:pt idx="460">
                  <c:v>50.7057053941909</c:v>
                </c:pt>
                <c:pt idx="461">
                  <c:v>51.722371134020598</c:v>
                </c:pt>
                <c:pt idx="462">
                  <c:v>52.374186991869898</c:v>
                </c:pt>
                <c:pt idx="463">
                  <c:v>55.438651911468803</c:v>
                </c:pt>
                <c:pt idx="464">
                  <c:v>50.116247422680402</c:v>
                </c:pt>
                <c:pt idx="465">
                  <c:v>58.137956349206299</c:v>
                </c:pt>
                <c:pt idx="466">
                  <c:v>50.5951515151515</c:v>
                </c:pt>
                <c:pt idx="467">
                  <c:v>53.6116666666667</c:v>
                </c:pt>
                <c:pt idx="468">
                  <c:v>54.542933884297497</c:v>
                </c:pt>
                <c:pt idx="469">
                  <c:v>52.7097336065574</c:v>
                </c:pt>
                <c:pt idx="470">
                  <c:v>51.675731707317098</c:v>
                </c:pt>
                <c:pt idx="471">
                  <c:v>57.748955823293201</c:v>
                </c:pt>
                <c:pt idx="472">
                  <c:v>51.3673100616016</c:v>
                </c:pt>
                <c:pt idx="473">
                  <c:v>55.722177589852002</c:v>
                </c:pt>
                <c:pt idx="474">
                  <c:v>51.825306553911197</c:v>
                </c:pt>
                <c:pt idx="475">
                  <c:v>58.519680638722598</c:v>
                </c:pt>
                <c:pt idx="476">
                  <c:v>54.161004098360699</c:v>
                </c:pt>
                <c:pt idx="477">
                  <c:v>50.230520361990898</c:v>
                </c:pt>
                <c:pt idx="478">
                  <c:v>56.604495798319299</c:v>
                </c:pt>
                <c:pt idx="479">
                  <c:v>54.945936170212804</c:v>
                </c:pt>
                <c:pt idx="480">
                  <c:v>56.244264705882401</c:v>
                </c:pt>
                <c:pt idx="481">
                  <c:v>54.555539419087097</c:v>
                </c:pt>
                <c:pt idx="482">
                  <c:v>54.847121212121202</c:v>
                </c:pt>
                <c:pt idx="483">
                  <c:v>53.893910256410301</c:v>
                </c:pt>
                <c:pt idx="484">
                  <c:v>56.341461864406803</c:v>
                </c:pt>
                <c:pt idx="485">
                  <c:v>55.1637804878049</c:v>
                </c:pt>
                <c:pt idx="486">
                  <c:v>60.733755020080302</c:v>
                </c:pt>
                <c:pt idx="487">
                  <c:v>51.152079439252297</c:v>
                </c:pt>
                <c:pt idx="488">
                  <c:v>58.644527896995697</c:v>
                </c:pt>
                <c:pt idx="489">
                  <c:v>54.421383647798699</c:v>
                </c:pt>
                <c:pt idx="490">
                  <c:v>56.234341563786003</c:v>
                </c:pt>
                <c:pt idx="491">
                  <c:v>55.983698630136999</c:v>
                </c:pt>
                <c:pt idx="492">
                  <c:v>55.5565</c:v>
                </c:pt>
                <c:pt idx="493">
                  <c:v>57.855322580645201</c:v>
                </c:pt>
                <c:pt idx="494">
                  <c:v>55.256698795180696</c:v>
                </c:pt>
                <c:pt idx="495">
                  <c:v>58.213119658119702</c:v>
                </c:pt>
                <c:pt idx="496">
                  <c:v>55.475983827493302</c:v>
                </c:pt>
                <c:pt idx="497">
                  <c:v>55.583819444444401</c:v>
                </c:pt>
                <c:pt idx="498">
                  <c:v>57.309245689655199</c:v>
                </c:pt>
                <c:pt idx="499">
                  <c:v>60.211677018633502</c:v>
                </c:pt>
                <c:pt idx="500">
                  <c:v>57.292356828193803</c:v>
                </c:pt>
                <c:pt idx="501">
                  <c:v>55.196100000000001</c:v>
                </c:pt>
                <c:pt idx="502">
                  <c:v>57.8155257270693</c:v>
                </c:pt>
                <c:pt idx="503">
                  <c:v>57.612334801762103</c:v>
                </c:pt>
                <c:pt idx="504">
                  <c:v>61.143881856540098</c:v>
                </c:pt>
                <c:pt idx="505">
                  <c:v>55.583295128939803</c:v>
                </c:pt>
                <c:pt idx="506">
                  <c:v>57.532594235033301</c:v>
                </c:pt>
                <c:pt idx="507">
                  <c:v>58.121333333333297</c:v>
                </c:pt>
                <c:pt idx="508">
                  <c:v>62.734959016393397</c:v>
                </c:pt>
                <c:pt idx="509">
                  <c:v>54.654610169491498</c:v>
                </c:pt>
                <c:pt idx="510">
                  <c:v>59.380691964285703</c:v>
                </c:pt>
                <c:pt idx="511">
                  <c:v>60.834620689655203</c:v>
                </c:pt>
                <c:pt idx="512">
                  <c:v>61.784632034631997</c:v>
                </c:pt>
                <c:pt idx="513">
                  <c:v>58.068227848101301</c:v>
                </c:pt>
                <c:pt idx="514">
                  <c:v>59.860975609756103</c:v>
                </c:pt>
                <c:pt idx="515">
                  <c:v>60.2209935897436</c:v>
                </c:pt>
                <c:pt idx="516">
                  <c:v>62.0767435897436</c:v>
                </c:pt>
                <c:pt idx="517">
                  <c:v>60.510677966101703</c:v>
                </c:pt>
                <c:pt idx="518">
                  <c:v>60.782683544303801</c:v>
                </c:pt>
                <c:pt idx="519">
                  <c:v>61.565935483871002</c:v>
                </c:pt>
                <c:pt idx="520">
                  <c:v>60.793004115226303</c:v>
                </c:pt>
                <c:pt idx="521">
                  <c:v>63.061561461794</c:v>
                </c:pt>
                <c:pt idx="522">
                  <c:v>62.941160000000004</c:v>
                </c:pt>
                <c:pt idx="523">
                  <c:v>63.385195312500002</c:v>
                </c:pt>
                <c:pt idx="524">
                  <c:v>64.674098939929294</c:v>
                </c:pt>
                <c:pt idx="525">
                  <c:v>64.643781512605003</c:v>
                </c:pt>
                <c:pt idx="526">
                  <c:v>65.338921933085501</c:v>
                </c:pt>
                <c:pt idx="527">
                  <c:v>66.177718631178706</c:v>
                </c:pt>
                <c:pt idx="528">
                  <c:v>65.820184331797194</c:v>
                </c:pt>
                <c:pt idx="529">
                  <c:v>66.847098214285694</c:v>
                </c:pt>
                <c:pt idx="530">
                  <c:v>66.589510869565203</c:v>
                </c:pt>
                <c:pt idx="531">
                  <c:v>67.2990960451977</c:v>
                </c:pt>
                <c:pt idx="532">
                  <c:v>67.492402597402602</c:v>
                </c:pt>
                <c:pt idx="533">
                  <c:v>68.182408376963394</c:v>
                </c:pt>
                <c:pt idx="534">
                  <c:v>68.383277777777806</c:v>
                </c:pt>
                <c:pt idx="535">
                  <c:v>68.788484848484799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A-457A-AB1B-50ED741CB2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0A-457A-AB1B-50ED741CB2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0A-457A-AB1B-50ED741CB2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B0A-457A-AB1B-50ED741C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pO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HPLC_Shimadzu!$K$38:$K$67</c:f>
              <c:numCache>
                <c:formatCode>General</c:formatCode>
                <c:ptCount val="30"/>
                <c:pt idx="0">
                  <c:v>0.88179785164186242</c:v>
                </c:pt>
                <c:pt idx="1">
                  <c:v>0.95334122892744289</c:v>
                </c:pt>
                <c:pt idx="2">
                  <c:v>0.88885914642736441</c:v>
                </c:pt>
                <c:pt idx="3">
                  <c:v>0.85597012753818502</c:v>
                </c:pt>
                <c:pt idx="4">
                  <c:v>0.84614246667789217</c:v>
                </c:pt>
                <c:pt idx="5">
                  <c:v>0.66705972351193099</c:v>
                </c:pt>
                <c:pt idx="6">
                  <c:v>1.3602213418736993</c:v>
                </c:pt>
                <c:pt idx="7">
                  <c:v>1.2282083590073314</c:v>
                </c:pt>
                <c:pt idx="8">
                  <c:v>1.0708494815638265</c:v>
                </c:pt>
                <c:pt idx="9">
                  <c:v>0.95459564717757317</c:v>
                </c:pt>
                <c:pt idx="10">
                  <c:v>0.95315846600358278</c:v>
                </c:pt>
                <c:pt idx="11">
                  <c:v>1.0016903296940567</c:v>
                </c:pt>
                <c:pt idx="12">
                  <c:v>1.0003777596045162</c:v>
                </c:pt>
                <c:pt idx="13">
                  <c:v>0.99738709357771538</c:v>
                </c:pt>
                <c:pt idx="14">
                  <c:v>0.9869280698895424</c:v>
                </c:pt>
                <c:pt idx="15">
                  <c:v>0.97917726043675024</c:v>
                </c:pt>
                <c:pt idx="16">
                  <c:v>0.91847504749832287</c:v>
                </c:pt>
                <c:pt idx="17">
                  <c:v>1.3267009601566395</c:v>
                </c:pt>
                <c:pt idx="18">
                  <c:v>2.5879478977148604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4218-8599-D05E30AC67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2-4218-8599-D05E30AC679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2-4218-8599-D05E30AC679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2-4218-8599-D05E30AC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Citrate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HPLC_Shimadzu!$L$38:$L$67</c:f>
              <c:numCache>
                <c:formatCode>General</c:formatCode>
                <c:ptCount val="30"/>
                <c:pt idx="0">
                  <c:v>4.2608790244801966</c:v>
                </c:pt>
                <c:pt idx="1">
                  <c:v>2.4410287008948935E-2</c:v>
                </c:pt>
                <c:pt idx="2">
                  <c:v>2.2851448109533774E-2</c:v>
                </c:pt>
                <c:pt idx="3">
                  <c:v>2.3403171989663858E-2</c:v>
                </c:pt>
                <c:pt idx="4">
                  <c:v>2.568012768543881E-2</c:v>
                </c:pt>
                <c:pt idx="5">
                  <c:v>6.6945570910406399E-2</c:v>
                </c:pt>
                <c:pt idx="6">
                  <c:v>5.0008523542603489E-2</c:v>
                </c:pt>
                <c:pt idx="7">
                  <c:v>3.9245529119113429E-2</c:v>
                </c:pt>
                <c:pt idx="8">
                  <c:v>2.5704158992079229E-4</c:v>
                </c:pt>
                <c:pt idx="9">
                  <c:v>3.1810393020217528E-2</c:v>
                </c:pt>
                <c:pt idx="10">
                  <c:v>3.9481982210597746E-2</c:v>
                </c:pt>
                <c:pt idx="11">
                  <c:v>7.935497945237989E-2</c:v>
                </c:pt>
                <c:pt idx="12">
                  <c:v>9.2018356129651341E-2</c:v>
                </c:pt>
                <c:pt idx="13">
                  <c:v>0.10367461778763773</c:v>
                </c:pt>
                <c:pt idx="14">
                  <c:v>0.12168008282807351</c:v>
                </c:pt>
                <c:pt idx="15">
                  <c:v>0.13409824889195382</c:v>
                </c:pt>
                <c:pt idx="16">
                  <c:v>0.1917052279950601</c:v>
                </c:pt>
                <c:pt idx="17">
                  <c:v>0.1601343615209497</c:v>
                </c:pt>
                <c:pt idx="18">
                  <c:v>0.44856334552228833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4C72-BE53-76F992D1B5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3-4C72-BE53-76F992D1B5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3-4C72-BE53-76F992D1B5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3-4C72-BE53-76F992D1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Glycerol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HPLC_Shimadzu!$M$38:$M$67</c:f>
              <c:numCache>
                <c:formatCode>General</c:formatCode>
                <c:ptCount val="30"/>
                <c:pt idx="0">
                  <c:v>9.5690239162835589E-3</c:v>
                </c:pt>
                <c:pt idx="1">
                  <c:v>9.5690239162835589E-3</c:v>
                </c:pt>
                <c:pt idx="2">
                  <c:v>9.5690239162835589E-3</c:v>
                </c:pt>
                <c:pt idx="3">
                  <c:v>9.5690239162835589E-3</c:v>
                </c:pt>
                <c:pt idx="4">
                  <c:v>2.801459759532144E-2</c:v>
                </c:pt>
                <c:pt idx="5">
                  <c:v>0.10067134273360819</c:v>
                </c:pt>
                <c:pt idx="6">
                  <c:v>0.11827695404110518</c:v>
                </c:pt>
                <c:pt idx="7">
                  <c:v>0.12254396288853289</c:v>
                </c:pt>
                <c:pt idx="8">
                  <c:v>0.13388345490433484</c:v>
                </c:pt>
                <c:pt idx="9">
                  <c:v>0.15723440883317152</c:v>
                </c:pt>
                <c:pt idx="10">
                  <c:v>0.16680997986873763</c:v>
                </c:pt>
                <c:pt idx="11">
                  <c:v>0.20116444086475993</c:v>
                </c:pt>
                <c:pt idx="12">
                  <c:v>0.20252517990665617</c:v>
                </c:pt>
                <c:pt idx="13">
                  <c:v>0.90750559834092281</c:v>
                </c:pt>
                <c:pt idx="14">
                  <c:v>0.20479307830981655</c:v>
                </c:pt>
                <c:pt idx="15">
                  <c:v>0.20460828658807756</c:v>
                </c:pt>
                <c:pt idx="16">
                  <c:v>0.19461273436674101</c:v>
                </c:pt>
                <c:pt idx="17">
                  <c:v>0.19064811197306802</c:v>
                </c:pt>
                <c:pt idx="18">
                  <c:v>0.25008384938330119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8-44DF-9D0F-D7D37AE7A9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8-44DF-9D0F-D7D37AE7A9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8-44DF-9D0F-D7D37AE7A9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8-44DF-9D0F-D7D37AE7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0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Ethanol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HPLC_Shimadzu!$N$38:$N$67</c:f>
              <c:numCache>
                <c:formatCode>General</c:formatCode>
                <c:ptCount val="30"/>
                <c:pt idx="0">
                  <c:v>-1.4752516991785924E-2</c:v>
                </c:pt>
                <c:pt idx="1">
                  <c:v>-1.4752516991785924E-2</c:v>
                </c:pt>
                <c:pt idx="2">
                  <c:v>-1.4752516991785924E-2</c:v>
                </c:pt>
                <c:pt idx="3">
                  <c:v>-1.4752516991785924E-2</c:v>
                </c:pt>
                <c:pt idx="4">
                  <c:v>-1.4752516991785924E-2</c:v>
                </c:pt>
                <c:pt idx="5">
                  <c:v>1.5481936003983697E-3</c:v>
                </c:pt>
                <c:pt idx="6">
                  <c:v>7.2636651022189754E-3</c:v>
                </c:pt>
                <c:pt idx="7">
                  <c:v>8.8063777352307172E-3</c:v>
                </c:pt>
                <c:pt idx="8">
                  <c:v>1.1018218739187308E-2</c:v>
                </c:pt>
                <c:pt idx="9">
                  <c:v>1.1510771567799491E-2</c:v>
                </c:pt>
                <c:pt idx="10">
                  <c:v>1.2579518271391962E-2</c:v>
                </c:pt>
                <c:pt idx="11">
                  <c:v>1.5683530436608355E-2</c:v>
                </c:pt>
                <c:pt idx="12">
                  <c:v>1.6203963614009907E-2</c:v>
                </c:pt>
                <c:pt idx="13">
                  <c:v>1.6036681521273691E-2</c:v>
                </c:pt>
                <c:pt idx="14">
                  <c:v>1.5572009041450879E-2</c:v>
                </c:pt>
                <c:pt idx="15">
                  <c:v>0.1116848647680016</c:v>
                </c:pt>
                <c:pt idx="16">
                  <c:v>0.132855342948729</c:v>
                </c:pt>
                <c:pt idx="17">
                  <c:v>0.15490869884111971</c:v>
                </c:pt>
                <c:pt idx="18">
                  <c:v>0.10857155915318875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6-48E5-8890-6E00454084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6-48E5-8890-6E004540846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6-48E5-8890-6E004540846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6-48E5-8890-6E004540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0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Malate, 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HPLC_Shimadzu!$O$38:$O$67</c:f>
              <c:numCache>
                <c:formatCode>General</c:formatCode>
                <c:ptCount val="30"/>
                <c:pt idx="0">
                  <c:v>-1.8035805546514183E-2</c:v>
                </c:pt>
                <c:pt idx="1">
                  <c:v>1.4733339696131872E-2</c:v>
                </c:pt>
                <c:pt idx="2">
                  <c:v>2.4845303565895448E-2</c:v>
                </c:pt>
                <c:pt idx="3">
                  <c:v>3.4319036974451066E-2</c:v>
                </c:pt>
                <c:pt idx="4">
                  <c:v>4.3423793397620827E-2</c:v>
                </c:pt>
                <c:pt idx="5">
                  <c:v>0.145381109575592</c:v>
                </c:pt>
                <c:pt idx="6">
                  <c:v>0.10630943852851737</c:v>
                </c:pt>
                <c:pt idx="7">
                  <c:v>8.9107133128771651E-2</c:v>
                </c:pt>
                <c:pt idx="8">
                  <c:v>7.2802339315099607E-2</c:v>
                </c:pt>
                <c:pt idx="9">
                  <c:v>1.8901782395896342E-2</c:v>
                </c:pt>
                <c:pt idx="10">
                  <c:v>-2.2794910354427371E-3</c:v>
                </c:pt>
                <c:pt idx="11">
                  <c:v>7.074574161636385E-3</c:v>
                </c:pt>
                <c:pt idx="12">
                  <c:v>1.7106759223748963E-2</c:v>
                </c:pt>
                <c:pt idx="13">
                  <c:v>2.3319533869570176E-2</c:v>
                </c:pt>
                <c:pt idx="14">
                  <c:v>-1.8035805546514183E-2</c:v>
                </c:pt>
                <c:pt idx="15">
                  <c:v>-1.8035805546514183E-2</c:v>
                </c:pt>
                <c:pt idx="16">
                  <c:v>-1.8035805546514183E-2</c:v>
                </c:pt>
                <c:pt idx="17">
                  <c:v>-1.8035805546514183E-2</c:v>
                </c:pt>
                <c:pt idx="18">
                  <c:v>9.725454386012948E-2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4-4908-A58D-8C3B6AD48D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4-4908-A58D-8C3B6AD48D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4-4908-A58D-8C3B6AD48DA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94-4908-A58D-8C3B6AD4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0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Succinate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HPLC_Shimadzu!$B$38:$B$67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HPLC_Shimadzu!$P$38:$P$67</c:f>
              <c:numCache>
                <c:formatCode>General</c:formatCode>
                <c:ptCount val="30"/>
                <c:pt idx="0">
                  <c:v>-1.8944097787227943E-2</c:v>
                </c:pt>
                <c:pt idx="1">
                  <c:v>-1.0812387067787312E-2</c:v>
                </c:pt>
                <c:pt idx="2">
                  <c:v>-8.3142122572128895E-3</c:v>
                </c:pt>
                <c:pt idx="3">
                  <c:v>-5.2597637033931499E-3</c:v>
                </c:pt>
                <c:pt idx="4">
                  <c:v>1.8251409719403852E-3</c:v>
                </c:pt>
                <c:pt idx="5">
                  <c:v>2.4779018431853955E-2</c:v>
                </c:pt>
                <c:pt idx="6">
                  <c:v>3.6051147283615873E-2</c:v>
                </c:pt>
                <c:pt idx="7">
                  <c:v>3.6228143474648478E-2</c:v>
                </c:pt>
                <c:pt idx="8">
                  <c:v>3.3871565616900134E-2</c:v>
                </c:pt>
                <c:pt idx="9">
                  <c:v>3.6435481869858094E-2</c:v>
                </c:pt>
                <c:pt idx="10">
                  <c:v>3.3360805179920343E-2</c:v>
                </c:pt>
                <c:pt idx="11">
                  <c:v>3.4781831742210653E-2</c:v>
                </c:pt>
                <c:pt idx="12">
                  <c:v>3.5393732859780501E-2</c:v>
                </c:pt>
                <c:pt idx="13">
                  <c:v>3.5272364043072428E-2</c:v>
                </c:pt>
                <c:pt idx="14">
                  <c:v>3.2839930674881543E-2</c:v>
                </c:pt>
                <c:pt idx="15">
                  <c:v>2.9987763482241921E-2</c:v>
                </c:pt>
                <c:pt idx="16">
                  <c:v>0.44831067543674963</c:v>
                </c:pt>
                <c:pt idx="17">
                  <c:v>0.51592322041120309</c:v>
                </c:pt>
                <c:pt idx="18">
                  <c:v>0.62896815910671056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0-40B5-A4EE-E091554302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0-40B5-A4EE-E091554302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0-40B5-A4EE-E091554302C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0-40B5-A4EE-E0915543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0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Lactate, 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4671916010498"/>
                  <c:y val="-3.744531933508311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HPLC_Shimadzu!$H$7:$H$15</c:f>
              <c:numCache>
                <c:formatCode>General</c:formatCode>
                <c:ptCount val="9"/>
                <c:pt idx="0">
                  <c:v>19652</c:v>
                </c:pt>
                <c:pt idx="1">
                  <c:v>50017</c:v>
                </c:pt>
                <c:pt idx="2">
                  <c:v>98497</c:v>
                </c:pt>
                <c:pt idx="3">
                  <c:v>197834</c:v>
                </c:pt>
                <c:pt idx="4">
                  <c:v>516875</c:v>
                </c:pt>
                <c:pt idx="5">
                  <c:v>998704</c:v>
                </c:pt>
                <c:pt idx="6">
                  <c:v>1475696</c:v>
                </c:pt>
                <c:pt idx="7">
                  <c:v>1982130</c:v>
                </c:pt>
              </c:numCache>
            </c:numRef>
          </c:xVal>
          <c:yVal>
            <c:numRef>
              <c:f>HPLC_Shimadzu!$A$7:$A$14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A-4DFC-9F45-B0A220E0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Signal,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AU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Lactate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FACS!$M$96:$M$120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FACS!$M$96:$M$120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FACS!$B$96:$B$120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 formatCode="General">
                  <c:v>65</c:v>
                </c:pt>
                <c:pt idx="13" formatCode="General">
                  <c:v>67.75</c:v>
                </c:pt>
                <c:pt idx="14" formatCode="General">
                  <c:v>70.8</c:v>
                </c:pt>
                <c:pt idx="15" formatCode="General">
                  <c:v>73.866666666666674</c:v>
                </c:pt>
                <c:pt idx="16" formatCode="General">
                  <c:v>84.766666666666666</c:v>
                </c:pt>
                <c:pt idx="17" formatCode="General">
                  <c:v>87.166666666666671</c:v>
                </c:pt>
                <c:pt idx="18" formatCode="General">
                  <c:v>89.166666666666657</c:v>
                </c:pt>
              </c:numCache>
            </c:numRef>
          </c:xVal>
          <c:yVal>
            <c:numRef>
              <c:f>FACS!$L$96:$L$120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D-44B1-A1BC-ECF75DADB9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D3D-44B1-A1BC-ECF75DADB9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3D-44B1-A1BC-ECF75DADB9A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D3D-44B1-A1BC-ECF75DAD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mCardinal2  fluorescence, -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FACS!$O$6:$O$30</c:f>
                <c:numCache>
                  <c:formatCode>General</c:formatCode>
                  <c:ptCount val="25"/>
                  <c:pt idx="0">
                    <c:v>2221.8624640002654</c:v>
                  </c:pt>
                  <c:pt idx="1">
                    <c:v>38.036162179343563</c:v>
                  </c:pt>
                  <c:pt idx="2">
                    <c:v>344.27741449786299</c:v>
                  </c:pt>
                  <c:pt idx="3">
                    <c:v>12.882613606459419</c:v>
                  </c:pt>
                  <c:pt idx="4">
                    <c:v>77.91602231462619</c:v>
                  </c:pt>
                  <c:pt idx="5">
                    <c:v>173.73472201414816</c:v>
                  </c:pt>
                  <c:pt idx="6">
                    <c:v>86.401986859871045</c:v>
                  </c:pt>
                  <c:pt idx="7">
                    <c:v>179.72460859140395</c:v>
                  </c:pt>
                  <c:pt idx="8">
                    <c:v>65.07000230520967</c:v>
                  </c:pt>
                  <c:pt idx="9">
                    <c:v>102.98467992861849</c:v>
                  </c:pt>
                  <c:pt idx="10">
                    <c:v>25.191876336099572</c:v>
                  </c:pt>
                  <c:pt idx="11">
                    <c:v>637.10989392202453</c:v>
                  </c:pt>
                  <c:pt idx="12">
                    <c:v>677.29785636257054</c:v>
                  </c:pt>
                  <c:pt idx="13">
                    <c:v>706.81850586507244</c:v>
                  </c:pt>
                  <c:pt idx="14">
                    <c:v>222.32923094666023</c:v>
                  </c:pt>
                  <c:pt idx="15">
                    <c:v>2.2503851522202569</c:v>
                  </c:pt>
                  <c:pt idx="16">
                    <c:v>272.36810759215797</c:v>
                  </c:pt>
                  <c:pt idx="17">
                    <c:v>195.87989236604488</c:v>
                  </c:pt>
                  <c:pt idx="18">
                    <c:v>204.053607907334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FACS!$O$6:$O$30</c:f>
                <c:numCache>
                  <c:formatCode>General</c:formatCode>
                  <c:ptCount val="25"/>
                  <c:pt idx="0">
                    <c:v>2221.8624640002654</c:v>
                  </c:pt>
                  <c:pt idx="1">
                    <c:v>38.036162179343563</c:v>
                  </c:pt>
                  <c:pt idx="2">
                    <c:v>344.27741449786299</c:v>
                  </c:pt>
                  <c:pt idx="3">
                    <c:v>12.882613606459419</c:v>
                  </c:pt>
                  <c:pt idx="4">
                    <c:v>77.91602231462619</c:v>
                  </c:pt>
                  <c:pt idx="5">
                    <c:v>173.73472201414816</c:v>
                  </c:pt>
                  <c:pt idx="6">
                    <c:v>86.401986859871045</c:v>
                  </c:pt>
                  <c:pt idx="7">
                    <c:v>179.72460859140395</c:v>
                  </c:pt>
                  <c:pt idx="8">
                    <c:v>65.07000230520967</c:v>
                  </c:pt>
                  <c:pt idx="9">
                    <c:v>102.98467992861849</c:v>
                  </c:pt>
                  <c:pt idx="10">
                    <c:v>25.191876336099572</c:v>
                  </c:pt>
                  <c:pt idx="11">
                    <c:v>637.10989392202453</c:v>
                  </c:pt>
                  <c:pt idx="12">
                    <c:v>677.29785636257054</c:v>
                  </c:pt>
                  <c:pt idx="13">
                    <c:v>706.81850586507244</c:v>
                  </c:pt>
                  <c:pt idx="14">
                    <c:v>222.32923094666023</c:v>
                  </c:pt>
                  <c:pt idx="15">
                    <c:v>2.2503851522202569</c:v>
                  </c:pt>
                  <c:pt idx="16">
                    <c:v>272.36810759215797</c:v>
                  </c:pt>
                  <c:pt idx="17">
                    <c:v>195.87989236604488</c:v>
                  </c:pt>
                  <c:pt idx="18">
                    <c:v>204.053607907334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FACS!$B$6:$B$30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FACS!$N$6:$N$30</c:f>
              <c:numCache>
                <c:formatCode>General</c:formatCode>
                <c:ptCount val="25"/>
                <c:pt idx="0">
                  <c:v>2700.1733333333336</c:v>
                </c:pt>
                <c:pt idx="1">
                  <c:v>149.85666666666668</c:v>
                </c:pt>
                <c:pt idx="2">
                  <c:v>343.9666666666667</c:v>
                </c:pt>
                <c:pt idx="3">
                  <c:v>153.37333333333333</c:v>
                </c:pt>
                <c:pt idx="4">
                  <c:v>205.70333333333335</c:v>
                </c:pt>
                <c:pt idx="5">
                  <c:v>226.71666666666667</c:v>
                </c:pt>
                <c:pt idx="6">
                  <c:v>250.32666666666668</c:v>
                </c:pt>
                <c:pt idx="7">
                  <c:v>260.87333333333328</c:v>
                </c:pt>
                <c:pt idx="8">
                  <c:v>224.9</c:v>
                </c:pt>
                <c:pt idx="9">
                  <c:v>312.44</c:v>
                </c:pt>
                <c:pt idx="10">
                  <c:v>225.78666666666666</c:v>
                </c:pt>
                <c:pt idx="11">
                  <c:v>718.56666666666661</c:v>
                </c:pt>
                <c:pt idx="12">
                  <c:v>711.79666666666662</c:v>
                </c:pt>
                <c:pt idx="13">
                  <c:v>965.14666666666653</c:v>
                </c:pt>
                <c:pt idx="14">
                  <c:v>478.93333333333334</c:v>
                </c:pt>
                <c:pt idx="15">
                  <c:v>265.47666666666663</c:v>
                </c:pt>
                <c:pt idx="16">
                  <c:v>357.93333333333334</c:v>
                </c:pt>
                <c:pt idx="17">
                  <c:v>406.33333333333331</c:v>
                </c:pt>
                <c:pt idx="18">
                  <c:v>306.33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9-4E67-8887-59E70CABB5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5B9-4E67-8887-59E70CABB53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5B9-4E67-8887-59E70CABB53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5B9-4E67-8887-59E70CAB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</c:valAx>
      <c:valAx>
        <c:axId val="73999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mTagBFP2 CV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FACS!$O$36:$O$60</c:f>
                <c:numCache>
                  <c:formatCode>General</c:formatCode>
                  <c:ptCount val="25"/>
                  <c:pt idx="0">
                    <c:v>393.60100774769364</c:v>
                  </c:pt>
                  <c:pt idx="1">
                    <c:v>5.0442343323838577</c:v>
                  </c:pt>
                  <c:pt idx="2">
                    <c:v>38.838142334565873</c:v>
                  </c:pt>
                  <c:pt idx="3">
                    <c:v>0.98534258001976094</c:v>
                  </c:pt>
                  <c:pt idx="4">
                    <c:v>3.5004190225362066</c:v>
                  </c:pt>
                  <c:pt idx="5">
                    <c:v>5.1941922695769804</c:v>
                  </c:pt>
                  <c:pt idx="6">
                    <c:v>37.290500577671793</c:v>
                  </c:pt>
                  <c:pt idx="7">
                    <c:v>41.91480207913829</c:v>
                  </c:pt>
                  <c:pt idx="8">
                    <c:v>19.723004335039789</c:v>
                  </c:pt>
                  <c:pt idx="9">
                    <c:v>31.157658769554491</c:v>
                  </c:pt>
                  <c:pt idx="10">
                    <c:v>11.161076710305924</c:v>
                  </c:pt>
                  <c:pt idx="11">
                    <c:v>413.3911761677229</c:v>
                  </c:pt>
                  <c:pt idx="12">
                    <c:v>405.73593925113403</c:v>
                  </c:pt>
                  <c:pt idx="13">
                    <c:v>386.6370193088087</c:v>
                  </c:pt>
                  <c:pt idx="14">
                    <c:v>135.03253879466726</c:v>
                  </c:pt>
                  <c:pt idx="15">
                    <c:v>6.3724903556877512</c:v>
                  </c:pt>
                  <c:pt idx="16">
                    <c:v>23.835923169311698</c:v>
                  </c:pt>
                  <c:pt idx="17">
                    <c:v>123.94066335683915</c:v>
                  </c:pt>
                  <c:pt idx="18">
                    <c:v>155.42483081326915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FACS!$O$36:$O$60</c:f>
                <c:numCache>
                  <c:formatCode>General</c:formatCode>
                  <c:ptCount val="25"/>
                  <c:pt idx="0">
                    <c:v>393.60100774769364</c:v>
                  </c:pt>
                  <c:pt idx="1">
                    <c:v>5.0442343323838577</c:v>
                  </c:pt>
                  <c:pt idx="2">
                    <c:v>38.838142334565873</c:v>
                  </c:pt>
                  <c:pt idx="3">
                    <c:v>0.98534258001976094</c:v>
                  </c:pt>
                  <c:pt idx="4">
                    <c:v>3.5004190225362066</c:v>
                  </c:pt>
                  <c:pt idx="5">
                    <c:v>5.1941922695769804</c:v>
                  </c:pt>
                  <c:pt idx="6">
                    <c:v>37.290500577671793</c:v>
                  </c:pt>
                  <c:pt idx="7">
                    <c:v>41.91480207913829</c:v>
                  </c:pt>
                  <c:pt idx="8">
                    <c:v>19.723004335039789</c:v>
                  </c:pt>
                  <c:pt idx="9">
                    <c:v>31.157658769554491</c:v>
                  </c:pt>
                  <c:pt idx="10">
                    <c:v>11.161076710305924</c:v>
                  </c:pt>
                  <c:pt idx="11">
                    <c:v>413.3911761677229</c:v>
                  </c:pt>
                  <c:pt idx="12">
                    <c:v>405.73593925113403</c:v>
                  </c:pt>
                  <c:pt idx="13">
                    <c:v>386.6370193088087</c:v>
                  </c:pt>
                  <c:pt idx="14">
                    <c:v>135.03253879466726</c:v>
                  </c:pt>
                  <c:pt idx="15">
                    <c:v>6.3724903556877512</c:v>
                  </c:pt>
                  <c:pt idx="16">
                    <c:v>23.835923169311698</c:v>
                  </c:pt>
                  <c:pt idx="17">
                    <c:v>123.94066335683915</c:v>
                  </c:pt>
                  <c:pt idx="18">
                    <c:v>155.42483081326915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FACS!$B$36:$B$60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FACS!$N$36:$N$60</c:f>
              <c:numCache>
                <c:formatCode>General</c:formatCode>
                <c:ptCount val="25"/>
                <c:pt idx="0">
                  <c:v>477.71000000000004</c:v>
                </c:pt>
                <c:pt idx="1">
                  <c:v>94.44</c:v>
                </c:pt>
                <c:pt idx="2">
                  <c:v>108.06</c:v>
                </c:pt>
                <c:pt idx="3">
                  <c:v>77.75</c:v>
                </c:pt>
                <c:pt idx="4">
                  <c:v>76.446666666666658</c:v>
                </c:pt>
                <c:pt idx="5">
                  <c:v>76.903333333333336</c:v>
                </c:pt>
                <c:pt idx="6">
                  <c:v>124.01333333333332</c:v>
                </c:pt>
                <c:pt idx="7">
                  <c:v>99.59666666666665</c:v>
                </c:pt>
                <c:pt idx="8">
                  <c:v>91.7</c:v>
                </c:pt>
                <c:pt idx="9">
                  <c:v>115.52</c:v>
                </c:pt>
                <c:pt idx="10">
                  <c:v>107.83666666666666</c:v>
                </c:pt>
                <c:pt idx="11">
                  <c:v>449.45333333333338</c:v>
                </c:pt>
                <c:pt idx="12">
                  <c:v>413.38000000000005</c:v>
                </c:pt>
                <c:pt idx="13">
                  <c:v>560.5</c:v>
                </c:pt>
                <c:pt idx="14">
                  <c:v>264.98333333333335</c:v>
                </c:pt>
                <c:pt idx="15">
                  <c:v>162.10666666666668</c:v>
                </c:pt>
                <c:pt idx="16">
                  <c:v>161.33666666666667</c:v>
                </c:pt>
                <c:pt idx="17">
                  <c:v>249.19333333333336</c:v>
                </c:pt>
                <c:pt idx="18">
                  <c:v>226.18333333333331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7-45E6-9E1F-CDFDD0A4C0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997-45E6-9E1F-CDFDD0A4C0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997-45E6-9E1F-CDFDD0A4C0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997-45E6-9E1F-CDFDD0A4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</c:valAx>
      <c:valAx>
        <c:axId val="73999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mEmerald 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RQ'!$G$5:$G$557</c:f>
              <c:numCache>
                <c:formatCode>General</c:formatCode>
                <c:ptCount val="553"/>
                <c:pt idx="0">
                  <c:v>20.891935483870999</c:v>
                </c:pt>
                <c:pt idx="1">
                  <c:v>20.8645</c:v>
                </c:pt>
                <c:pt idx="2">
                  <c:v>20.858000000000001</c:v>
                </c:pt>
                <c:pt idx="3">
                  <c:v>20.8734782608696</c:v>
                </c:pt>
                <c:pt idx="4">
                  <c:v>20.894117647058799</c:v>
                </c:pt>
                <c:pt idx="5">
                  <c:v>20.893714285714299</c:v>
                </c:pt>
                <c:pt idx="6">
                  <c:v>20.8803571428571</c:v>
                </c:pt>
                <c:pt idx="7">
                  <c:v>20.8537931034483</c:v>
                </c:pt>
                <c:pt idx="8">
                  <c:v>20.85</c:v>
                </c:pt>
                <c:pt idx="9">
                  <c:v>20.865714285714301</c:v>
                </c:pt>
                <c:pt idx="10">
                  <c:v>20.855769230769202</c:v>
                </c:pt>
                <c:pt idx="11">
                  <c:v>20.85</c:v>
                </c:pt>
                <c:pt idx="12">
                  <c:v>20.863043478260899</c:v>
                </c:pt>
                <c:pt idx="13">
                  <c:v>20.888999999999999</c:v>
                </c:pt>
                <c:pt idx="14">
                  <c:v>20.881904761904799</c:v>
                </c:pt>
                <c:pt idx="15">
                  <c:v>20.868437499999999</c:v>
                </c:pt>
                <c:pt idx="16">
                  <c:v>20.830769230769199</c:v>
                </c:pt>
                <c:pt idx="17">
                  <c:v>20.823125000000001</c:v>
                </c:pt>
                <c:pt idx="18">
                  <c:v>20.839230769230799</c:v>
                </c:pt>
                <c:pt idx="19">
                  <c:v>20.8215</c:v>
                </c:pt>
                <c:pt idx="20">
                  <c:v>20.82</c:v>
                </c:pt>
                <c:pt idx="21">
                  <c:v>20.837199999999999</c:v>
                </c:pt>
                <c:pt idx="22">
                  <c:v>20.859473684210499</c:v>
                </c:pt>
                <c:pt idx="23">
                  <c:v>20.856562499999999</c:v>
                </c:pt>
                <c:pt idx="24">
                  <c:v>20.850312500000001</c:v>
                </c:pt>
                <c:pt idx="25">
                  <c:v>20.815428571428601</c:v>
                </c:pt>
                <c:pt idx="26">
                  <c:v>20.813666666666698</c:v>
                </c:pt>
                <c:pt idx="27">
                  <c:v>20.8318181818182</c:v>
                </c:pt>
                <c:pt idx="28">
                  <c:v>20.815333333333299</c:v>
                </c:pt>
                <c:pt idx="29">
                  <c:v>20.810500000000001</c:v>
                </c:pt>
                <c:pt idx="30">
                  <c:v>20.825172413793101</c:v>
                </c:pt>
                <c:pt idx="31">
                  <c:v>20.847727272727301</c:v>
                </c:pt>
                <c:pt idx="32">
                  <c:v>20.850909090909099</c:v>
                </c:pt>
                <c:pt idx="33">
                  <c:v>20.839310344827599</c:v>
                </c:pt>
                <c:pt idx="34">
                  <c:v>20.806000000000001</c:v>
                </c:pt>
                <c:pt idx="35">
                  <c:v>20.8</c:v>
                </c:pt>
                <c:pt idx="36">
                  <c:v>20.8172413793103</c:v>
                </c:pt>
                <c:pt idx="37">
                  <c:v>20.801904761904801</c:v>
                </c:pt>
                <c:pt idx="38">
                  <c:v>20.795999999999999</c:v>
                </c:pt>
                <c:pt idx="39">
                  <c:v>20.809000000000001</c:v>
                </c:pt>
                <c:pt idx="40">
                  <c:v>20.834444444444401</c:v>
                </c:pt>
                <c:pt idx="41">
                  <c:v>20.835428571428601</c:v>
                </c:pt>
                <c:pt idx="42">
                  <c:v>20.8229411764706</c:v>
                </c:pt>
                <c:pt idx="43">
                  <c:v>20.792187500000001</c:v>
                </c:pt>
                <c:pt idx="44">
                  <c:v>20.7841025641026</c:v>
                </c:pt>
                <c:pt idx="45">
                  <c:v>20.796206896551698</c:v>
                </c:pt>
                <c:pt idx="46">
                  <c:v>20.782631578947399</c:v>
                </c:pt>
                <c:pt idx="47">
                  <c:v>20.778076923076899</c:v>
                </c:pt>
                <c:pt idx="48">
                  <c:v>20.791481481481501</c:v>
                </c:pt>
                <c:pt idx="49">
                  <c:v>20.816153846153799</c:v>
                </c:pt>
                <c:pt idx="50">
                  <c:v>20.809565217391299</c:v>
                </c:pt>
                <c:pt idx="51">
                  <c:v>20.7945833333333</c:v>
                </c:pt>
                <c:pt idx="52">
                  <c:v>20.760689655172399</c:v>
                </c:pt>
                <c:pt idx="53">
                  <c:v>20.753448275862102</c:v>
                </c:pt>
                <c:pt idx="54">
                  <c:v>20.76</c:v>
                </c:pt>
                <c:pt idx="55">
                  <c:v>20.731071428571401</c:v>
                </c:pt>
                <c:pt idx="56">
                  <c:v>20.701499999999999</c:v>
                </c:pt>
                <c:pt idx="57">
                  <c:v>20.693703703703701</c:v>
                </c:pt>
                <c:pt idx="58">
                  <c:v>20.702592592592602</c:v>
                </c:pt>
                <c:pt idx="59">
                  <c:v>20.685714285714301</c:v>
                </c:pt>
                <c:pt idx="60">
                  <c:v>20.658214285714301</c:v>
                </c:pt>
                <c:pt idx="61">
                  <c:v>20.602692307692301</c:v>
                </c:pt>
                <c:pt idx="62">
                  <c:v>20.579130434782599</c:v>
                </c:pt>
                <c:pt idx="63">
                  <c:v>20.576799999999999</c:v>
                </c:pt>
                <c:pt idx="64">
                  <c:v>20.5456</c:v>
                </c:pt>
                <c:pt idx="65">
                  <c:v>20.525833333333299</c:v>
                </c:pt>
                <c:pt idx="66">
                  <c:v>20.523333333333301</c:v>
                </c:pt>
                <c:pt idx="67">
                  <c:v>20.534400000000002</c:v>
                </c:pt>
                <c:pt idx="68">
                  <c:v>20.516923076923099</c:v>
                </c:pt>
                <c:pt idx="69">
                  <c:v>20.490384615384599</c:v>
                </c:pt>
                <c:pt idx="70">
                  <c:v>20.4439130434783</c:v>
                </c:pt>
                <c:pt idx="71">
                  <c:v>20.423181818181799</c:v>
                </c:pt>
                <c:pt idx="72">
                  <c:v>20.431724137930999</c:v>
                </c:pt>
                <c:pt idx="73">
                  <c:v>20.3960869565217</c:v>
                </c:pt>
                <c:pt idx="74">
                  <c:v>20.381904761904799</c:v>
                </c:pt>
                <c:pt idx="75">
                  <c:v>20.385200000000001</c:v>
                </c:pt>
                <c:pt idx="76">
                  <c:v>20.395185185185198</c:v>
                </c:pt>
                <c:pt idx="77">
                  <c:v>20.381190476190501</c:v>
                </c:pt>
                <c:pt idx="78">
                  <c:v>20.353999999999999</c:v>
                </c:pt>
                <c:pt idx="79">
                  <c:v>20.3135714285714</c:v>
                </c:pt>
                <c:pt idx="80">
                  <c:v>20.292380952380999</c:v>
                </c:pt>
                <c:pt idx="81">
                  <c:v>20.291904761904799</c:v>
                </c:pt>
                <c:pt idx="82">
                  <c:v>20.265000000000001</c:v>
                </c:pt>
                <c:pt idx="83">
                  <c:v>20.242692307692302</c:v>
                </c:pt>
                <c:pt idx="84">
                  <c:v>20.2461290322581</c:v>
                </c:pt>
                <c:pt idx="85">
                  <c:v>20.253103448275901</c:v>
                </c:pt>
                <c:pt idx="86">
                  <c:v>20.2315</c:v>
                </c:pt>
                <c:pt idx="87">
                  <c:v>20.197500000000002</c:v>
                </c:pt>
                <c:pt idx="88">
                  <c:v>20.1416</c:v>
                </c:pt>
                <c:pt idx="89">
                  <c:v>20.135200000000001</c:v>
                </c:pt>
                <c:pt idx="90">
                  <c:v>20.1369696969697</c:v>
                </c:pt>
                <c:pt idx="91">
                  <c:v>20.086818181818199</c:v>
                </c:pt>
                <c:pt idx="92">
                  <c:v>20.054500000000001</c:v>
                </c:pt>
                <c:pt idx="93">
                  <c:v>20.066666666666698</c:v>
                </c:pt>
                <c:pt idx="94">
                  <c:v>20.067</c:v>
                </c:pt>
                <c:pt idx="95">
                  <c:v>20.043225806451598</c:v>
                </c:pt>
                <c:pt idx="96">
                  <c:v>19.997199999999999</c:v>
                </c:pt>
                <c:pt idx="97">
                  <c:v>19.931034482758601</c:v>
                </c:pt>
                <c:pt idx="98">
                  <c:v>19.8908695652174</c:v>
                </c:pt>
                <c:pt idx="99">
                  <c:v>20.096086956521699</c:v>
                </c:pt>
                <c:pt idx="100">
                  <c:v>20.093333333333302</c:v>
                </c:pt>
                <c:pt idx="101">
                  <c:v>20.073181818181801</c:v>
                </c:pt>
                <c:pt idx="102">
                  <c:v>20.085294117647098</c:v>
                </c:pt>
                <c:pt idx="103">
                  <c:v>20.1041666666667</c:v>
                </c:pt>
                <c:pt idx="104">
                  <c:v>20.0896774193548</c:v>
                </c:pt>
                <c:pt idx="105">
                  <c:v>20.0606896551724</c:v>
                </c:pt>
                <c:pt idx="106">
                  <c:v>20.0386363636364</c:v>
                </c:pt>
                <c:pt idx="107">
                  <c:v>19.983333333333299</c:v>
                </c:pt>
                <c:pt idx="108">
                  <c:v>19.961142857142899</c:v>
                </c:pt>
                <c:pt idx="109">
                  <c:v>19.9322727272727</c:v>
                </c:pt>
                <c:pt idx="110">
                  <c:v>19.970800000000001</c:v>
                </c:pt>
                <c:pt idx="111">
                  <c:v>20.0996296296296</c:v>
                </c:pt>
                <c:pt idx="112">
                  <c:v>19.947931034482799</c:v>
                </c:pt>
                <c:pt idx="113">
                  <c:v>19.866</c:v>
                </c:pt>
                <c:pt idx="114">
                  <c:v>19.891842105263201</c:v>
                </c:pt>
                <c:pt idx="115">
                  <c:v>19.8277419354839</c:v>
                </c:pt>
                <c:pt idx="116">
                  <c:v>19.7038235294118</c:v>
                </c:pt>
                <c:pt idx="117">
                  <c:v>19.731071428571401</c:v>
                </c:pt>
                <c:pt idx="118">
                  <c:v>19.7246666666667</c:v>
                </c:pt>
                <c:pt idx="119">
                  <c:v>19.713823529411801</c:v>
                </c:pt>
                <c:pt idx="120">
                  <c:v>19.708214285714298</c:v>
                </c:pt>
                <c:pt idx="121">
                  <c:v>19.711612903225799</c:v>
                </c:pt>
                <c:pt idx="122">
                  <c:v>19.6952380952381</c:v>
                </c:pt>
                <c:pt idx="123">
                  <c:v>19.6564864864865</c:v>
                </c:pt>
                <c:pt idx="124">
                  <c:v>19.6236</c:v>
                </c:pt>
                <c:pt idx="125">
                  <c:v>19.606666666666701</c:v>
                </c:pt>
                <c:pt idx="126">
                  <c:v>19.6011538461538</c:v>
                </c:pt>
                <c:pt idx="127">
                  <c:v>19.571428571428601</c:v>
                </c:pt>
                <c:pt idx="128">
                  <c:v>19.548076923076898</c:v>
                </c:pt>
                <c:pt idx="129">
                  <c:v>19.550833333333301</c:v>
                </c:pt>
                <c:pt idx="130">
                  <c:v>19.551200000000001</c:v>
                </c:pt>
                <c:pt idx="131">
                  <c:v>19.521851851851899</c:v>
                </c:pt>
                <c:pt idx="132">
                  <c:v>19.600000000000001</c:v>
                </c:pt>
                <c:pt idx="133">
                  <c:v>19.797619047619001</c:v>
                </c:pt>
                <c:pt idx="134">
                  <c:v>19.508888888888901</c:v>
                </c:pt>
                <c:pt idx="135">
                  <c:v>19.412608695652199</c:v>
                </c:pt>
                <c:pt idx="136">
                  <c:v>19.378571428571401</c:v>
                </c:pt>
                <c:pt idx="137">
                  <c:v>19.354347826087</c:v>
                </c:pt>
                <c:pt idx="138">
                  <c:v>19.315757575757601</c:v>
                </c:pt>
                <c:pt idx="139">
                  <c:v>19.323</c:v>
                </c:pt>
                <c:pt idx="140">
                  <c:v>19.290800000000001</c:v>
                </c:pt>
                <c:pt idx="141">
                  <c:v>19.250606060606099</c:v>
                </c:pt>
                <c:pt idx="142">
                  <c:v>19.193870967741901</c:v>
                </c:pt>
                <c:pt idx="143">
                  <c:v>19.166333333333299</c:v>
                </c:pt>
                <c:pt idx="144">
                  <c:v>19.166562500000001</c:v>
                </c:pt>
                <c:pt idx="145">
                  <c:v>19.134374999999999</c:v>
                </c:pt>
                <c:pt idx="146">
                  <c:v>19.1331034482759</c:v>
                </c:pt>
                <c:pt idx="147">
                  <c:v>19.055</c:v>
                </c:pt>
                <c:pt idx="148">
                  <c:v>19.059999999999999</c:v>
                </c:pt>
                <c:pt idx="149">
                  <c:v>19.431410256410299</c:v>
                </c:pt>
                <c:pt idx="150">
                  <c:v>19.5566037735849</c:v>
                </c:pt>
                <c:pt idx="151">
                  <c:v>19.354423076923101</c:v>
                </c:pt>
                <c:pt idx="152">
                  <c:v>18.857428571428599</c:v>
                </c:pt>
                <c:pt idx="153">
                  <c:v>19.018390804597701</c:v>
                </c:pt>
                <c:pt idx="154">
                  <c:v>18.647500000000001</c:v>
                </c:pt>
                <c:pt idx="155">
                  <c:v>19.272777777777801</c:v>
                </c:pt>
                <c:pt idx="156">
                  <c:v>18.951351351351398</c:v>
                </c:pt>
                <c:pt idx="157">
                  <c:v>19.538023255814</c:v>
                </c:pt>
                <c:pt idx="158">
                  <c:v>18.957105263157899</c:v>
                </c:pt>
                <c:pt idx="159">
                  <c:v>19.121896551724099</c:v>
                </c:pt>
                <c:pt idx="160">
                  <c:v>19.283513513513501</c:v>
                </c:pt>
                <c:pt idx="161">
                  <c:v>18.54</c:v>
                </c:pt>
                <c:pt idx="162">
                  <c:v>18.065964912280698</c:v>
                </c:pt>
                <c:pt idx="163">
                  <c:v>18.346399999999999</c:v>
                </c:pt>
                <c:pt idx="164">
                  <c:v>18.2940740740741</c:v>
                </c:pt>
                <c:pt idx="165">
                  <c:v>18.2775</c:v>
                </c:pt>
                <c:pt idx="166">
                  <c:v>18.269230769230798</c:v>
                </c:pt>
                <c:pt idx="167">
                  <c:v>18.253461538461501</c:v>
                </c:pt>
                <c:pt idx="168">
                  <c:v>18.221851851851898</c:v>
                </c:pt>
                <c:pt idx="169">
                  <c:v>18.161999999999999</c:v>
                </c:pt>
                <c:pt idx="170">
                  <c:v>18.123076923076901</c:v>
                </c:pt>
                <c:pt idx="171">
                  <c:v>18.144583333333301</c:v>
                </c:pt>
                <c:pt idx="172">
                  <c:v>18.155862068965501</c:v>
                </c:pt>
                <c:pt idx="173">
                  <c:v>18.7701136363636</c:v>
                </c:pt>
                <c:pt idx="174">
                  <c:v>18.351052631578899</c:v>
                </c:pt>
                <c:pt idx="175">
                  <c:v>18.1345283018868</c:v>
                </c:pt>
                <c:pt idx="176">
                  <c:v>18.510303030303</c:v>
                </c:pt>
                <c:pt idx="177">
                  <c:v>19.07</c:v>
                </c:pt>
                <c:pt idx="178">
                  <c:v>19.132727272727301</c:v>
                </c:pt>
                <c:pt idx="179">
                  <c:v>18.299797979798001</c:v>
                </c:pt>
                <c:pt idx="180">
                  <c:v>17.959175257731999</c:v>
                </c:pt>
                <c:pt idx="181">
                  <c:v>18.497894736842099</c:v>
                </c:pt>
                <c:pt idx="182">
                  <c:v>18.064390243902398</c:v>
                </c:pt>
                <c:pt idx="183">
                  <c:v>18.069545454545501</c:v>
                </c:pt>
                <c:pt idx="184">
                  <c:v>17.853191489361699</c:v>
                </c:pt>
                <c:pt idx="185">
                  <c:v>17.792000000000002</c:v>
                </c:pt>
                <c:pt idx="186">
                  <c:v>18.0091891891892</c:v>
                </c:pt>
                <c:pt idx="187">
                  <c:v>17.933333333333302</c:v>
                </c:pt>
                <c:pt idx="188">
                  <c:v>17.971081081081099</c:v>
                </c:pt>
                <c:pt idx="189">
                  <c:v>18.075576923076898</c:v>
                </c:pt>
                <c:pt idx="190">
                  <c:v>17.9769230769231</c:v>
                </c:pt>
                <c:pt idx="191">
                  <c:v>17.734999999999999</c:v>
                </c:pt>
                <c:pt idx="192">
                  <c:v>16.808793103448298</c:v>
                </c:pt>
                <c:pt idx="193">
                  <c:v>17.644545454545501</c:v>
                </c:pt>
                <c:pt idx="194">
                  <c:v>17.7435714285714</c:v>
                </c:pt>
                <c:pt idx="195">
                  <c:v>17.938048780487801</c:v>
                </c:pt>
                <c:pt idx="196">
                  <c:v>16.760086206896599</c:v>
                </c:pt>
                <c:pt idx="197">
                  <c:v>17.9407042253521</c:v>
                </c:pt>
                <c:pt idx="198">
                  <c:v>16.7524175824176</c:v>
                </c:pt>
                <c:pt idx="199">
                  <c:v>17.796363636363601</c:v>
                </c:pt>
                <c:pt idx="200">
                  <c:v>17.6159259259259</c:v>
                </c:pt>
                <c:pt idx="201">
                  <c:v>17.5798979591837</c:v>
                </c:pt>
                <c:pt idx="202">
                  <c:v>17.795774647887299</c:v>
                </c:pt>
                <c:pt idx="203">
                  <c:v>16.9164367816092</c:v>
                </c:pt>
                <c:pt idx="204">
                  <c:v>17.530462962963</c:v>
                </c:pt>
                <c:pt idx="205">
                  <c:v>18.286263736263699</c:v>
                </c:pt>
                <c:pt idx="206">
                  <c:v>17.248873239436598</c:v>
                </c:pt>
                <c:pt idx="207">
                  <c:v>17.147816091953999</c:v>
                </c:pt>
                <c:pt idx="208">
                  <c:v>18.037183098591601</c:v>
                </c:pt>
                <c:pt idx="209">
                  <c:v>17.394579439252301</c:v>
                </c:pt>
                <c:pt idx="210">
                  <c:v>17.6484615384615</c:v>
                </c:pt>
                <c:pt idx="211">
                  <c:v>17.229052631578899</c:v>
                </c:pt>
                <c:pt idx="212">
                  <c:v>18.256825396825398</c:v>
                </c:pt>
                <c:pt idx="213">
                  <c:v>17.529620253164602</c:v>
                </c:pt>
                <c:pt idx="214">
                  <c:v>16.825600000000001</c:v>
                </c:pt>
                <c:pt idx="215">
                  <c:v>17.500454545454499</c:v>
                </c:pt>
                <c:pt idx="216">
                  <c:v>17.510930232558099</c:v>
                </c:pt>
                <c:pt idx="217">
                  <c:v>17.421578947368399</c:v>
                </c:pt>
                <c:pt idx="218">
                  <c:v>18.034520547945199</c:v>
                </c:pt>
                <c:pt idx="219">
                  <c:v>17.975000000000001</c:v>
                </c:pt>
                <c:pt idx="220">
                  <c:v>17.413478260869599</c:v>
                </c:pt>
                <c:pt idx="221">
                  <c:v>17.443058823529402</c:v>
                </c:pt>
                <c:pt idx="222">
                  <c:v>17.770434782608699</c:v>
                </c:pt>
                <c:pt idx="223">
                  <c:v>17.599565217391302</c:v>
                </c:pt>
                <c:pt idx="224">
                  <c:v>17.5665714285714</c:v>
                </c:pt>
                <c:pt idx="225">
                  <c:v>18.2459016393443</c:v>
                </c:pt>
                <c:pt idx="226">
                  <c:v>18.1219402985075</c:v>
                </c:pt>
                <c:pt idx="227">
                  <c:v>17.657619047619001</c:v>
                </c:pt>
                <c:pt idx="228">
                  <c:v>18.069772727272699</c:v>
                </c:pt>
                <c:pt idx="229">
                  <c:v>17.6865384615385</c:v>
                </c:pt>
                <c:pt idx="230">
                  <c:v>17.918598130841101</c:v>
                </c:pt>
                <c:pt idx="231">
                  <c:v>18.044158415841601</c:v>
                </c:pt>
                <c:pt idx="232">
                  <c:v>17.727714285714299</c:v>
                </c:pt>
                <c:pt idx="233">
                  <c:v>17.918555555555599</c:v>
                </c:pt>
                <c:pt idx="234">
                  <c:v>17.900776699029102</c:v>
                </c:pt>
                <c:pt idx="235">
                  <c:v>17.591566265060202</c:v>
                </c:pt>
                <c:pt idx="236">
                  <c:v>17.572295081967201</c:v>
                </c:pt>
                <c:pt idx="237">
                  <c:v>17.701081081081099</c:v>
                </c:pt>
                <c:pt idx="238">
                  <c:v>17.6288571428571</c:v>
                </c:pt>
                <c:pt idx="239">
                  <c:v>17.558205128205099</c:v>
                </c:pt>
                <c:pt idx="240">
                  <c:v>17.338769230769199</c:v>
                </c:pt>
                <c:pt idx="241">
                  <c:v>17.777627118644102</c:v>
                </c:pt>
                <c:pt idx="242">
                  <c:v>17.8094</c:v>
                </c:pt>
                <c:pt idx="243">
                  <c:v>18.1082474226804</c:v>
                </c:pt>
                <c:pt idx="244">
                  <c:v>18.895294117647101</c:v>
                </c:pt>
                <c:pt idx="245">
                  <c:v>18.234936708860801</c:v>
                </c:pt>
                <c:pt idx="246">
                  <c:v>18.260845070422501</c:v>
                </c:pt>
                <c:pt idx="247">
                  <c:v>18.258793103448301</c:v>
                </c:pt>
                <c:pt idx="248">
                  <c:v>18.2402564102564</c:v>
                </c:pt>
                <c:pt idx="249">
                  <c:v>18.399677419354799</c:v>
                </c:pt>
                <c:pt idx="250">
                  <c:v>18.364687499999999</c:v>
                </c:pt>
                <c:pt idx="251">
                  <c:v>18.418285714285702</c:v>
                </c:pt>
                <c:pt idx="252">
                  <c:v>18.177446808510599</c:v>
                </c:pt>
                <c:pt idx="253">
                  <c:v>18.491276595744701</c:v>
                </c:pt>
                <c:pt idx="254">
                  <c:v>18.144814814814801</c:v>
                </c:pt>
                <c:pt idx="255">
                  <c:v>18.5985714285714</c:v>
                </c:pt>
                <c:pt idx="256">
                  <c:v>18.329493670886102</c:v>
                </c:pt>
                <c:pt idx="257">
                  <c:v>17.791076923076901</c:v>
                </c:pt>
                <c:pt idx="258">
                  <c:v>17.713584905660401</c:v>
                </c:pt>
                <c:pt idx="259">
                  <c:v>17.887733333333301</c:v>
                </c:pt>
                <c:pt idx="260">
                  <c:v>17.979583333333299</c:v>
                </c:pt>
                <c:pt idx="261">
                  <c:v>17.718313253011999</c:v>
                </c:pt>
                <c:pt idx="262">
                  <c:v>17.996216216216201</c:v>
                </c:pt>
                <c:pt idx="263">
                  <c:v>17.673258426966299</c:v>
                </c:pt>
                <c:pt idx="264">
                  <c:v>18.136666666666699</c:v>
                </c:pt>
                <c:pt idx="265">
                  <c:v>17.8891666666667</c:v>
                </c:pt>
                <c:pt idx="266">
                  <c:v>17.844000000000001</c:v>
                </c:pt>
                <c:pt idx="267">
                  <c:v>18.0362857142857</c:v>
                </c:pt>
                <c:pt idx="268">
                  <c:v>17.7960294117647</c:v>
                </c:pt>
                <c:pt idx="269">
                  <c:v>18.175303030302999</c:v>
                </c:pt>
                <c:pt idx="270">
                  <c:v>17.820430107526899</c:v>
                </c:pt>
                <c:pt idx="271">
                  <c:v>18.1645454545455</c:v>
                </c:pt>
                <c:pt idx="272">
                  <c:v>18.044374999999999</c:v>
                </c:pt>
                <c:pt idx="273">
                  <c:v>17.989999999999998</c:v>
                </c:pt>
                <c:pt idx="274">
                  <c:v>18.204888888888899</c:v>
                </c:pt>
                <c:pt idx="275">
                  <c:v>17.969450549450499</c:v>
                </c:pt>
                <c:pt idx="276">
                  <c:v>18.191509433962299</c:v>
                </c:pt>
                <c:pt idx="277">
                  <c:v>18.1549206349206</c:v>
                </c:pt>
                <c:pt idx="278">
                  <c:v>17.863516483516499</c:v>
                </c:pt>
                <c:pt idx="279">
                  <c:v>18.003333333333298</c:v>
                </c:pt>
                <c:pt idx="280">
                  <c:v>18.092727272727299</c:v>
                </c:pt>
                <c:pt idx="281">
                  <c:v>17.878285714285699</c:v>
                </c:pt>
                <c:pt idx="282">
                  <c:v>17.7975789473684</c:v>
                </c:pt>
                <c:pt idx="283">
                  <c:v>17.970697674418599</c:v>
                </c:pt>
                <c:pt idx="284">
                  <c:v>17.856285714285701</c:v>
                </c:pt>
                <c:pt idx="285">
                  <c:v>17.794750000000001</c:v>
                </c:pt>
                <c:pt idx="286">
                  <c:v>17.745161290322599</c:v>
                </c:pt>
                <c:pt idx="287">
                  <c:v>17.743548387096801</c:v>
                </c:pt>
                <c:pt idx="288">
                  <c:v>17.7573333333333</c:v>
                </c:pt>
                <c:pt idx="289">
                  <c:v>17.751935483871002</c:v>
                </c:pt>
                <c:pt idx="290">
                  <c:v>17.7341935483871</c:v>
                </c:pt>
                <c:pt idx="291">
                  <c:v>17.788529411764699</c:v>
                </c:pt>
                <c:pt idx="292">
                  <c:v>17.801071428571401</c:v>
                </c:pt>
                <c:pt idx="293">
                  <c:v>17.9145945945946</c:v>
                </c:pt>
                <c:pt idx="294">
                  <c:v>17.939183673469401</c:v>
                </c:pt>
                <c:pt idx="295">
                  <c:v>17.762105263157899</c:v>
                </c:pt>
                <c:pt idx="296">
                  <c:v>17.501269841269799</c:v>
                </c:pt>
                <c:pt idx="297">
                  <c:v>17.774268292682901</c:v>
                </c:pt>
                <c:pt idx="298">
                  <c:v>17.473333333333301</c:v>
                </c:pt>
                <c:pt idx="299">
                  <c:v>17.816338028169</c:v>
                </c:pt>
                <c:pt idx="300">
                  <c:v>17.848600000000001</c:v>
                </c:pt>
                <c:pt idx="301">
                  <c:v>17.81925</c:v>
                </c:pt>
                <c:pt idx="302">
                  <c:v>17.831836734693901</c:v>
                </c:pt>
                <c:pt idx="303">
                  <c:v>17.6042666666667</c:v>
                </c:pt>
                <c:pt idx="304">
                  <c:v>17.795652173912998</c:v>
                </c:pt>
                <c:pt idx="305">
                  <c:v>17.825714285714302</c:v>
                </c:pt>
                <c:pt idx="306">
                  <c:v>17.630972222222201</c:v>
                </c:pt>
                <c:pt idx="307">
                  <c:v>17.748275862069001</c:v>
                </c:pt>
                <c:pt idx="308">
                  <c:v>17.912800000000001</c:v>
                </c:pt>
                <c:pt idx="309">
                  <c:v>17.759242424242402</c:v>
                </c:pt>
                <c:pt idx="310">
                  <c:v>17.749036144578302</c:v>
                </c:pt>
                <c:pt idx="311">
                  <c:v>17.733714285714299</c:v>
                </c:pt>
                <c:pt idx="312">
                  <c:v>17.692432432432401</c:v>
                </c:pt>
                <c:pt idx="313">
                  <c:v>17.845277777777799</c:v>
                </c:pt>
                <c:pt idx="314">
                  <c:v>17.726071428571402</c:v>
                </c:pt>
                <c:pt idx="315">
                  <c:v>17.710294117647098</c:v>
                </c:pt>
                <c:pt idx="316">
                  <c:v>17.734838709677401</c:v>
                </c:pt>
                <c:pt idx="317">
                  <c:v>17.8055263157895</c:v>
                </c:pt>
                <c:pt idx="318">
                  <c:v>17.8138636363636</c:v>
                </c:pt>
                <c:pt idx="319">
                  <c:v>17.492272727272699</c:v>
                </c:pt>
                <c:pt idx="320">
                  <c:v>17.599558823529399</c:v>
                </c:pt>
                <c:pt idx="321">
                  <c:v>17.947755102040801</c:v>
                </c:pt>
                <c:pt idx="322">
                  <c:v>17.788367346938799</c:v>
                </c:pt>
                <c:pt idx="323">
                  <c:v>17.759387755102001</c:v>
                </c:pt>
                <c:pt idx="324">
                  <c:v>17.780256410256399</c:v>
                </c:pt>
                <c:pt idx="325">
                  <c:v>17.403291139240501</c:v>
                </c:pt>
                <c:pt idx="326">
                  <c:v>17.7633333333333</c:v>
                </c:pt>
                <c:pt idx="327">
                  <c:v>17.8595744680851</c:v>
                </c:pt>
                <c:pt idx="328">
                  <c:v>17.402906976744202</c:v>
                </c:pt>
                <c:pt idx="329">
                  <c:v>17.9968</c:v>
                </c:pt>
                <c:pt idx="330">
                  <c:v>17.898225806451599</c:v>
                </c:pt>
                <c:pt idx="331">
                  <c:v>17.7572340425532</c:v>
                </c:pt>
                <c:pt idx="332">
                  <c:v>17.594999999999999</c:v>
                </c:pt>
                <c:pt idx="333">
                  <c:v>17.774561403508802</c:v>
                </c:pt>
                <c:pt idx="334">
                  <c:v>17.739999999999998</c:v>
                </c:pt>
                <c:pt idx="335">
                  <c:v>17.5956923076923</c:v>
                </c:pt>
                <c:pt idx="336">
                  <c:v>17.851084337349398</c:v>
                </c:pt>
                <c:pt idx="337">
                  <c:v>17.760833333333299</c:v>
                </c:pt>
                <c:pt idx="338">
                  <c:v>17.840769230769201</c:v>
                </c:pt>
                <c:pt idx="339">
                  <c:v>17.623835616438399</c:v>
                </c:pt>
                <c:pt idx="340">
                  <c:v>17.828888888888901</c:v>
                </c:pt>
                <c:pt idx="341">
                  <c:v>17.82</c:v>
                </c:pt>
                <c:pt idx="342">
                  <c:v>17.732407407407401</c:v>
                </c:pt>
                <c:pt idx="343">
                  <c:v>17.4845652173913</c:v>
                </c:pt>
                <c:pt idx="344">
                  <c:v>17.862580645161302</c:v>
                </c:pt>
                <c:pt idx="345">
                  <c:v>17.839428571428599</c:v>
                </c:pt>
                <c:pt idx="346">
                  <c:v>17.731071428571401</c:v>
                </c:pt>
                <c:pt idx="347">
                  <c:v>17.8274193548387</c:v>
                </c:pt>
                <c:pt idx="348">
                  <c:v>17.779199999999999</c:v>
                </c:pt>
                <c:pt idx="349">
                  <c:v>17.764814814814802</c:v>
                </c:pt>
                <c:pt idx="350">
                  <c:v>17.8</c:v>
                </c:pt>
                <c:pt idx="351">
                  <c:v>17.581578947368399</c:v>
                </c:pt>
                <c:pt idx="352">
                  <c:v>17.9233333333333</c:v>
                </c:pt>
                <c:pt idx="353">
                  <c:v>17.785384615384601</c:v>
                </c:pt>
                <c:pt idx="354">
                  <c:v>17.908249999999999</c:v>
                </c:pt>
                <c:pt idx="355">
                  <c:v>17.9089189189189</c:v>
                </c:pt>
                <c:pt idx="356">
                  <c:v>17.785</c:v>
                </c:pt>
                <c:pt idx="357">
                  <c:v>17.600873786407799</c:v>
                </c:pt>
                <c:pt idx="358">
                  <c:v>17.920454545454501</c:v>
                </c:pt>
                <c:pt idx="359">
                  <c:v>17.805483870967699</c:v>
                </c:pt>
                <c:pt idx="360">
                  <c:v>17.8832432432432</c:v>
                </c:pt>
                <c:pt idx="361">
                  <c:v>17.597246376811601</c:v>
                </c:pt>
                <c:pt idx="362">
                  <c:v>17.6980327868852</c:v>
                </c:pt>
                <c:pt idx="363">
                  <c:v>17.959761904761901</c:v>
                </c:pt>
                <c:pt idx="364">
                  <c:v>17.762380952381001</c:v>
                </c:pt>
                <c:pt idx="365">
                  <c:v>18.040500000000002</c:v>
                </c:pt>
                <c:pt idx="366">
                  <c:v>17.7849122807018</c:v>
                </c:pt>
                <c:pt idx="367">
                  <c:v>17.685974025974001</c:v>
                </c:pt>
                <c:pt idx="368">
                  <c:v>17.8445070422535</c:v>
                </c:pt>
                <c:pt idx="369">
                  <c:v>17.925625</c:v>
                </c:pt>
                <c:pt idx="370">
                  <c:v>17.477288135593199</c:v>
                </c:pt>
                <c:pt idx="371">
                  <c:v>17.75765625</c:v>
                </c:pt>
                <c:pt idx="372">
                  <c:v>17.896875000000001</c:v>
                </c:pt>
                <c:pt idx="373">
                  <c:v>17.829615384615401</c:v>
                </c:pt>
                <c:pt idx="374">
                  <c:v>17.911000000000001</c:v>
                </c:pt>
                <c:pt idx="375">
                  <c:v>17.8732692307692</c:v>
                </c:pt>
                <c:pt idx="376">
                  <c:v>17.573586956521702</c:v>
                </c:pt>
                <c:pt idx="377">
                  <c:v>18.007241379310301</c:v>
                </c:pt>
                <c:pt idx="378">
                  <c:v>17.881562500000001</c:v>
                </c:pt>
                <c:pt idx="379">
                  <c:v>17.650600000000001</c:v>
                </c:pt>
                <c:pt idx="380">
                  <c:v>17.532637362637399</c:v>
                </c:pt>
                <c:pt idx="381">
                  <c:v>17.991379310344801</c:v>
                </c:pt>
                <c:pt idx="382">
                  <c:v>17.902857142857101</c:v>
                </c:pt>
                <c:pt idx="383">
                  <c:v>17.8445945945946</c:v>
                </c:pt>
                <c:pt idx="384">
                  <c:v>17.443239436619699</c:v>
                </c:pt>
                <c:pt idx="385">
                  <c:v>17.903888888888901</c:v>
                </c:pt>
                <c:pt idx="386">
                  <c:v>17.804615384615399</c:v>
                </c:pt>
                <c:pt idx="387">
                  <c:v>17.620967741935502</c:v>
                </c:pt>
                <c:pt idx="388">
                  <c:v>17.8086206896552</c:v>
                </c:pt>
                <c:pt idx="389">
                  <c:v>17.8160377358491</c:v>
                </c:pt>
                <c:pt idx="390">
                  <c:v>17.771384615384601</c:v>
                </c:pt>
                <c:pt idx="391">
                  <c:v>17.678809523809502</c:v>
                </c:pt>
                <c:pt idx="392">
                  <c:v>18.005471698113201</c:v>
                </c:pt>
                <c:pt idx="393">
                  <c:v>17.933333333333302</c:v>
                </c:pt>
                <c:pt idx="394">
                  <c:v>17.742820512820501</c:v>
                </c:pt>
                <c:pt idx="395">
                  <c:v>17.534895833333302</c:v>
                </c:pt>
                <c:pt idx="396">
                  <c:v>17.9702941176471</c:v>
                </c:pt>
                <c:pt idx="397">
                  <c:v>17.808260869565199</c:v>
                </c:pt>
                <c:pt idx="398">
                  <c:v>17.7608</c:v>
                </c:pt>
                <c:pt idx="399">
                  <c:v>17.798275862069001</c:v>
                </c:pt>
                <c:pt idx="400">
                  <c:v>17.8935294117647</c:v>
                </c:pt>
                <c:pt idx="401">
                  <c:v>17.614020618556701</c:v>
                </c:pt>
                <c:pt idx="402">
                  <c:v>18.003023255814</c:v>
                </c:pt>
                <c:pt idx="403">
                  <c:v>17.721956521739099</c:v>
                </c:pt>
                <c:pt idx="404">
                  <c:v>17.559677419354799</c:v>
                </c:pt>
                <c:pt idx="405">
                  <c:v>17.881</c:v>
                </c:pt>
                <c:pt idx="406">
                  <c:v>17.838750000000001</c:v>
                </c:pt>
                <c:pt idx="407">
                  <c:v>17.798076923076898</c:v>
                </c:pt>
                <c:pt idx="408">
                  <c:v>17.8421621621622</c:v>
                </c:pt>
                <c:pt idx="409">
                  <c:v>17.9575</c:v>
                </c:pt>
                <c:pt idx="410">
                  <c:v>17.7658695652174</c:v>
                </c:pt>
                <c:pt idx="411">
                  <c:v>17.779375000000002</c:v>
                </c:pt>
                <c:pt idx="412">
                  <c:v>17.879705882352901</c:v>
                </c:pt>
                <c:pt idx="413">
                  <c:v>17.771884057971</c:v>
                </c:pt>
                <c:pt idx="414">
                  <c:v>17.717121212121199</c:v>
                </c:pt>
                <c:pt idx="415">
                  <c:v>17.9664705882353</c:v>
                </c:pt>
                <c:pt idx="416">
                  <c:v>17.857250000000001</c:v>
                </c:pt>
                <c:pt idx="417">
                  <c:v>17.526853932584299</c:v>
                </c:pt>
                <c:pt idx="418">
                  <c:v>17.908000000000001</c:v>
                </c:pt>
                <c:pt idx="419">
                  <c:v>17.8842307692308</c:v>
                </c:pt>
                <c:pt idx="420">
                  <c:v>17.9215625</c:v>
                </c:pt>
                <c:pt idx="421">
                  <c:v>17.847647058823501</c:v>
                </c:pt>
                <c:pt idx="422">
                  <c:v>17.5567777777778</c:v>
                </c:pt>
                <c:pt idx="423">
                  <c:v>17.956</c:v>
                </c:pt>
                <c:pt idx="424">
                  <c:v>17.830740740740701</c:v>
                </c:pt>
                <c:pt idx="425">
                  <c:v>17.806956521739099</c:v>
                </c:pt>
                <c:pt idx="426">
                  <c:v>17.747611940298501</c:v>
                </c:pt>
                <c:pt idx="427">
                  <c:v>18.054848484848499</c:v>
                </c:pt>
                <c:pt idx="428">
                  <c:v>17.807857142857099</c:v>
                </c:pt>
                <c:pt idx="429">
                  <c:v>17.7221333333333</c:v>
                </c:pt>
                <c:pt idx="430">
                  <c:v>17.9765625</c:v>
                </c:pt>
                <c:pt idx="431">
                  <c:v>17.671199999999999</c:v>
                </c:pt>
                <c:pt idx="432">
                  <c:v>17.8552380952381</c:v>
                </c:pt>
                <c:pt idx="433">
                  <c:v>17.971111111111099</c:v>
                </c:pt>
                <c:pt idx="434">
                  <c:v>17.7149411764706</c:v>
                </c:pt>
                <c:pt idx="435">
                  <c:v>17.985357142857101</c:v>
                </c:pt>
                <c:pt idx="436">
                  <c:v>17.868928571428601</c:v>
                </c:pt>
                <c:pt idx="437">
                  <c:v>17.795277777777802</c:v>
                </c:pt>
                <c:pt idx="438">
                  <c:v>18.015882352941201</c:v>
                </c:pt>
                <c:pt idx="439">
                  <c:v>17.709186046511601</c:v>
                </c:pt>
                <c:pt idx="440">
                  <c:v>17.9796153846154</c:v>
                </c:pt>
                <c:pt idx="441">
                  <c:v>17.745764705882401</c:v>
                </c:pt>
                <c:pt idx="442">
                  <c:v>18.086400000000001</c:v>
                </c:pt>
                <c:pt idx="443">
                  <c:v>17.9669047619048</c:v>
                </c:pt>
                <c:pt idx="444">
                  <c:v>17.6787654320988</c:v>
                </c:pt>
                <c:pt idx="445">
                  <c:v>18.059473684210499</c:v>
                </c:pt>
                <c:pt idx="446">
                  <c:v>17.828072289156601</c:v>
                </c:pt>
                <c:pt idx="447">
                  <c:v>17.983670886075899</c:v>
                </c:pt>
                <c:pt idx="448">
                  <c:v>17.9922807017544</c:v>
                </c:pt>
                <c:pt idx="449">
                  <c:v>17.8738666666667</c:v>
                </c:pt>
                <c:pt idx="450">
                  <c:v>18.079411764705899</c:v>
                </c:pt>
                <c:pt idx="451">
                  <c:v>17.8363333333333</c:v>
                </c:pt>
                <c:pt idx="452">
                  <c:v>18.123999999999999</c:v>
                </c:pt>
                <c:pt idx="453">
                  <c:v>17.8737804878049</c:v>
                </c:pt>
                <c:pt idx="454">
                  <c:v>17.868714285714301</c:v>
                </c:pt>
                <c:pt idx="455">
                  <c:v>18.010144927536199</c:v>
                </c:pt>
                <c:pt idx="456">
                  <c:v>17.955652173912998</c:v>
                </c:pt>
                <c:pt idx="457">
                  <c:v>18.100000000000001</c:v>
                </c:pt>
                <c:pt idx="458">
                  <c:v>17.868307692307699</c:v>
                </c:pt>
                <c:pt idx="459">
                  <c:v>18.033846153846198</c:v>
                </c:pt>
                <c:pt idx="460">
                  <c:v>18.02</c:v>
                </c:pt>
                <c:pt idx="461">
                  <c:v>17.9514492753623</c:v>
                </c:pt>
                <c:pt idx="462">
                  <c:v>18.068620689655202</c:v>
                </c:pt>
                <c:pt idx="463">
                  <c:v>18.151320754716998</c:v>
                </c:pt>
                <c:pt idx="464">
                  <c:v>18.108269230769199</c:v>
                </c:pt>
                <c:pt idx="465">
                  <c:v>18.027547169811299</c:v>
                </c:pt>
                <c:pt idx="466">
                  <c:v>18.271346153846199</c:v>
                </c:pt>
                <c:pt idx="467">
                  <c:v>18.0048717948718</c:v>
                </c:pt>
                <c:pt idx="468">
                  <c:v>18.164310344827602</c:v>
                </c:pt>
                <c:pt idx="469">
                  <c:v>18.117457627118601</c:v>
                </c:pt>
                <c:pt idx="470">
                  <c:v>18.0897222222222</c:v>
                </c:pt>
                <c:pt idx="471">
                  <c:v>18.0989705882353</c:v>
                </c:pt>
                <c:pt idx="472">
                  <c:v>18.300307692307701</c:v>
                </c:pt>
                <c:pt idx="473">
                  <c:v>18.100000000000001</c:v>
                </c:pt>
                <c:pt idx="474">
                  <c:v>18.1652083333333</c:v>
                </c:pt>
                <c:pt idx="475">
                  <c:v>18.1037931034483</c:v>
                </c:pt>
                <c:pt idx="476">
                  <c:v>18.285806451612899</c:v>
                </c:pt>
                <c:pt idx="477">
                  <c:v>18.167066666666699</c:v>
                </c:pt>
                <c:pt idx="478">
                  <c:v>18.018611111111099</c:v>
                </c:pt>
                <c:pt idx="479">
                  <c:v>18.236461538461501</c:v>
                </c:pt>
                <c:pt idx="480">
                  <c:v>18.2376595744681</c:v>
                </c:pt>
                <c:pt idx="481">
                  <c:v>18.2257142857143</c:v>
                </c:pt>
                <c:pt idx="482">
                  <c:v>18.1906</c:v>
                </c:pt>
                <c:pt idx="483">
                  <c:v>18.197111111111099</c:v>
                </c:pt>
                <c:pt idx="484">
                  <c:v>18.177021276595699</c:v>
                </c:pt>
                <c:pt idx="485">
                  <c:v>18.205781250000001</c:v>
                </c:pt>
                <c:pt idx="486">
                  <c:v>18.1890163934426</c:v>
                </c:pt>
                <c:pt idx="487">
                  <c:v>18.394166666666699</c:v>
                </c:pt>
                <c:pt idx="488">
                  <c:v>18.094897959183701</c:v>
                </c:pt>
                <c:pt idx="489">
                  <c:v>18.314166666666701</c:v>
                </c:pt>
                <c:pt idx="490">
                  <c:v>18.167551020408201</c:v>
                </c:pt>
                <c:pt idx="491">
                  <c:v>18.220281690140801</c:v>
                </c:pt>
                <c:pt idx="492">
                  <c:v>18.2176923076923</c:v>
                </c:pt>
                <c:pt idx="493">
                  <c:v>18.219666666666701</c:v>
                </c:pt>
                <c:pt idx="494">
                  <c:v>18.305609756097599</c:v>
                </c:pt>
                <c:pt idx="495">
                  <c:v>18.1792592592593</c:v>
                </c:pt>
                <c:pt idx="496">
                  <c:v>18.2585714285714</c:v>
                </c:pt>
                <c:pt idx="497">
                  <c:v>18.203611111111101</c:v>
                </c:pt>
                <c:pt idx="498">
                  <c:v>18.258648648648599</c:v>
                </c:pt>
                <c:pt idx="499">
                  <c:v>18.287741935483901</c:v>
                </c:pt>
                <c:pt idx="500">
                  <c:v>18.4065714285714</c:v>
                </c:pt>
                <c:pt idx="501">
                  <c:v>18.319333333333301</c:v>
                </c:pt>
                <c:pt idx="502">
                  <c:v>18.168620689655199</c:v>
                </c:pt>
                <c:pt idx="503">
                  <c:v>18.2976666666667</c:v>
                </c:pt>
                <c:pt idx="504">
                  <c:v>18.298620689655198</c:v>
                </c:pt>
                <c:pt idx="505">
                  <c:v>18.412749999999999</c:v>
                </c:pt>
                <c:pt idx="506">
                  <c:v>18.2514</c:v>
                </c:pt>
                <c:pt idx="507">
                  <c:v>18.293023255813999</c:v>
                </c:pt>
                <c:pt idx="508">
                  <c:v>18.329499999999999</c:v>
                </c:pt>
                <c:pt idx="509">
                  <c:v>18.434210526315798</c:v>
                </c:pt>
                <c:pt idx="510">
                  <c:v>18.204444444444398</c:v>
                </c:pt>
                <c:pt idx="511">
                  <c:v>18.376999999999999</c:v>
                </c:pt>
                <c:pt idx="512">
                  <c:v>18.426923076923099</c:v>
                </c:pt>
                <c:pt idx="513">
                  <c:v>18.4102631578947</c:v>
                </c:pt>
                <c:pt idx="514">
                  <c:v>18.300714285714299</c:v>
                </c:pt>
                <c:pt idx="515">
                  <c:v>18.360555555555599</c:v>
                </c:pt>
                <c:pt idx="516">
                  <c:v>18.390416666666699</c:v>
                </c:pt>
                <c:pt idx="517">
                  <c:v>18.5213157894737</c:v>
                </c:pt>
                <c:pt idx="518">
                  <c:v>18.360370370370401</c:v>
                </c:pt>
                <c:pt idx="519">
                  <c:v>18.4462962962963</c:v>
                </c:pt>
                <c:pt idx="520">
                  <c:v>18.443999999999999</c:v>
                </c:pt>
                <c:pt idx="521">
                  <c:v>18.450416666666701</c:v>
                </c:pt>
                <c:pt idx="522">
                  <c:v>18.527333333333299</c:v>
                </c:pt>
                <c:pt idx="523">
                  <c:v>18.5134482758621</c:v>
                </c:pt>
                <c:pt idx="524">
                  <c:v>18.581923076923101</c:v>
                </c:pt>
                <c:pt idx="525">
                  <c:v>18.63625</c:v>
                </c:pt>
                <c:pt idx="526">
                  <c:v>18.652608695652201</c:v>
                </c:pt>
                <c:pt idx="527">
                  <c:v>18.722857142857102</c:v>
                </c:pt>
                <c:pt idx="528">
                  <c:v>18.707999999999998</c:v>
                </c:pt>
                <c:pt idx="529">
                  <c:v>18.702608695652199</c:v>
                </c:pt>
                <c:pt idx="530">
                  <c:v>18.747272727272701</c:v>
                </c:pt>
                <c:pt idx="531">
                  <c:v>18.740833333333299</c:v>
                </c:pt>
                <c:pt idx="532">
                  <c:v>18.763913043478301</c:v>
                </c:pt>
                <c:pt idx="533">
                  <c:v>18.779583333333299</c:v>
                </c:pt>
                <c:pt idx="534">
                  <c:v>18.809999999999999</c:v>
                </c:pt>
                <c:pt idx="535">
                  <c:v>18.837142857142901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3-4B2F-AC47-7E3FAFE7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RQ'!$H$5:$H$557</c:f>
              <c:numCache>
                <c:formatCode>General</c:formatCode>
                <c:ptCount val="553"/>
                <c:pt idx="0">
                  <c:v>4.8800000000000003E-2</c:v>
                </c:pt>
                <c:pt idx="1">
                  <c:v>6.3913043478260906E-2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7.3636363636363597E-2</c:v>
                </c:pt>
                <c:pt idx="5">
                  <c:v>7.5454545454545496E-2</c:v>
                </c:pt>
                <c:pt idx="6">
                  <c:v>7.7391304347826095E-2</c:v>
                </c:pt>
                <c:pt idx="7">
                  <c:v>7.9500000000000001E-2</c:v>
                </c:pt>
                <c:pt idx="8">
                  <c:v>7.9500000000000001E-2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8.0526315789473696E-2</c:v>
                </c:pt>
                <c:pt idx="13">
                  <c:v>8.1428571428571406E-2</c:v>
                </c:pt>
                <c:pt idx="14">
                  <c:v>8.3225806451612899E-2</c:v>
                </c:pt>
                <c:pt idx="15">
                  <c:v>8.48E-2</c:v>
                </c:pt>
                <c:pt idx="16">
                  <c:v>8.6800000000000002E-2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9.1499999999999998E-2</c:v>
                </c:pt>
                <c:pt idx="22">
                  <c:v>9.5483870967741899E-2</c:v>
                </c:pt>
                <c:pt idx="23">
                  <c:v>9.6666666666666706E-2</c:v>
                </c:pt>
                <c:pt idx="24">
                  <c:v>9.9500000000000005E-2</c:v>
                </c:pt>
                <c:pt idx="25">
                  <c:v>0.1</c:v>
                </c:pt>
                <c:pt idx="26">
                  <c:v>0.1</c:v>
                </c:pt>
                <c:pt idx="27">
                  <c:v>0.102083333333333</c:v>
                </c:pt>
                <c:pt idx="28">
                  <c:v>0.1032</c:v>
                </c:pt>
                <c:pt idx="29">
                  <c:v>0.108636363636364</c:v>
                </c:pt>
                <c:pt idx="30">
                  <c:v>0.11</c:v>
                </c:pt>
                <c:pt idx="31">
                  <c:v>0.11</c:v>
                </c:pt>
                <c:pt idx="32">
                  <c:v>0.1116</c:v>
                </c:pt>
                <c:pt idx="33">
                  <c:v>0.113</c:v>
                </c:pt>
                <c:pt idx="34">
                  <c:v>0.117727272727273</c:v>
                </c:pt>
                <c:pt idx="35">
                  <c:v>0.12</c:v>
                </c:pt>
                <c:pt idx="36">
                  <c:v>0.1205</c:v>
                </c:pt>
                <c:pt idx="37">
                  <c:v>0.12181818181818201</c:v>
                </c:pt>
                <c:pt idx="38">
                  <c:v>0.127037037037037</c:v>
                </c:pt>
                <c:pt idx="39">
                  <c:v>0.13</c:v>
                </c:pt>
                <c:pt idx="40">
                  <c:v>0.13052631578947399</c:v>
                </c:pt>
                <c:pt idx="41">
                  <c:v>0.135333333333333</c:v>
                </c:pt>
                <c:pt idx="42">
                  <c:v>0.13800000000000001</c:v>
                </c:pt>
                <c:pt idx="43">
                  <c:v>0.13900000000000001</c:v>
                </c:pt>
                <c:pt idx="44">
                  <c:v>0.14099999999999999</c:v>
                </c:pt>
                <c:pt idx="45">
                  <c:v>0.14607142857142899</c:v>
                </c:pt>
                <c:pt idx="46">
                  <c:v>0.14904761904761901</c:v>
                </c:pt>
                <c:pt idx="47">
                  <c:v>0.152857142857143</c:v>
                </c:pt>
                <c:pt idx="48">
                  <c:v>0.1575</c:v>
                </c:pt>
                <c:pt idx="49">
                  <c:v>0.16</c:v>
                </c:pt>
                <c:pt idx="50">
                  <c:v>0.161428571428571</c:v>
                </c:pt>
                <c:pt idx="51">
                  <c:v>0.1535</c:v>
                </c:pt>
                <c:pt idx="52">
                  <c:v>0.1424</c:v>
                </c:pt>
                <c:pt idx="53">
                  <c:v>0.14695652173913001</c:v>
                </c:pt>
                <c:pt idx="54">
                  <c:v>0.155</c:v>
                </c:pt>
                <c:pt idx="55">
                  <c:v>0.16500000000000001</c:v>
                </c:pt>
                <c:pt idx="56">
                  <c:v>0.174736842105263</c:v>
                </c:pt>
                <c:pt idx="57">
                  <c:v>0.18416666666666701</c:v>
                </c:pt>
                <c:pt idx="58">
                  <c:v>0.181111111111111</c:v>
                </c:pt>
                <c:pt idx="59">
                  <c:v>0.19800000000000001</c:v>
                </c:pt>
                <c:pt idx="60">
                  <c:v>0.20899999999999999</c:v>
                </c:pt>
                <c:pt idx="61">
                  <c:v>0.20655172413793099</c:v>
                </c:pt>
                <c:pt idx="62">
                  <c:v>0.211666666666667</c:v>
                </c:pt>
                <c:pt idx="63">
                  <c:v>0.21272727272727299</c:v>
                </c:pt>
                <c:pt idx="64">
                  <c:v>0.216</c:v>
                </c:pt>
                <c:pt idx="65">
                  <c:v>0.22363636363636399</c:v>
                </c:pt>
                <c:pt idx="66">
                  <c:v>0.23949999999999999</c:v>
                </c:pt>
                <c:pt idx="67">
                  <c:v>0.247391304347826</c:v>
                </c:pt>
                <c:pt idx="68">
                  <c:v>0.25409090909090898</c:v>
                </c:pt>
                <c:pt idx="69">
                  <c:v>0.25900000000000001</c:v>
                </c:pt>
                <c:pt idx="70">
                  <c:v>0.26789473684210502</c:v>
                </c:pt>
                <c:pt idx="71">
                  <c:v>0.27500000000000002</c:v>
                </c:pt>
                <c:pt idx="72">
                  <c:v>0.27363636363636401</c:v>
                </c:pt>
                <c:pt idx="73">
                  <c:v>0.287391304347826</c:v>
                </c:pt>
                <c:pt idx="74">
                  <c:v>0.29952380952381003</c:v>
                </c:pt>
                <c:pt idx="75">
                  <c:v>0.30272727272727301</c:v>
                </c:pt>
                <c:pt idx="76">
                  <c:v>0.31125000000000003</c:v>
                </c:pt>
                <c:pt idx="77">
                  <c:v>0.32695652173912998</c:v>
                </c:pt>
                <c:pt idx="78">
                  <c:v>0.33950000000000002</c:v>
                </c:pt>
                <c:pt idx="79">
                  <c:v>0.34749999999999998</c:v>
                </c:pt>
                <c:pt idx="80">
                  <c:v>0.36038461538461503</c:v>
                </c:pt>
                <c:pt idx="81">
                  <c:v>0.3755</c:v>
                </c:pt>
                <c:pt idx="82">
                  <c:v>0.38962962962962999</c:v>
                </c:pt>
                <c:pt idx="83">
                  <c:v>0.40333333333333299</c:v>
                </c:pt>
                <c:pt idx="84">
                  <c:v>0.41384615384615397</c:v>
                </c:pt>
                <c:pt idx="85">
                  <c:v>0.41959999999999997</c:v>
                </c:pt>
                <c:pt idx="86">
                  <c:v>0.44166666666666698</c:v>
                </c:pt>
                <c:pt idx="87">
                  <c:v>0.46272727272727299</c:v>
                </c:pt>
                <c:pt idx="88">
                  <c:v>0.48086956521739099</c:v>
                </c:pt>
                <c:pt idx="89">
                  <c:v>0.49931034482758602</c:v>
                </c:pt>
                <c:pt idx="90">
                  <c:v>0.51714285714285702</c:v>
                </c:pt>
                <c:pt idx="91">
                  <c:v>0.54208333333333303</c:v>
                </c:pt>
                <c:pt idx="92">
                  <c:v>0.57259259259259299</c:v>
                </c:pt>
                <c:pt idx="93">
                  <c:v>0.58640000000000003</c:v>
                </c:pt>
                <c:pt idx="94">
                  <c:v>0.60619047619047595</c:v>
                </c:pt>
                <c:pt idx="95">
                  <c:v>0.62761904761904797</c:v>
                </c:pt>
                <c:pt idx="96">
                  <c:v>0.65571428571428603</c:v>
                </c:pt>
                <c:pt idx="97">
                  <c:v>0.70478260869565201</c:v>
                </c:pt>
                <c:pt idx="98">
                  <c:v>0.70565217391304302</c:v>
                </c:pt>
                <c:pt idx="99">
                  <c:v>0.56559999999999999</c:v>
                </c:pt>
                <c:pt idx="100">
                  <c:v>0.51160000000000005</c:v>
                </c:pt>
                <c:pt idx="101">
                  <c:v>0.52439999999999998</c:v>
                </c:pt>
                <c:pt idx="102">
                  <c:v>0.51904761904761898</c:v>
                </c:pt>
                <c:pt idx="103">
                  <c:v>0.53387096774193599</c:v>
                </c:pt>
                <c:pt idx="104">
                  <c:v>0.56000000000000005</c:v>
                </c:pt>
                <c:pt idx="105">
                  <c:v>0.57879999999999998</c:v>
                </c:pt>
                <c:pt idx="106">
                  <c:v>0.59454545454545504</c:v>
                </c:pt>
                <c:pt idx="107">
                  <c:v>0.60769230769230798</c:v>
                </c:pt>
                <c:pt idx="108">
                  <c:v>0.63500000000000001</c:v>
                </c:pt>
                <c:pt idx="109">
                  <c:v>0.63352941176470601</c:v>
                </c:pt>
                <c:pt idx="110">
                  <c:v>0.64423076923076905</c:v>
                </c:pt>
                <c:pt idx="111">
                  <c:v>0.59413793103448298</c:v>
                </c:pt>
                <c:pt idx="112">
                  <c:v>0.56260869565217397</c:v>
                </c:pt>
                <c:pt idx="113">
                  <c:v>0.64739130434782599</c:v>
                </c:pt>
                <c:pt idx="114">
                  <c:v>0.69357142857142895</c:v>
                </c:pt>
                <c:pt idx="115">
                  <c:v>0.702380952380952</c:v>
                </c:pt>
                <c:pt idx="116">
                  <c:v>0.77347826086956495</c:v>
                </c:pt>
                <c:pt idx="117">
                  <c:v>0.80952380952380998</c:v>
                </c:pt>
                <c:pt idx="118">
                  <c:v>0.79541666666666699</c:v>
                </c:pt>
                <c:pt idx="119">
                  <c:v>0.79086956521739105</c:v>
                </c:pt>
                <c:pt idx="120">
                  <c:v>0.79249999999999998</c:v>
                </c:pt>
                <c:pt idx="121">
                  <c:v>0.80370370370370403</c:v>
                </c:pt>
                <c:pt idx="122">
                  <c:v>0.81095238095238098</c:v>
                </c:pt>
                <c:pt idx="123">
                  <c:v>0.82137931034482803</c:v>
                </c:pt>
                <c:pt idx="124">
                  <c:v>0.84115384615384603</c:v>
                </c:pt>
                <c:pt idx="125">
                  <c:v>0.84888888888888903</c:v>
                </c:pt>
                <c:pt idx="126">
                  <c:v>0.85724137931034505</c:v>
                </c:pt>
                <c:pt idx="127">
                  <c:v>0.86708333333333298</c:v>
                </c:pt>
                <c:pt idx="128">
                  <c:v>0.87827586206896502</c:v>
                </c:pt>
                <c:pt idx="129">
                  <c:v>0.90249999999999997</c:v>
                </c:pt>
                <c:pt idx="130">
                  <c:v>0.89863636363636401</c:v>
                </c:pt>
                <c:pt idx="131">
                  <c:v>0.9244</c:v>
                </c:pt>
                <c:pt idx="132">
                  <c:v>0.93571428571428605</c:v>
                </c:pt>
                <c:pt idx="133">
                  <c:v>0.78407407407407403</c:v>
                </c:pt>
                <c:pt idx="134">
                  <c:v>0.79666666666666697</c:v>
                </c:pt>
                <c:pt idx="135">
                  <c:v>0.93230769230769195</c:v>
                </c:pt>
                <c:pt idx="136">
                  <c:v>0.98964285714285705</c:v>
                </c:pt>
                <c:pt idx="137">
                  <c:v>1.0107142857142899</c:v>
                </c:pt>
                <c:pt idx="138">
                  <c:v>1.048</c:v>
                </c:pt>
                <c:pt idx="139">
                  <c:v>1.0860000000000001</c:v>
                </c:pt>
                <c:pt idx="140">
                  <c:v>1.1223333333333301</c:v>
                </c:pt>
                <c:pt idx="141">
                  <c:v>1.1456</c:v>
                </c:pt>
                <c:pt idx="142">
                  <c:v>1.1742307692307701</c:v>
                </c:pt>
                <c:pt idx="143">
                  <c:v>1.18518518518519</c:v>
                </c:pt>
                <c:pt idx="144">
                  <c:v>1.2135714285714301</c:v>
                </c:pt>
                <c:pt idx="145">
                  <c:v>1.2212000000000001</c:v>
                </c:pt>
                <c:pt idx="146">
                  <c:v>1.2410344827586199</c:v>
                </c:pt>
                <c:pt idx="147">
                  <c:v>1.2564516129032299</c:v>
                </c:pt>
                <c:pt idx="148">
                  <c:v>1.3176666666666701</c:v>
                </c:pt>
                <c:pt idx="149">
                  <c:v>1.1951282051282099</c:v>
                </c:pt>
                <c:pt idx="150">
                  <c:v>0.99413043478260898</c:v>
                </c:pt>
                <c:pt idx="151">
                  <c:v>0.83870967741935498</c:v>
                </c:pt>
                <c:pt idx="152">
                  <c:v>1.14888888888889</c:v>
                </c:pt>
                <c:pt idx="153">
                  <c:v>1.36469387755102</c:v>
                </c:pt>
                <c:pt idx="154">
                  <c:v>1.4332653061224501</c:v>
                </c:pt>
                <c:pt idx="155">
                  <c:v>1.3347540983606601</c:v>
                </c:pt>
                <c:pt idx="156">
                  <c:v>1.2790909090909099</c:v>
                </c:pt>
                <c:pt idx="157">
                  <c:v>1.1220000000000001</c:v>
                </c:pt>
                <c:pt idx="158">
                  <c:v>1.2309523809523799</c:v>
                </c:pt>
                <c:pt idx="159">
                  <c:v>1.3697560975609799</c:v>
                </c:pt>
                <c:pt idx="160">
                  <c:v>1.0828125</c:v>
                </c:pt>
                <c:pt idx="161">
                  <c:v>1.37491525423729</c:v>
                </c:pt>
                <c:pt idx="162">
                  <c:v>1.9824074074074101</c:v>
                </c:pt>
                <c:pt idx="163">
                  <c:v>2.0331250000000001</c:v>
                </c:pt>
                <c:pt idx="164">
                  <c:v>2.0309374999999998</c:v>
                </c:pt>
                <c:pt idx="165">
                  <c:v>2.056</c:v>
                </c:pt>
                <c:pt idx="166">
                  <c:v>2.08</c:v>
                </c:pt>
                <c:pt idx="167">
                  <c:v>2.0912000000000002</c:v>
                </c:pt>
                <c:pt idx="168">
                  <c:v>2.1067741935483899</c:v>
                </c:pt>
                <c:pt idx="169">
                  <c:v>2.1342307692307698</c:v>
                </c:pt>
                <c:pt idx="170">
                  <c:v>2.1664705882352902</c:v>
                </c:pt>
                <c:pt idx="171">
                  <c:v>2.1170588235294101</c:v>
                </c:pt>
                <c:pt idx="172">
                  <c:v>2.1225000000000001</c:v>
                </c:pt>
                <c:pt idx="173">
                  <c:v>1.81298245614035</c:v>
                </c:pt>
                <c:pt idx="174">
                  <c:v>1.7252000000000001</c:v>
                </c:pt>
                <c:pt idx="175">
                  <c:v>2.0528124999999999</c:v>
                </c:pt>
                <c:pt idx="176">
                  <c:v>1.9476315789473699</c:v>
                </c:pt>
                <c:pt idx="177">
                  <c:v>1.4977777777777801</c:v>
                </c:pt>
                <c:pt idx="178">
                  <c:v>1.1471428571428599</c:v>
                </c:pt>
                <c:pt idx="179">
                  <c:v>1.1712195121951201</c:v>
                </c:pt>
                <c:pt idx="180">
                  <c:v>1.7256756756756799</c:v>
                </c:pt>
                <c:pt idx="181">
                  <c:v>1.87805555555556</c:v>
                </c:pt>
                <c:pt idx="182">
                  <c:v>2.0596774193548399</c:v>
                </c:pt>
                <c:pt idx="183">
                  <c:v>2.13878787878788</c:v>
                </c:pt>
                <c:pt idx="184">
                  <c:v>2.23</c:v>
                </c:pt>
                <c:pt idx="185">
                  <c:v>2.3374358974359</c:v>
                </c:pt>
                <c:pt idx="186">
                  <c:v>2.1482857142857101</c:v>
                </c:pt>
                <c:pt idx="187">
                  <c:v>2.194375</c:v>
                </c:pt>
                <c:pt idx="188">
                  <c:v>2.2440000000000002</c:v>
                </c:pt>
                <c:pt idx="189">
                  <c:v>2.2050000000000001</c:v>
                </c:pt>
                <c:pt idx="190">
                  <c:v>2.1192857142857102</c:v>
                </c:pt>
                <c:pt idx="191">
                  <c:v>2.11852941176471</c:v>
                </c:pt>
                <c:pt idx="192">
                  <c:v>2.5828571428571401</c:v>
                </c:pt>
                <c:pt idx="193">
                  <c:v>2.6793939393939401</c:v>
                </c:pt>
                <c:pt idx="194">
                  <c:v>2.5356756756756802</c:v>
                </c:pt>
                <c:pt idx="195">
                  <c:v>2.2829729729729702</c:v>
                </c:pt>
                <c:pt idx="196">
                  <c:v>2.8585057471264399</c:v>
                </c:pt>
                <c:pt idx="197">
                  <c:v>2.6316250000000001</c:v>
                </c:pt>
                <c:pt idx="198">
                  <c:v>2.8165476190476202</c:v>
                </c:pt>
                <c:pt idx="199">
                  <c:v>2.69786885245902</c:v>
                </c:pt>
                <c:pt idx="200">
                  <c:v>2.5342857142857098</c:v>
                </c:pt>
                <c:pt idx="201">
                  <c:v>2.5378723404255301</c:v>
                </c:pt>
                <c:pt idx="202">
                  <c:v>2.4752272727272699</c:v>
                </c:pt>
                <c:pt idx="203">
                  <c:v>2.7648387096774201</c:v>
                </c:pt>
                <c:pt idx="204">
                  <c:v>2.8497333333333299</c:v>
                </c:pt>
                <c:pt idx="205">
                  <c:v>2.14508771929825</c:v>
                </c:pt>
                <c:pt idx="206">
                  <c:v>2.5119444444444401</c:v>
                </c:pt>
                <c:pt idx="207">
                  <c:v>2.9302083333333302</c:v>
                </c:pt>
                <c:pt idx="208">
                  <c:v>2.4484374999999998</c:v>
                </c:pt>
                <c:pt idx="209">
                  <c:v>2.4845312499999999</c:v>
                </c:pt>
                <c:pt idx="210">
                  <c:v>2.4049122807017498</c:v>
                </c:pt>
                <c:pt idx="211">
                  <c:v>2.7859523809523798</c:v>
                </c:pt>
                <c:pt idx="212">
                  <c:v>2.2565306122448998</c:v>
                </c:pt>
                <c:pt idx="213">
                  <c:v>2.3715625</c:v>
                </c:pt>
                <c:pt idx="214">
                  <c:v>3.0613114754098398</c:v>
                </c:pt>
                <c:pt idx="215">
                  <c:v>2.8471875</c:v>
                </c:pt>
                <c:pt idx="216">
                  <c:v>2.5691999999999999</c:v>
                </c:pt>
                <c:pt idx="217">
                  <c:v>2.5595238095238102</c:v>
                </c:pt>
                <c:pt idx="218">
                  <c:v>2.3937499999999998</c:v>
                </c:pt>
                <c:pt idx="219">
                  <c:v>2.1355357142857101</c:v>
                </c:pt>
                <c:pt idx="220">
                  <c:v>2.51057142857143</c:v>
                </c:pt>
                <c:pt idx="221">
                  <c:v>2.67263157894737</c:v>
                </c:pt>
                <c:pt idx="222">
                  <c:v>2.5002380952381</c:v>
                </c:pt>
                <c:pt idx="223">
                  <c:v>2.4980487804878</c:v>
                </c:pt>
                <c:pt idx="224">
                  <c:v>2.5433333333333299</c:v>
                </c:pt>
                <c:pt idx="225">
                  <c:v>2.1609302325581399</c:v>
                </c:pt>
                <c:pt idx="226">
                  <c:v>2.0990625000000001</c:v>
                </c:pt>
                <c:pt idx="227">
                  <c:v>2.40532467532468</c:v>
                </c:pt>
                <c:pt idx="228">
                  <c:v>2.21170731707317</c:v>
                </c:pt>
                <c:pt idx="229">
                  <c:v>2.3104444444444399</c:v>
                </c:pt>
                <c:pt idx="230">
                  <c:v>2.3250877192982502</c:v>
                </c:pt>
                <c:pt idx="231">
                  <c:v>2.2228571428571402</c:v>
                </c:pt>
                <c:pt idx="232">
                  <c:v>2.34421052631579</c:v>
                </c:pt>
                <c:pt idx="233">
                  <c:v>2.3894594594594598</c:v>
                </c:pt>
                <c:pt idx="234">
                  <c:v>2.3344444444444399</c:v>
                </c:pt>
                <c:pt idx="235">
                  <c:v>2.4956</c:v>
                </c:pt>
                <c:pt idx="236">
                  <c:v>2.6065714285714301</c:v>
                </c:pt>
                <c:pt idx="237">
                  <c:v>2.5919354838709698</c:v>
                </c:pt>
                <c:pt idx="238">
                  <c:v>2.6707692307692299</c:v>
                </c:pt>
                <c:pt idx="239">
                  <c:v>2.7179411764705899</c:v>
                </c:pt>
                <c:pt idx="240">
                  <c:v>2.8021276595744702</c:v>
                </c:pt>
                <c:pt idx="241">
                  <c:v>2.59488372093023</c:v>
                </c:pt>
                <c:pt idx="242">
                  <c:v>2.4594594594594601</c:v>
                </c:pt>
                <c:pt idx="243">
                  <c:v>2.3047692307692298</c:v>
                </c:pt>
                <c:pt idx="244">
                  <c:v>1.6244642857142899</c:v>
                </c:pt>
                <c:pt idx="245">
                  <c:v>1.92618181818182</c:v>
                </c:pt>
                <c:pt idx="246">
                  <c:v>2.10676470588235</c:v>
                </c:pt>
                <c:pt idx="247">
                  <c:v>2.0774193548387099</c:v>
                </c:pt>
                <c:pt idx="248">
                  <c:v>2.08642857142857</c:v>
                </c:pt>
                <c:pt idx="249">
                  <c:v>1.9839285714285699</c:v>
                </c:pt>
                <c:pt idx="250">
                  <c:v>1.9461538461538499</c:v>
                </c:pt>
                <c:pt idx="251">
                  <c:v>1.9166666666666701</c:v>
                </c:pt>
                <c:pt idx="252">
                  <c:v>2.0167441860465098</c:v>
                </c:pt>
                <c:pt idx="253">
                  <c:v>1.865</c:v>
                </c:pt>
                <c:pt idx="254">
                  <c:v>1.8948837209302301</c:v>
                </c:pt>
                <c:pt idx="255">
                  <c:v>1.87205128205128</c:v>
                </c:pt>
                <c:pt idx="256">
                  <c:v>1.83146341463415</c:v>
                </c:pt>
                <c:pt idx="257">
                  <c:v>2.2104545454545499</c:v>
                </c:pt>
                <c:pt idx="258">
                  <c:v>2.3586111111111099</c:v>
                </c:pt>
                <c:pt idx="259">
                  <c:v>2.2851428571428598</c:v>
                </c:pt>
                <c:pt idx="260">
                  <c:v>2.2081481481481502</c:v>
                </c:pt>
                <c:pt idx="261">
                  <c:v>2.2984848484848501</c:v>
                </c:pt>
                <c:pt idx="262">
                  <c:v>2.223125</c:v>
                </c:pt>
                <c:pt idx="263">
                  <c:v>2.2963636363636399</c:v>
                </c:pt>
                <c:pt idx="264">
                  <c:v>2.2168749999999999</c:v>
                </c:pt>
                <c:pt idx="265">
                  <c:v>2.2400000000000002</c:v>
                </c:pt>
                <c:pt idx="266">
                  <c:v>2.2382142857142902</c:v>
                </c:pt>
                <c:pt idx="267">
                  <c:v>2.1734285714285702</c:v>
                </c:pt>
                <c:pt idx="268">
                  <c:v>2.2068965517241401</c:v>
                </c:pt>
                <c:pt idx="269">
                  <c:v>2.1338888888888898</c:v>
                </c:pt>
                <c:pt idx="270">
                  <c:v>2.16</c:v>
                </c:pt>
                <c:pt idx="271">
                  <c:v>2.1126666666666698</c:v>
                </c:pt>
                <c:pt idx="272">
                  <c:v>2.1403703703703698</c:v>
                </c:pt>
                <c:pt idx="273">
                  <c:v>2.1534374999999999</c:v>
                </c:pt>
                <c:pt idx="274">
                  <c:v>2.06925925925926</c:v>
                </c:pt>
                <c:pt idx="275">
                  <c:v>2.1183333333333301</c:v>
                </c:pt>
                <c:pt idx="276">
                  <c:v>2.0432142857142899</c:v>
                </c:pt>
                <c:pt idx="277">
                  <c:v>2.0522580645161299</c:v>
                </c:pt>
                <c:pt idx="278">
                  <c:v>2.1059999999999999</c:v>
                </c:pt>
                <c:pt idx="279">
                  <c:v>2.1320000000000001</c:v>
                </c:pt>
                <c:pt idx="280">
                  <c:v>2.12</c:v>
                </c:pt>
                <c:pt idx="281">
                  <c:v>2.2330000000000001</c:v>
                </c:pt>
                <c:pt idx="282">
                  <c:v>2.2850000000000001</c:v>
                </c:pt>
                <c:pt idx="283">
                  <c:v>2.2430769230769201</c:v>
                </c:pt>
                <c:pt idx="284">
                  <c:v>2.3372222222222199</c:v>
                </c:pt>
                <c:pt idx="285">
                  <c:v>2.3861290322580602</c:v>
                </c:pt>
                <c:pt idx="286">
                  <c:v>2.4125925925925902</c:v>
                </c:pt>
                <c:pt idx="287">
                  <c:v>2.4211764705882399</c:v>
                </c:pt>
                <c:pt idx="288">
                  <c:v>2.4214285714285699</c:v>
                </c:pt>
                <c:pt idx="289">
                  <c:v>2.4235714285714298</c:v>
                </c:pt>
                <c:pt idx="290">
                  <c:v>2.4185714285714299</c:v>
                </c:pt>
                <c:pt idx="291">
                  <c:v>2.3924242424242399</c:v>
                </c:pt>
                <c:pt idx="292">
                  <c:v>2.3872727272727299</c:v>
                </c:pt>
                <c:pt idx="293">
                  <c:v>2.375</c:v>
                </c:pt>
                <c:pt idx="294">
                  <c:v>2.3531428571428599</c:v>
                </c:pt>
                <c:pt idx="295">
                  <c:v>2.4106666666666698</c:v>
                </c:pt>
                <c:pt idx="296">
                  <c:v>2.46566666666667</c:v>
                </c:pt>
                <c:pt idx="297">
                  <c:v>2.4934090909090898</c:v>
                </c:pt>
                <c:pt idx="298">
                  <c:v>2.41222222222222</c:v>
                </c:pt>
                <c:pt idx="299">
                  <c:v>2.4003125000000001</c:v>
                </c:pt>
                <c:pt idx="300">
                  <c:v>2.32694444444444</c:v>
                </c:pt>
                <c:pt idx="301">
                  <c:v>2.4306451612903199</c:v>
                </c:pt>
                <c:pt idx="302">
                  <c:v>2.3951428571428601</c:v>
                </c:pt>
                <c:pt idx="303">
                  <c:v>2.44</c:v>
                </c:pt>
                <c:pt idx="304">
                  <c:v>2.4443902439024399</c:v>
                </c:pt>
                <c:pt idx="305">
                  <c:v>2.3569444444444398</c:v>
                </c:pt>
                <c:pt idx="306">
                  <c:v>2.4590624999999999</c:v>
                </c:pt>
                <c:pt idx="307">
                  <c:v>2.4412121212121201</c:v>
                </c:pt>
                <c:pt idx="308">
                  <c:v>2.34375</c:v>
                </c:pt>
                <c:pt idx="309">
                  <c:v>2.3884210526315801</c:v>
                </c:pt>
                <c:pt idx="310">
                  <c:v>2.3979069767441898</c:v>
                </c:pt>
                <c:pt idx="311">
                  <c:v>2.3365</c:v>
                </c:pt>
                <c:pt idx="312">
                  <c:v>2.38953488372093</c:v>
                </c:pt>
                <c:pt idx="313">
                  <c:v>2.2814705882352899</c:v>
                </c:pt>
                <c:pt idx="314">
                  <c:v>2.3948571428571399</c:v>
                </c:pt>
                <c:pt idx="315">
                  <c:v>2.4234482758620701</c:v>
                </c:pt>
                <c:pt idx="316">
                  <c:v>2.4141666666666701</c:v>
                </c:pt>
                <c:pt idx="317">
                  <c:v>2.4003333333333301</c:v>
                </c:pt>
                <c:pt idx="318">
                  <c:v>2.3724242424242399</c:v>
                </c:pt>
                <c:pt idx="319">
                  <c:v>2.4422857142857102</c:v>
                </c:pt>
                <c:pt idx="320">
                  <c:v>2.4897727272727299</c:v>
                </c:pt>
                <c:pt idx="321">
                  <c:v>2.2959375</c:v>
                </c:pt>
                <c:pt idx="322">
                  <c:v>2.3493333333333299</c:v>
                </c:pt>
                <c:pt idx="323">
                  <c:v>2.4045454545454499</c:v>
                </c:pt>
                <c:pt idx="324">
                  <c:v>2.4237500000000001</c:v>
                </c:pt>
                <c:pt idx="325">
                  <c:v>2.4776470588235302</c:v>
                </c:pt>
                <c:pt idx="326">
                  <c:v>2.47139534883721</c:v>
                </c:pt>
                <c:pt idx="327">
                  <c:v>2.3756666666666701</c:v>
                </c:pt>
                <c:pt idx="328">
                  <c:v>2.4354285714285702</c:v>
                </c:pt>
                <c:pt idx="329">
                  <c:v>2.38</c:v>
                </c:pt>
                <c:pt idx="330">
                  <c:v>2.3066666666666702</c:v>
                </c:pt>
                <c:pt idx="331">
                  <c:v>2.38121212121212</c:v>
                </c:pt>
                <c:pt idx="332">
                  <c:v>2.4366666666666701</c:v>
                </c:pt>
                <c:pt idx="333">
                  <c:v>2.4654054054054102</c:v>
                </c:pt>
                <c:pt idx="334">
                  <c:v>2.36275862068966</c:v>
                </c:pt>
                <c:pt idx="335">
                  <c:v>2.4691176470588201</c:v>
                </c:pt>
                <c:pt idx="336">
                  <c:v>2.3452380952380998</c:v>
                </c:pt>
                <c:pt idx="337">
                  <c:v>2.4364864864864901</c:v>
                </c:pt>
                <c:pt idx="338">
                  <c:v>2.3918181818181798</c:v>
                </c:pt>
                <c:pt idx="339">
                  <c:v>2.3443243243243201</c:v>
                </c:pt>
                <c:pt idx="340">
                  <c:v>2.3964705882352901</c:v>
                </c:pt>
                <c:pt idx="341">
                  <c:v>2.3038461538461501</c:v>
                </c:pt>
                <c:pt idx="342">
                  <c:v>2.40594594594595</c:v>
                </c:pt>
                <c:pt idx="343">
                  <c:v>2.44848484848485</c:v>
                </c:pt>
                <c:pt idx="344">
                  <c:v>2.31266666666667</c:v>
                </c:pt>
                <c:pt idx="345">
                  <c:v>2.3438709677419398</c:v>
                </c:pt>
                <c:pt idx="346">
                  <c:v>2.3833333333333302</c:v>
                </c:pt>
                <c:pt idx="347">
                  <c:v>2.37222222222222</c:v>
                </c:pt>
                <c:pt idx="348">
                  <c:v>2.3545945945945901</c:v>
                </c:pt>
                <c:pt idx="349">
                  <c:v>2.3409374999999999</c:v>
                </c:pt>
                <c:pt idx="350">
                  <c:v>2.3373076923076899</c:v>
                </c:pt>
                <c:pt idx="351">
                  <c:v>2.3348484848484801</c:v>
                </c:pt>
                <c:pt idx="352">
                  <c:v>2.2718918918918898</c:v>
                </c:pt>
                <c:pt idx="353">
                  <c:v>2.2938461538461499</c:v>
                </c:pt>
                <c:pt idx="354">
                  <c:v>2.2935483870967701</c:v>
                </c:pt>
                <c:pt idx="355">
                  <c:v>2.2907142857142899</c:v>
                </c:pt>
                <c:pt idx="356">
                  <c:v>2.2945161290322602</c:v>
                </c:pt>
                <c:pt idx="357">
                  <c:v>2.3702857142857101</c:v>
                </c:pt>
                <c:pt idx="358">
                  <c:v>2.2905405405405399</c:v>
                </c:pt>
                <c:pt idx="359">
                  <c:v>2.2868965517241402</c:v>
                </c:pt>
                <c:pt idx="360">
                  <c:v>2.2612121212121199</c:v>
                </c:pt>
                <c:pt idx="361">
                  <c:v>2.3090000000000002</c:v>
                </c:pt>
                <c:pt idx="362">
                  <c:v>2.3625806451612901</c:v>
                </c:pt>
                <c:pt idx="363">
                  <c:v>2.2383333333333302</c:v>
                </c:pt>
                <c:pt idx="364">
                  <c:v>2.2946428571428599</c:v>
                </c:pt>
                <c:pt idx="365">
                  <c:v>2.2264864864864902</c:v>
                </c:pt>
                <c:pt idx="366">
                  <c:v>2.2863636363636402</c:v>
                </c:pt>
                <c:pt idx="367">
                  <c:v>2.30536585365854</c:v>
                </c:pt>
                <c:pt idx="368">
                  <c:v>2.2648387096774201</c:v>
                </c:pt>
                <c:pt idx="369">
                  <c:v>2.1781250000000001</c:v>
                </c:pt>
                <c:pt idx="370">
                  <c:v>2.2713793103448299</c:v>
                </c:pt>
                <c:pt idx="371">
                  <c:v>2.30085714285714</c:v>
                </c:pt>
                <c:pt idx="372">
                  <c:v>2.2159259259259301</c:v>
                </c:pt>
                <c:pt idx="373">
                  <c:v>2.2568965517241399</c:v>
                </c:pt>
                <c:pt idx="374">
                  <c:v>2.2669230769230801</c:v>
                </c:pt>
                <c:pt idx="375">
                  <c:v>2.2241666666666702</c:v>
                </c:pt>
                <c:pt idx="376">
                  <c:v>2.31361111111111</c:v>
                </c:pt>
                <c:pt idx="377">
                  <c:v>2.2408823529411799</c:v>
                </c:pt>
                <c:pt idx="378">
                  <c:v>2.2232352941176501</c:v>
                </c:pt>
                <c:pt idx="379">
                  <c:v>2.2878787878787898</c:v>
                </c:pt>
                <c:pt idx="380">
                  <c:v>2.3247058823529398</c:v>
                </c:pt>
                <c:pt idx="381">
                  <c:v>2.20235294117647</c:v>
                </c:pt>
                <c:pt idx="382">
                  <c:v>2.2357142857142902</c:v>
                </c:pt>
                <c:pt idx="383">
                  <c:v>2.2803030303030298</c:v>
                </c:pt>
                <c:pt idx="384">
                  <c:v>2.35928571428571</c:v>
                </c:pt>
                <c:pt idx="385">
                  <c:v>2.2994736842105299</c:v>
                </c:pt>
                <c:pt idx="386">
                  <c:v>2.2533333333333299</c:v>
                </c:pt>
                <c:pt idx="387">
                  <c:v>2.30375</c:v>
                </c:pt>
                <c:pt idx="388">
                  <c:v>2.3314285714285701</c:v>
                </c:pt>
                <c:pt idx="389">
                  <c:v>2.2139393939393899</c:v>
                </c:pt>
                <c:pt idx="390">
                  <c:v>2.31692307692308</c:v>
                </c:pt>
                <c:pt idx="391">
                  <c:v>2.27103448275862</c:v>
                </c:pt>
                <c:pt idx="392">
                  <c:v>2.2216666666666698</c:v>
                </c:pt>
                <c:pt idx="393">
                  <c:v>2.19</c:v>
                </c:pt>
                <c:pt idx="394">
                  <c:v>2.27392857142857</c:v>
                </c:pt>
                <c:pt idx="395">
                  <c:v>2.3107407407407399</c:v>
                </c:pt>
                <c:pt idx="396">
                  <c:v>2.22483870967742</c:v>
                </c:pt>
                <c:pt idx="397">
                  <c:v>2.2473529411764699</c:v>
                </c:pt>
                <c:pt idx="398">
                  <c:v>2.2716666666666701</c:v>
                </c:pt>
                <c:pt idx="399">
                  <c:v>2.27689655172414</c:v>
                </c:pt>
                <c:pt idx="400">
                  <c:v>2.2587999999999999</c:v>
                </c:pt>
                <c:pt idx="401">
                  <c:v>2.26064516129032</c:v>
                </c:pt>
                <c:pt idx="402">
                  <c:v>2.2762162162162198</c:v>
                </c:pt>
                <c:pt idx="403">
                  <c:v>2.2548571428571398</c:v>
                </c:pt>
                <c:pt idx="404">
                  <c:v>2.31727272727273</c:v>
                </c:pt>
                <c:pt idx="405">
                  <c:v>2.20766666666667</c:v>
                </c:pt>
                <c:pt idx="406">
                  <c:v>2.1951999999999998</c:v>
                </c:pt>
                <c:pt idx="407">
                  <c:v>2.2216666666666698</c:v>
                </c:pt>
                <c:pt idx="408">
                  <c:v>2.2330303030302998</c:v>
                </c:pt>
                <c:pt idx="409">
                  <c:v>2.2063888888888901</c:v>
                </c:pt>
                <c:pt idx="410">
                  <c:v>2.2384210526315802</c:v>
                </c:pt>
                <c:pt idx="411">
                  <c:v>2.2777419354838702</c:v>
                </c:pt>
                <c:pt idx="412">
                  <c:v>2.2168749999999999</c:v>
                </c:pt>
                <c:pt idx="413">
                  <c:v>2.151875</c:v>
                </c:pt>
                <c:pt idx="414">
                  <c:v>2.2135714285714299</c:v>
                </c:pt>
                <c:pt idx="415">
                  <c:v>2.1407407407407399</c:v>
                </c:pt>
                <c:pt idx="416">
                  <c:v>2.1296875000000002</c:v>
                </c:pt>
                <c:pt idx="417">
                  <c:v>2.2286666666666699</c:v>
                </c:pt>
                <c:pt idx="418">
                  <c:v>2.19966666666667</c:v>
                </c:pt>
                <c:pt idx="419">
                  <c:v>2.19365853658537</c:v>
                </c:pt>
                <c:pt idx="420">
                  <c:v>2.1959374999999999</c:v>
                </c:pt>
                <c:pt idx="421">
                  <c:v>2.1748571428571402</c:v>
                </c:pt>
                <c:pt idx="422">
                  <c:v>2.1948275862069</c:v>
                </c:pt>
                <c:pt idx="423">
                  <c:v>2.1637931034482798</c:v>
                </c:pt>
                <c:pt idx="424">
                  <c:v>2.1666666666666701</c:v>
                </c:pt>
                <c:pt idx="425">
                  <c:v>2.1815151515151499</c:v>
                </c:pt>
                <c:pt idx="426">
                  <c:v>2.1687878787878798</c:v>
                </c:pt>
                <c:pt idx="427">
                  <c:v>2.1246428571428599</c:v>
                </c:pt>
                <c:pt idx="428">
                  <c:v>2.14</c:v>
                </c:pt>
                <c:pt idx="429">
                  <c:v>2.1356250000000001</c:v>
                </c:pt>
                <c:pt idx="430">
                  <c:v>2.08217391304348</c:v>
                </c:pt>
                <c:pt idx="431">
                  <c:v>2.1348484848484799</c:v>
                </c:pt>
                <c:pt idx="432">
                  <c:v>2.1576666666666702</c:v>
                </c:pt>
                <c:pt idx="433">
                  <c:v>2.0858064516128998</c:v>
                </c:pt>
                <c:pt idx="434">
                  <c:v>2.0662500000000001</c:v>
                </c:pt>
                <c:pt idx="435">
                  <c:v>2.0131034482758601</c:v>
                </c:pt>
                <c:pt idx="436">
                  <c:v>2.0342307692307702</c:v>
                </c:pt>
                <c:pt idx="437">
                  <c:v>2.0829411764705901</c:v>
                </c:pt>
                <c:pt idx="438">
                  <c:v>2.0454838709677401</c:v>
                </c:pt>
                <c:pt idx="439">
                  <c:v>2.0566666666666702</c:v>
                </c:pt>
                <c:pt idx="440">
                  <c:v>2.05314285714286</c:v>
                </c:pt>
                <c:pt idx="441">
                  <c:v>2.0461111111111099</c:v>
                </c:pt>
                <c:pt idx="442">
                  <c:v>2.0421874999999998</c:v>
                </c:pt>
                <c:pt idx="443">
                  <c:v>2.0283870967741899</c:v>
                </c:pt>
                <c:pt idx="444">
                  <c:v>2.0140740740740699</c:v>
                </c:pt>
                <c:pt idx="445">
                  <c:v>1.97766666666667</c:v>
                </c:pt>
                <c:pt idx="446">
                  <c:v>1.95235294117647</c:v>
                </c:pt>
                <c:pt idx="447">
                  <c:v>2.0099999999999998</c:v>
                </c:pt>
                <c:pt idx="448">
                  <c:v>1.9735714285714301</c:v>
                </c:pt>
                <c:pt idx="449">
                  <c:v>1.92892857142857</c:v>
                </c:pt>
                <c:pt idx="450">
                  <c:v>1.9064000000000001</c:v>
                </c:pt>
                <c:pt idx="451">
                  <c:v>1.9026666666666701</c:v>
                </c:pt>
                <c:pt idx="452">
                  <c:v>1.9056249999999999</c:v>
                </c:pt>
                <c:pt idx="453">
                  <c:v>1.8974193548387099</c:v>
                </c:pt>
                <c:pt idx="454">
                  <c:v>1.89147058823529</c:v>
                </c:pt>
                <c:pt idx="455">
                  <c:v>1.93</c:v>
                </c:pt>
                <c:pt idx="456">
                  <c:v>1.9027586206896601</c:v>
                </c:pt>
                <c:pt idx="457">
                  <c:v>1.8992592592592601</c:v>
                </c:pt>
                <c:pt idx="458">
                  <c:v>1.86928571428571</c:v>
                </c:pt>
                <c:pt idx="459">
                  <c:v>1.8557142857142901</c:v>
                </c:pt>
                <c:pt idx="460">
                  <c:v>1.82692307692308</c:v>
                </c:pt>
                <c:pt idx="461">
                  <c:v>1.8080645161290301</c:v>
                </c:pt>
                <c:pt idx="462">
                  <c:v>1.7445161290322599</c:v>
                </c:pt>
                <c:pt idx="463">
                  <c:v>1.6743749999999999</c:v>
                </c:pt>
                <c:pt idx="464">
                  <c:v>1.67</c:v>
                </c:pt>
                <c:pt idx="465">
                  <c:v>1.6696969696969699</c:v>
                </c:pt>
                <c:pt idx="466">
                  <c:v>1.6515384615384601</c:v>
                </c:pt>
                <c:pt idx="467">
                  <c:v>1.6214285714285701</c:v>
                </c:pt>
                <c:pt idx="468">
                  <c:v>1.64225806451613</c:v>
                </c:pt>
                <c:pt idx="469">
                  <c:v>1.63965517241379</c:v>
                </c:pt>
                <c:pt idx="470">
                  <c:v>1.6262857142857099</c:v>
                </c:pt>
                <c:pt idx="471">
                  <c:v>1.6227272727272699</c:v>
                </c:pt>
                <c:pt idx="472">
                  <c:v>1.61838709677419</c:v>
                </c:pt>
                <c:pt idx="473">
                  <c:v>1.6203125</c:v>
                </c:pt>
                <c:pt idx="474">
                  <c:v>1.5564285714285699</c:v>
                </c:pt>
                <c:pt idx="475">
                  <c:v>1.5922580645161299</c:v>
                </c:pt>
                <c:pt idx="476">
                  <c:v>1.5881481481481501</c:v>
                </c:pt>
                <c:pt idx="477">
                  <c:v>1.5632142857142901</c:v>
                </c:pt>
                <c:pt idx="478">
                  <c:v>1.55037037037037</c:v>
                </c:pt>
                <c:pt idx="479">
                  <c:v>1.55375</c:v>
                </c:pt>
                <c:pt idx="480">
                  <c:v>1.5555172413793099</c:v>
                </c:pt>
                <c:pt idx="481">
                  <c:v>1.53125</c:v>
                </c:pt>
                <c:pt idx="482">
                  <c:v>1.55758620689655</c:v>
                </c:pt>
                <c:pt idx="483">
                  <c:v>1.4978125</c:v>
                </c:pt>
                <c:pt idx="484">
                  <c:v>1.52758620689655</c:v>
                </c:pt>
                <c:pt idx="485">
                  <c:v>1.5284615384615401</c:v>
                </c:pt>
                <c:pt idx="486">
                  <c:v>1.5111538461538501</c:v>
                </c:pt>
                <c:pt idx="487">
                  <c:v>1.5314705882352899</c:v>
                </c:pt>
                <c:pt idx="488">
                  <c:v>1.4132</c:v>
                </c:pt>
                <c:pt idx="489">
                  <c:v>1.47888888888889</c:v>
                </c:pt>
                <c:pt idx="490">
                  <c:v>1.48433333333333</c:v>
                </c:pt>
                <c:pt idx="491">
                  <c:v>1.4865625</c:v>
                </c:pt>
                <c:pt idx="492">
                  <c:v>1.4281250000000001</c:v>
                </c:pt>
                <c:pt idx="493">
                  <c:v>1.4412121212121201</c:v>
                </c:pt>
                <c:pt idx="494">
                  <c:v>1.4720833333333301</c:v>
                </c:pt>
                <c:pt idx="495">
                  <c:v>1.4456</c:v>
                </c:pt>
                <c:pt idx="496">
                  <c:v>1.4256</c:v>
                </c:pt>
                <c:pt idx="497">
                  <c:v>1.42090909090909</c:v>
                </c:pt>
                <c:pt idx="498">
                  <c:v>1.44655172413793</c:v>
                </c:pt>
                <c:pt idx="499">
                  <c:v>1.45</c:v>
                </c:pt>
                <c:pt idx="500">
                  <c:v>1.4592592592592599</c:v>
                </c:pt>
                <c:pt idx="501">
                  <c:v>1.3968</c:v>
                </c:pt>
                <c:pt idx="502">
                  <c:v>1.36620689655172</c:v>
                </c:pt>
                <c:pt idx="503">
                  <c:v>1.383</c:v>
                </c:pt>
                <c:pt idx="504">
                  <c:v>1.3906896551724099</c:v>
                </c:pt>
                <c:pt idx="505">
                  <c:v>1.3907407407407399</c:v>
                </c:pt>
                <c:pt idx="506">
                  <c:v>1.305625</c:v>
                </c:pt>
                <c:pt idx="507">
                  <c:v>1.30884615384615</c:v>
                </c:pt>
                <c:pt idx="508">
                  <c:v>1.3303125</c:v>
                </c:pt>
                <c:pt idx="509">
                  <c:v>1.3689655172413799</c:v>
                </c:pt>
                <c:pt idx="510">
                  <c:v>1.2865517241379301</c:v>
                </c:pt>
                <c:pt idx="511">
                  <c:v>1.3306896551724099</c:v>
                </c:pt>
                <c:pt idx="512">
                  <c:v>1.29586206896552</c:v>
                </c:pt>
                <c:pt idx="513">
                  <c:v>1.2896551724137899</c:v>
                </c:pt>
                <c:pt idx="514">
                  <c:v>1.2533333333333301</c:v>
                </c:pt>
                <c:pt idx="515">
                  <c:v>1.2159259259259301</c:v>
                </c:pt>
                <c:pt idx="516">
                  <c:v>1.2340740740740701</c:v>
                </c:pt>
                <c:pt idx="517">
                  <c:v>1.25033333333333</c:v>
                </c:pt>
                <c:pt idx="518">
                  <c:v>1.14310344827586</c:v>
                </c:pt>
                <c:pt idx="519">
                  <c:v>1.1844827586206901</c:v>
                </c:pt>
                <c:pt idx="520">
                  <c:v>1.1180769230769201</c:v>
                </c:pt>
                <c:pt idx="521">
                  <c:v>1.0764</c:v>
                </c:pt>
                <c:pt idx="522">
                  <c:v>1.0858620689655201</c:v>
                </c:pt>
                <c:pt idx="523">
                  <c:v>0.97785714285714298</c:v>
                </c:pt>
                <c:pt idx="524">
                  <c:v>0.95851851851851799</c:v>
                </c:pt>
                <c:pt idx="525">
                  <c:v>0.9224</c:v>
                </c:pt>
                <c:pt idx="526">
                  <c:v>0.84178571428571403</c:v>
                </c:pt>
                <c:pt idx="527">
                  <c:v>0.82818181818181802</c:v>
                </c:pt>
                <c:pt idx="528">
                  <c:v>0.82678571428571401</c:v>
                </c:pt>
                <c:pt idx="529">
                  <c:v>0.75416666666666698</c:v>
                </c:pt>
                <c:pt idx="530">
                  <c:v>0.74708333333333299</c:v>
                </c:pt>
                <c:pt idx="531">
                  <c:v>0.69590909090909103</c:v>
                </c:pt>
                <c:pt idx="532">
                  <c:v>0.69923076923076899</c:v>
                </c:pt>
                <c:pt idx="533">
                  <c:v>0.66956521739130404</c:v>
                </c:pt>
                <c:pt idx="534">
                  <c:v>0.66749999999999998</c:v>
                </c:pt>
                <c:pt idx="535">
                  <c:v>0.67222222222222205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3-4B2F-AC47-7E3FAFE75A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23-4B2F-AC47-7E3FAFE75A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23-4B2F-AC47-7E3FAFE75A8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123-4B2F-AC47-7E3FAFE75A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123-4B2F-AC47-7E3FAFE7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97136"/>
        <c:axId val="1409386320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O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2"/>
      </c:valAx>
      <c:valAx>
        <c:axId val="1409386320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CO</a:t>
                </a:r>
                <a:r>
                  <a:rPr lang="de-DE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397136"/>
        <c:crosses val="max"/>
        <c:crossBetween val="midCat"/>
      </c:valAx>
      <c:valAx>
        <c:axId val="140939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38632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FACS!$O$66:$O$90</c:f>
                <c:numCache>
                  <c:formatCode>General</c:formatCode>
                  <c:ptCount val="25"/>
                  <c:pt idx="0">
                    <c:v>77.162881620634195</c:v>
                  </c:pt>
                  <c:pt idx="1">
                    <c:v>8.3288194441549379</c:v>
                  </c:pt>
                  <c:pt idx="2">
                    <c:v>82.087156120796351</c:v>
                  </c:pt>
                  <c:pt idx="3">
                    <c:v>3.7791048322762024</c:v>
                  </c:pt>
                  <c:pt idx="4">
                    <c:v>5.2882637352285427</c:v>
                  </c:pt>
                  <c:pt idx="5">
                    <c:v>14.621444297104619</c:v>
                  </c:pt>
                  <c:pt idx="6">
                    <c:v>78.929928628710456</c:v>
                  </c:pt>
                  <c:pt idx="7">
                    <c:v>117.20193016044287</c:v>
                  </c:pt>
                  <c:pt idx="8">
                    <c:v>48.404450208632746</c:v>
                  </c:pt>
                  <c:pt idx="9">
                    <c:v>72.867470337135657</c:v>
                  </c:pt>
                  <c:pt idx="10">
                    <c:v>17.7060733459831</c:v>
                  </c:pt>
                  <c:pt idx="11">
                    <c:v>114.66329592913927</c:v>
                  </c:pt>
                  <c:pt idx="12">
                    <c:v>16.013372536726923</c:v>
                  </c:pt>
                  <c:pt idx="13">
                    <c:v>38.303282278850766</c:v>
                  </c:pt>
                  <c:pt idx="14">
                    <c:v>50.755540584255527</c:v>
                  </c:pt>
                  <c:pt idx="15">
                    <c:v>14.371142380942898</c:v>
                  </c:pt>
                  <c:pt idx="16">
                    <c:v>12.243709949738816</c:v>
                  </c:pt>
                  <c:pt idx="17">
                    <c:v>25.552507378598534</c:v>
                  </c:pt>
                  <c:pt idx="18">
                    <c:v>20.591864898546717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FACS!$O$66:$O$90</c:f>
                <c:numCache>
                  <c:formatCode>General</c:formatCode>
                  <c:ptCount val="25"/>
                  <c:pt idx="0">
                    <c:v>77.162881620634195</c:v>
                  </c:pt>
                  <c:pt idx="1">
                    <c:v>8.3288194441549379</c:v>
                  </c:pt>
                  <c:pt idx="2">
                    <c:v>82.087156120796351</c:v>
                  </c:pt>
                  <c:pt idx="3">
                    <c:v>3.7791048322762024</c:v>
                  </c:pt>
                  <c:pt idx="4">
                    <c:v>5.2882637352285427</c:v>
                  </c:pt>
                  <c:pt idx="5">
                    <c:v>14.621444297104619</c:v>
                  </c:pt>
                  <c:pt idx="6">
                    <c:v>78.929928628710456</c:v>
                  </c:pt>
                  <c:pt idx="7">
                    <c:v>117.20193016044287</c:v>
                  </c:pt>
                  <c:pt idx="8">
                    <c:v>48.404450208632746</c:v>
                  </c:pt>
                  <c:pt idx="9">
                    <c:v>72.867470337135657</c:v>
                  </c:pt>
                  <c:pt idx="10">
                    <c:v>17.7060733459831</c:v>
                  </c:pt>
                  <c:pt idx="11">
                    <c:v>114.66329592913927</c:v>
                  </c:pt>
                  <c:pt idx="12">
                    <c:v>16.013372536726923</c:v>
                  </c:pt>
                  <c:pt idx="13">
                    <c:v>38.303282278850766</c:v>
                  </c:pt>
                  <c:pt idx="14">
                    <c:v>50.755540584255527</c:v>
                  </c:pt>
                  <c:pt idx="15">
                    <c:v>14.371142380942898</c:v>
                  </c:pt>
                  <c:pt idx="16">
                    <c:v>12.243709949738816</c:v>
                  </c:pt>
                  <c:pt idx="17">
                    <c:v>25.552507378598534</c:v>
                  </c:pt>
                  <c:pt idx="18">
                    <c:v>20.591864898546717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FACS!$B$66:$B$90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FACS!$N$66:$N$90</c:f>
              <c:numCache>
                <c:formatCode>General</c:formatCode>
                <c:ptCount val="25"/>
                <c:pt idx="0">
                  <c:v>200.52999999999997</c:v>
                </c:pt>
                <c:pt idx="1">
                  <c:v>123.78333333333335</c:v>
                </c:pt>
                <c:pt idx="2">
                  <c:v>166.34</c:v>
                </c:pt>
                <c:pt idx="3">
                  <c:v>112.94666666666667</c:v>
                </c:pt>
                <c:pt idx="4">
                  <c:v>109.69666666666667</c:v>
                </c:pt>
                <c:pt idx="5">
                  <c:v>114.71333333333332</c:v>
                </c:pt>
                <c:pt idx="6">
                  <c:v>201.31333333333336</c:v>
                </c:pt>
                <c:pt idx="7">
                  <c:v>193.48666666666668</c:v>
                </c:pt>
                <c:pt idx="8">
                  <c:v>175.73</c:v>
                </c:pt>
                <c:pt idx="9">
                  <c:v>235.94666666666663</c:v>
                </c:pt>
                <c:pt idx="10">
                  <c:v>193.34666666666666</c:v>
                </c:pt>
                <c:pt idx="11">
                  <c:v>321.98333333333329</c:v>
                </c:pt>
                <c:pt idx="12">
                  <c:v>276.34999999999997</c:v>
                </c:pt>
                <c:pt idx="13">
                  <c:v>269.76333333333332</c:v>
                </c:pt>
                <c:pt idx="14">
                  <c:v>267.46999999999997</c:v>
                </c:pt>
                <c:pt idx="15">
                  <c:v>267.65666666666669</c:v>
                </c:pt>
                <c:pt idx="16">
                  <c:v>239.30333333333331</c:v>
                </c:pt>
                <c:pt idx="17">
                  <c:v>229.34333333333333</c:v>
                </c:pt>
                <c:pt idx="18">
                  <c:v>210.42999999999998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6-49EE-8FD5-17F7D21D08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06-49EE-8FD5-17F7D21D08B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06-49EE-8FD5-17F7D21D08B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06-49EE-8FD5-17F7D21D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</c:valAx>
      <c:valAx>
        <c:axId val="73999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CyOFP1  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FACS!$O$96:$O$120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FACS!$O$96:$O$120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FACS!$B$96:$B$120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 formatCode="General">
                  <c:v>65</c:v>
                </c:pt>
                <c:pt idx="13" formatCode="General">
                  <c:v>67.75</c:v>
                </c:pt>
                <c:pt idx="14" formatCode="General">
                  <c:v>70.8</c:v>
                </c:pt>
                <c:pt idx="15" formatCode="General">
                  <c:v>73.866666666666674</c:v>
                </c:pt>
                <c:pt idx="16" formatCode="General">
                  <c:v>84.766666666666666</c:v>
                </c:pt>
                <c:pt idx="17" formatCode="General">
                  <c:v>87.166666666666671</c:v>
                </c:pt>
                <c:pt idx="18" formatCode="General">
                  <c:v>89.166666666666657</c:v>
                </c:pt>
              </c:numCache>
            </c:numRef>
          </c:xVal>
          <c:yVal>
            <c:numRef>
              <c:f>FACS!$N$96:$N$120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3-47D8-8096-B8F4F4C1C7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423-47D8-8096-B8F4F4C1C7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423-47D8-8096-B8F4F4C1C78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423-47D8-8096-B8F4F4C1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  <c:majorUnit val="3"/>
      </c:valAx>
      <c:valAx>
        <c:axId val="739996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mCardinal2  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FACS!$Q$6:$Q$30</c:f>
                <c:numCache>
                  <c:formatCode>General</c:formatCode>
                  <c:ptCount val="25"/>
                  <c:pt idx="0">
                    <c:v>1.3004230081015946</c:v>
                  </c:pt>
                  <c:pt idx="1">
                    <c:v>0.25999999999999746</c:v>
                  </c:pt>
                  <c:pt idx="2">
                    <c:v>0.31240998703626954</c:v>
                  </c:pt>
                  <c:pt idx="3">
                    <c:v>1.4563996704201765</c:v>
                  </c:pt>
                  <c:pt idx="4">
                    <c:v>1.9400343639568152</c:v>
                  </c:pt>
                  <c:pt idx="5">
                    <c:v>1.4986771945063178</c:v>
                  </c:pt>
                  <c:pt idx="6">
                    <c:v>0.19078784028339213</c:v>
                  </c:pt>
                  <c:pt idx="7">
                    <c:v>0.2702468007827919</c:v>
                  </c:pt>
                  <c:pt idx="8">
                    <c:v>1.5330470747284111</c:v>
                  </c:pt>
                  <c:pt idx="9">
                    <c:v>1.1009238544664821</c:v>
                  </c:pt>
                  <c:pt idx="10">
                    <c:v>1.5831719215970608</c:v>
                  </c:pt>
                  <c:pt idx="11">
                    <c:v>1.5582789651834918</c:v>
                  </c:pt>
                  <c:pt idx="12">
                    <c:v>0.8861151166750254</c:v>
                  </c:pt>
                  <c:pt idx="13">
                    <c:v>2.4205853286619203</c:v>
                  </c:pt>
                  <c:pt idx="14">
                    <c:v>1.2675304072618268</c:v>
                  </c:pt>
                  <c:pt idx="15">
                    <c:v>0.9135826910210878</c:v>
                  </c:pt>
                  <c:pt idx="16">
                    <c:v>0.892038863129476</c:v>
                  </c:pt>
                  <c:pt idx="17">
                    <c:v>0.40414518843273967</c:v>
                  </c:pt>
                  <c:pt idx="18">
                    <c:v>0.90891877158155976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FACS!$Q$6:$Q$30</c:f>
                <c:numCache>
                  <c:formatCode>General</c:formatCode>
                  <c:ptCount val="25"/>
                  <c:pt idx="0">
                    <c:v>1.3004230081015946</c:v>
                  </c:pt>
                  <c:pt idx="1">
                    <c:v>0.25999999999999746</c:v>
                  </c:pt>
                  <c:pt idx="2">
                    <c:v>0.31240998703626954</c:v>
                  </c:pt>
                  <c:pt idx="3">
                    <c:v>1.4563996704201765</c:v>
                  </c:pt>
                  <c:pt idx="4">
                    <c:v>1.9400343639568152</c:v>
                  </c:pt>
                  <c:pt idx="5">
                    <c:v>1.4986771945063178</c:v>
                  </c:pt>
                  <c:pt idx="6">
                    <c:v>0.19078784028339213</c:v>
                  </c:pt>
                  <c:pt idx="7">
                    <c:v>0.2702468007827919</c:v>
                  </c:pt>
                  <c:pt idx="8">
                    <c:v>1.5330470747284111</c:v>
                  </c:pt>
                  <c:pt idx="9">
                    <c:v>1.1009238544664821</c:v>
                  </c:pt>
                  <c:pt idx="10">
                    <c:v>1.5831719215970608</c:v>
                  </c:pt>
                  <c:pt idx="11">
                    <c:v>1.5582789651834918</c:v>
                  </c:pt>
                  <c:pt idx="12">
                    <c:v>0.8861151166750254</c:v>
                  </c:pt>
                  <c:pt idx="13">
                    <c:v>2.4205853286619203</c:v>
                  </c:pt>
                  <c:pt idx="14">
                    <c:v>1.2675304072618268</c:v>
                  </c:pt>
                  <c:pt idx="15">
                    <c:v>0.9135826910210878</c:v>
                  </c:pt>
                  <c:pt idx="16">
                    <c:v>0.892038863129476</c:v>
                  </c:pt>
                  <c:pt idx="17">
                    <c:v>0.40414518843273967</c:v>
                  </c:pt>
                  <c:pt idx="18">
                    <c:v>0.90891877158155976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FACS!$B$6:$B$30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FACS!$P$6:$P$30</c:f>
              <c:numCache>
                <c:formatCode>General</c:formatCode>
                <c:ptCount val="25"/>
                <c:pt idx="0">
                  <c:v>114.56</c:v>
                </c:pt>
                <c:pt idx="1">
                  <c:v>87.8</c:v>
                </c:pt>
                <c:pt idx="2">
                  <c:v>91.740000000000009</c:v>
                </c:pt>
                <c:pt idx="3">
                  <c:v>90.469999999999985</c:v>
                </c:pt>
                <c:pt idx="4">
                  <c:v>81.413333333333341</c:v>
                </c:pt>
                <c:pt idx="5">
                  <c:v>85.743333333333339</c:v>
                </c:pt>
                <c:pt idx="6">
                  <c:v>91.01</c:v>
                </c:pt>
                <c:pt idx="7">
                  <c:v>85.556666666666658</c:v>
                </c:pt>
                <c:pt idx="8">
                  <c:v>85.123333333333335</c:v>
                </c:pt>
                <c:pt idx="9">
                  <c:v>85.366666666666674</c:v>
                </c:pt>
                <c:pt idx="10">
                  <c:v>88.226666666666674</c:v>
                </c:pt>
                <c:pt idx="11">
                  <c:v>81.566666666666663</c:v>
                </c:pt>
                <c:pt idx="12">
                  <c:v>84.72</c:v>
                </c:pt>
                <c:pt idx="13">
                  <c:v>82.813333333333333</c:v>
                </c:pt>
                <c:pt idx="14">
                  <c:v>82.716666666666683</c:v>
                </c:pt>
                <c:pt idx="15">
                  <c:v>81.323333333333338</c:v>
                </c:pt>
                <c:pt idx="16">
                  <c:v>66.523333333333326</c:v>
                </c:pt>
                <c:pt idx="17">
                  <c:v>65.63666666666667</c:v>
                </c:pt>
                <c:pt idx="18">
                  <c:v>66.033333333333346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4D8B-957A-5CF0A612D6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588-4D8B-957A-5CF0A612D6C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588-4D8B-957A-5CF0A612D6C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588-4D8B-957A-5CF0A612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</c:valAx>
      <c:valAx>
        <c:axId val="7399964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mTagBFP2 CV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FACS!$Q$36:$Q$60</c:f>
                <c:numCache>
                  <c:formatCode>General</c:formatCode>
                  <c:ptCount val="25"/>
                  <c:pt idx="0">
                    <c:v>0.46306946923040487</c:v>
                  </c:pt>
                  <c:pt idx="1">
                    <c:v>0.53674947601278578</c:v>
                  </c:pt>
                  <c:pt idx="2">
                    <c:v>0.43466462167207781</c:v>
                  </c:pt>
                  <c:pt idx="3">
                    <c:v>0.71710064379648508</c:v>
                  </c:pt>
                  <c:pt idx="4">
                    <c:v>0.60506198029623426</c:v>
                  </c:pt>
                  <c:pt idx="5">
                    <c:v>0.65825526963329217</c:v>
                  </c:pt>
                  <c:pt idx="6">
                    <c:v>0.10392304845413247</c:v>
                  </c:pt>
                  <c:pt idx="7">
                    <c:v>0.46872166581031938</c:v>
                  </c:pt>
                  <c:pt idx="8">
                    <c:v>0.37166292972710568</c:v>
                  </c:pt>
                  <c:pt idx="9">
                    <c:v>0.86156833739408001</c:v>
                  </c:pt>
                  <c:pt idx="10">
                    <c:v>0.21385353243127342</c:v>
                  </c:pt>
                  <c:pt idx="11">
                    <c:v>0.98195383462428443</c:v>
                  </c:pt>
                  <c:pt idx="12">
                    <c:v>1.6542974339579941</c:v>
                  </c:pt>
                  <c:pt idx="13">
                    <c:v>1.0963728076404171</c:v>
                  </c:pt>
                  <c:pt idx="14">
                    <c:v>0.47120413127787025</c:v>
                  </c:pt>
                  <c:pt idx="15">
                    <c:v>0.51733290377989216</c:v>
                  </c:pt>
                  <c:pt idx="16">
                    <c:v>0.27465129406819411</c:v>
                  </c:pt>
                  <c:pt idx="17">
                    <c:v>0.76166484317797811</c:v>
                  </c:pt>
                  <c:pt idx="18">
                    <c:v>1.2438783434618266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FACS!$Q$36:$Q$60</c:f>
                <c:numCache>
                  <c:formatCode>General</c:formatCode>
                  <c:ptCount val="25"/>
                  <c:pt idx="0">
                    <c:v>0.46306946923040487</c:v>
                  </c:pt>
                  <c:pt idx="1">
                    <c:v>0.53674947601278578</c:v>
                  </c:pt>
                  <c:pt idx="2">
                    <c:v>0.43466462167207781</c:v>
                  </c:pt>
                  <c:pt idx="3">
                    <c:v>0.71710064379648508</c:v>
                  </c:pt>
                  <c:pt idx="4">
                    <c:v>0.60506198029623426</c:v>
                  </c:pt>
                  <c:pt idx="5">
                    <c:v>0.65825526963329217</c:v>
                  </c:pt>
                  <c:pt idx="6">
                    <c:v>0.10392304845413247</c:v>
                  </c:pt>
                  <c:pt idx="7">
                    <c:v>0.46872166581031938</c:v>
                  </c:pt>
                  <c:pt idx="8">
                    <c:v>0.37166292972710568</c:v>
                  </c:pt>
                  <c:pt idx="9">
                    <c:v>0.86156833739408001</c:v>
                  </c:pt>
                  <c:pt idx="10">
                    <c:v>0.21385353243127342</c:v>
                  </c:pt>
                  <c:pt idx="11">
                    <c:v>0.98195383462428443</c:v>
                  </c:pt>
                  <c:pt idx="12">
                    <c:v>1.6542974339579941</c:v>
                  </c:pt>
                  <c:pt idx="13">
                    <c:v>1.0963728076404171</c:v>
                  </c:pt>
                  <c:pt idx="14">
                    <c:v>0.47120413127787025</c:v>
                  </c:pt>
                  <c:pt idx="15">
                    <c:v>0.51733290377989216</c:v>
                  </c:pt>
                  <c:pt idx="16">
                    <c:v>0.27465129406819411</c:v>
                  </c:pt>
                  <c:pt idx="17">
                    <c:v>0.76166484317797811</c:v>
                  </c:pt>
                  <c:pt idx="18">
                    <c:v>1.2438783434618266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FACS!$B$36:$B$60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FACS!$P$36:$P$60</c:f>
              <c:numCache>
                <c:formatCode>General</c:formatCode>
                <c:ptCount val="25"/>
                <c:pt idx="0">
                  <c:v>70.933333333333323</c:v>
                </c:pt>
                <c:pt idx="1">
                  <c:v>60.79999999999999</c:v>
                </c:pt>
                <c:pt idx="2">
                  <c:v>59.833333333333336</c:v>
                </c:pt>
                <c:pt idx="3">
                  <c:v>57.133333333333333</c:v>
                </c:pt>
                <c:pt idx="4">
                  <c:v>56.31</c:v>
                </c:pt>
                <c:pt idx="5">
                  <c:v>59.29</c:v>
                </c:pt>
                <c:pt idx="6">
                  <c:v>59.539999999999992</c:v>
                </c:pt>
                <c:pt idx="7">
                  <c:v>59.29</c:v>
                </c:pt>
                <c:pt idx="8">
                  <c:v>59.036666666666669</c:v>
                </c:pt>
                <c:pt idx="9">
                  <c:v>59.75</c:v>
                </c:pt>
                <c:pt idx="10">
                  <c:v>63.29666666666666</c:v>
                </c:pt>
                <c:pt idx="11">
                  <c:v>71.873333333333335</c:v>
                </c:pt>
                <c:pt idx="12">
                  <c:v>72.13000000000001</c:v>
                </c:pt>
                <c:pt idx="13">
                  <c:v>71.063333333333333</c:v>
                </c:pt>
                <c:pt idx="14">
                  <c:v>70.853333333333339</c:v>
                </c:pt>
                <c:pt idx="15">
                  <c:v>71.523333333333326</c:v>
                </c:pt>
                <c:pt idx="16">
                  <c:v>67.956666666666663</c:v>
                </c:pt>
                <c:pt idx="17">
                  <c:v>65.296666666666667</c:v>
                </c:pt>
                <c:pt idx="18">
                  <c:v>66.99666666666667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5-4D94-BFC2-D1258B1B1C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A5-4D94-BFC2-D1258B1B1C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A5-4D94-BFC2-D1258B1B1C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4A5-4D94-BFC2-D1258B1B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</c:valAx>
      <c:valAx>
        <c:axId val="73999643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mEmerald rCV,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FACS!$Q$66:$Q$90</c:f>
                <c:numCache>
                  <c:formatCode>General</c:formatCode>
                  <c:ptCount val="25"/>
                  <c:pt idx="0">
                    <c:v>1.1148542505637218</c:v>
                  </c:pt>
                  <c:pt idx="1">
                    <c:v>0.96814255148712036</c:v>
                  </c:pt>
                  <c:pt idx="2">
                    <c:v>0.81131580369997036</c:v>
                  </c:pt>
                  <c:pt idx="3">
                    <c:v>0.37242448899071906</c:v>
                  </c:pt>
                  <c:pt idx="4">
                    <c:v>0.20231987873991431</c:v>
                  </c:pt>
                  <c:pt idx="5">
                    <c:v>2.3703234659711216</c:v>
                  </c:pt>
                  <c:pt idx="6">
                    <c:v>0.51636550362445188</c:v>
                  </c:pt>
                  <c:pt idx="7">
                    <c:v>1.1494346436400789</c:v>
                  </c:pt>
                  <c:pt idx="8">
                    <c:v>2.6113278869826604</c:v>
                  </c:pt>
                  <c:pt idx="9">
                    <c:v>0.6843244844370292</c:v>
                  </c:pt>
                  <c:pt idx="10">
                    <c:v>0.32192131543799879</c:v>
                  </c:pt>
                  <c:pt idx="11">
                    <c:v>1.0921996154549767</c:v>
                  </c:pt>
                  <c:pt idx="12">
                    <c:v>0.73758615315997933</c:v>
                  </c:pt>
                  <c:pt idx="13">
                    <c:v>1.054340236040215</c:v>
                  </c:pt>
                  <c:pt idx="14">
                    <c:v>1.041745330363107</c:v>
                  </c:pt>
                  <c:pt idx="15">
                    <c:v>0.53113086899557982</c:v>
                  </c:pt>
                  <c:pt idx="16">
                    <c:v>1.3053862774417895</c:v>
                  </c:pt>
                  <c:pt idx="17">
                    <c:v>1.5939991635296868</c:v>
                  </c:pt>
                  <c:pt idx="18">
                    <c:v>2.0484221570109327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FACS!$Q$66:$Q$90</c:f>
                <c:numCache>
                  <c:formatCode>General</c:formatCode>
                  <c:ptCount val="25"/>
                  <c:pt idx="0">
                    <c:v>1.1148542505637218</c:v>
                  </c:pt>
                  <c:pt idx="1">
                    <c:v>0.96814255148712036</c:v>
                  </c:pt>
                  <c:pt idx="2">
                    <c:v>0.81131580369997036</c:v>
                  </c:pt>
                  <c:pt idx="3">
                    <c:v>0.37242448899071906</c:v>
                  </c:pt>
                  <c:pt idx="4">
                    <c:v>0.20231987873991431</c:v>
                  </c:pt>
                  <c:pt idx="5">
                    <c:v>2.3703234659711216</c:v>
                  </c:pt>
                  <c:pt idx="6">
                    <c:v>0.51636550362445188</c:v>
                  </c:pt>
                  <c:pt idx="7">
                    <c:v>1.1494346436400789</c:v>
                  </c:pt>
                  <c:pt idx="8">
                    <c:v>2.6113278869826604</c:v>
                  </c:pt>
                  <c:pt idx="9">
                    <c:v>0.6843244844370292</c:v>
                  </c:pt>
                  <c:pt idx="10">
                    <c:v>0.32192131543799879</c:v>
                  </c:pt>
                  <c:pt idx="11">
                    <c:v>1.0921996154549767</c:v>
                  </c:pt>
                  <c:pt idx="12">
                    <c:v>0.73758615315997933</c:v>
                  </c:pt>
                  <c:pt idx="13">
                    <c:v>1.054340236040215</c:v>
                  </c:pt>
                  <c:pt idx="14">
                    <c:v>1.041745330363107</c:v>
                  </c:pt>
                  <c:pt idx="15">
                    <c:v>0.53113086899557982</c:v>
                  </c:pt>
                  <c:pt idx="16">
                    <c:v>1.3053862774417895</c:v>
                  </c:pt>
                  <c:pt idx="17">
                    <c:v>1.5939991635296868</c:v>
                  </c:pt>
                  <c:pt idx="18">
                    <c:v>2.0484221570109327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FACS!$B$66:$B$90</c:f>
              <c:numCache>
                <c:formatCode>0.00</c:formatCode>
                <c:ptCount val="25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FACS!$P$66:$P$90</c:f>
              <c:numCache>
                <c:formatCode>General</c:formatCode>
                <c:ptCount val="25"/>
                <c:pt idx="0">
                  <c:v>115.79</c:v>
                </c:pt>
                <c:pt idx="1">
                  <c:v>104.52</c:v>
                </c:pt>
                <c:pt idx="2">
                  <c:v>104.55666666666666</c:v>
                </c:pt>
                <c:pt idx="3">
                  <c:v>99.970000000000013</c:v>
                </c:pt>
                <c:pt idx="4">
                  <c:v>98.073333333333338</c:v>
                </c:pt>
                <c:pt idx="5">
                  <c:v>101.63666666666667</c:v>
                </c:pt>
                <c:pt idx="6">
                  <c:v>99.226666666666645</c:v>
                </c:pt>
                <c:pt idx="7">
                  <c:v>105.25</c:v>
                </c:pt>
                <c:pt idx="8">
                  <c:v>107.55333333333334</c:v>
                </c:pt>
                <c:pt idx="9">
                  <c:v>113.30000000000001</c:v>
                </c:pt>
                <c:pt idx="10">
                  <c:v>112.58666666666666</c:v>
                </c:pt>
                <c:pt idx="11">
                  <c:v>118.14</c:v>
                </c:pt>
                <c:pt idx="12">
                  <c:v>120.42666666666666</c:v>
                </c:pt>
                <c:pt idx="13">
                  <c:v>118.95666666666666</c:v>
                </c:pt>
                <c:pt idx="14">
                  <c:v>117.45666666666666</c:v>
                </c:pt>
                <c:pt idx="15">
                  <c:v>117.68</c:v>
                </c:pt>
                <c:pt idx="16">
                  <c:v>104.90666666666668</c:v>
                </c:pt>
                <c:pt idx="17">
                  <c:v>95.936666666666667</c:v>
                </c:pt>
                <c:pt idx="18">
                  <c:v>93.433333333333323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F-41C9-B129-FB79E46151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summary'!$C$15</c:f>
              <c:numCache>
                <c:formatCode>General</c:formatCode>
                <c:ptCount val="1"/>
                <c:pt idx="0">
                  <c:v>14.983333333333334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D7F-41C9-B129-FB79E461513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summary'!$C$16</c:f>
              <c:numCache>
                <c:formatCode>General</c:formatCode>
                <c:ptCount val="1"/>
                <c:pt idx="0">
                  <c:v>24.616666666666667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7F-41C9-B129-FB79E461513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10000</c:v>
                </c:pt>
              </c:numLit>
            </c:plus>
            <c:minus>
              <c:numLit>
                <c:formatCode>General</c:formatCode>
                <c:ptCount val="1"/>
                <c:pt idx="0">
                  <c:v>10000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'[1]Graphical summary'!$C$17</c:f>
              <c:numCache>
                <c:formatCode>General</c:formatCode>
                <c:ptCount val="1"/>
                <c:pt idx="0">
                  <c:v>42.2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D7F-41C9-B129-FB79E461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2688"/>
        <c:axId val="739996432"/>
      </c:scatterChart>
      <c:valAx>
        <c:axId val="739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6432"/>
        <c:crosses val="autoZero"/>
        <c:crossBetween val="midCat"/>
      </c:valAx>
      <c:valAx>
        <c:axId val="73999643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CyOFP1  rCV, %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992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plus>
            <c:min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FACS!$B$6:$B$24</c:f>
              <c:numCache>
                <c:formatCode>0.00</c:formatCode>
                <c:ptCount val="19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FACS!$L$6:$L$24</c:f>
              <c:numCache>
                <c:formatCode>General</c:formatCode>
                <c:ptCount val="19"/>
                <c:pt idx="0">
                  <c:v>15.933333333333332</c:v>
                </c:pt>
                <c:pt idx="1">
                  <c:v>22.27</c:v>
                </c:pt>
                <c:pt idx="2">
                  <c:v>23.53</c:v>
                </c:pt>
                <c:pt idx="3">
                  <c:v>23.26</c:v>
                </c:pt>
                <c:pt idx="4">
                  <c:v>27.253333333333334</c:v>
                </c:pt>
                <c:pt idx="5">
                  <c:v>28.036666666666665</c:v>
                </c:pt>
                <c:pt idx="6">
                  <c:v>28.27</c:v>
                </c:pt>
                <c:pt idx="7">
                  <c:v>26.766666666666666</c:v>
                </c:pt>
                <c:pt idx="8">
                  <c:v>26.526666666666671</c:v>
                </c:pt>
                <c:pt idx="9">
                  <c:v>25.766666666666666</c:v>
                </c:pt>
                <c:pt idx="10">
                  <c:v>30.243333333333336</c:v>
                </c:pt>
                <c:pt idx="11">
                  <c:v>37.043333333333329</c:v>
                </c:pt>
                <c:pt idx="12">
                  <c:v>31.290000000000003</c:v>
                </c:pt>
                <c:pt idx="13">
                  <c:v>30.276666666666667</c:v>
                </c:pt>
                <c:pt idx="14">
                  <c:v>31.826666666666668</c:v>
                </c:pt>
                <c:pt idx="15">
                  <c:v>32.546666666666667</c:v>
                </c:pt>
                <c:pt idx="16">
                  <c:v>50.580000000000005</c:v>
                </c:pt>
                <c:pt idx="17">
                  <c:v>55.853333333333332</c:v>
                </c:pt>
                <c:pt idx="18">
                  <c:v>57.833333333333336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073-BE96-8D8BAD4B37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A6D-4073-BE96-8D8BAD4B373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6D-4073-BE96-8D8BAD4B373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A6D-4073-BE96-8D8BAD4B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6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mTagBFP2 fluorescence, 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plus>
            <c:min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FACS!$B$36:$B$54</c:f>
              <c:numCache>
                <c:formatCode>0.00</c:formatCode>
                <c:ptCount val="19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FACS!$L$36:$L$54</c:f>
              <c:numCache>
                <c:formatCode>General</c:formatCode>
                <c:ptCount val="19"/>
                <c:pt idx="0">
                  <c:v>90.103333333333339</c:v>
                </c:pt>
                <c:pt idx="1">
                  <c:v>86.376666666666665</c:v>
                </c:pt>
                <c:pt idx="2">
                  <c:v>78.053333333333342</c:v>
                </c:pt>
                <c:pt idx="3">
                  <c:v>79.486666666666665</c:v>
                </c:pt>
                <c:pt idx="4">
                  <c:v>85.23</c:v>
                </c:pt>
                <c:pt idx="5">
                  <c:v>78.053333333333342</c:v>
                </c:pt>
                <c:pt idx="6">
                  <c:v>75.186666666666682</c:v>
                </c:pt>
                <c:pt idx="7">
                  <c:v>72.596666666666678</c:v>
                </c:pt>
                <c:pt idx="8">
                  <c:v>71.45</c:v>
                </c:pt>
                <c:pt idx="9">
                  <c:v>67.723333333333343</c:v>
                </c:pt>
                <c:pt idx="10">
                  <c:v>71.736666666666665</c:v>
                </c:pt>
                <c:pt idx="11">
                  <c:v>75.760000000000005</c:v>
                </c:pt>
                <c:pt idx="12">
                  <c:v>67.436666666666682</c:v>
                </c:pt>
                <c:pt idx="13">
                  <c:v>66.00333333333333</c:v>
                </c:pt>
                <c:pt idx="14">
                  <c:v>67.436666666666667</c:v>
                </c:pt>
                <c:pt idx="15">
                  <c:v>68.010000000000005</c:v>
                </c:pt>
                <c:pt idx="16">
                  <c:v>85.513333333333335</c:v>
                </c:pt>
                <c:pt idx="17">
                  <c:v>95.27</c:v>
                </c:pt>
                <c:pt idx="18">
                  <c:v>99.00333333333333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6-4D43-9417-FACD87D0F2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F36-4D43-9417-FACD87D0F2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F36-4D43-9417-FACD87D0F2F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F36-4D43-9417-FACD87D0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12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mEmerald fluorescence, 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plus>
            <c:minus>
              <c:numRef>
                <c:f>'OD+CDW'!$H$9:$H$38</c:f>
                <c:numCache>
                  <c:formatCode>General</c:formatCode>
                  <c:ptCount val="30"/>
                  <c:pt idx="0">
                    <c:v>5.7735026918962634E-4</c:v>
                  </c:pt>
                  <c:pt idx="1">
                    <c:v>8.5049005481153628E-2</c:v>
                  </c:pt>
                  <c:pt idx="2">
                    <c:v>0.18147543451754916</c:v>
                  </c:pt>
                  <c:pt idx="3">
                    <c:v>5.7735026918962637E-2</c:v>
                  </c:pt>
                  <c:pt idx="4">
                    <c:v>0.15000000000000013</c:v>
                  </c:pt>
                  <c:pt idx="5">
                    <c:v>0.40000000000000036</c:v>
                  </c:pt>
                  <c:pt idx="6">
                    <c:v>1.0263202878893778</c:v>
                  </c:pt>
                  <c:pt idx="7">
                    <c:v>0.40000000000000036</c:v>
                  </c:pt>
                  <c:pt idx="8">
                    <c:v>0.41633319989322692</c:v>
                  </c:pt>
                  <c:pt idx="9">
                    <c:v>1.3228756555322965</c:v>
                  </c:pt>
                  <c:pt idx="10">
                    <c:v>2.0816659994661317</c:v>
                  </c:pt>
                  <c:pt idx="11">
                    <c:v>1.2583057392117927</c:v>
                  </c:pt>
                  <c:pt idx="12">
                    <c:v>2.0000000000000018</c:v>
                  </c:pt>
                  <c:pt idx="13">
                    <c:v>2.3629078131263062</c:v>
                  </c:pt>
                  <c:pt idx="14">
                    <c:v>2.1794494717703388</c:v>
                  </c:pt>
                  <c:pt idx="15">
                    <c:v>0.57735026918962629</c:v>
                  </c:pt>
                  <c:pt idx="16">
                    <c:v>2.2546248764114458</c:v>
                  </c:pt>
                  <c:pt idx="17">
                    <c:v>2.1794494717703348</c:v>
                  </c:pt>
                  <c:pt idx="18">
                    <c:v>2.6457513110645889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FACS!$B$66:$B$84</c:f>
              <c:numCache>
                <c:formatCode>0.00</c:formatCode>
                <c:ptCount val="19"/>
                <c:pt idx="0">
                  <c:v>0</c:v>
                </c:pt>
                <c:pt idx="1">
                  <c:v>16.516666666666666</c:v>
                </c:pt>
                <c:pt idx="2">
                  <c:v>19.549999999999997</c:v>
                </c:pt>
                <c:pt idx="3">
                  <c:v>22.833333333333332</c:v>
                </c:pt>
                <c:pt idx="4">
                  <c:v>25.2</c:v>
                </c:pt>
                <c:pt idx="5">
                  <c:v>38.983333333333334</c:v>
                </c:pt>
                <c:pt idx="6">
                  <c:v>40.700000000000003</c:v>
                </c:pt>
                <c:pt idx="7">
                  <c:v>41.716666666666669</c:v>
                </c:pt>
                <c:pt idx="8">
                  <c:v>43.666666666666671</c:v>
                </c:pt>
                <c:pt idx="9">
                  <c:v>48.366666666666667</c:v>
                </c:pt>
                <c:pt idx="10">
                  <c:v>50.533333333333331</c:v>
                </c:pt>
                <c:pt idx="11">
                  <c:v>61.85</c:v>
                </c:pt>
                <c:pt idx="12">
                  <c:v>65</c:v>
                </c:pt>
                <c:pt idx="13">
                  <c:v>67.75</c:v>
                </c:pt>
                <c:pt idx="14">
                  <c:v>70.8</c:v>
                </c:pt>
                <c:pt idx="15">
                  <c:v>73.866666666666674</c:v>
                </c:pt>
                <c:pt idx="16">
                  <c:v>84.766666666666666</c:v>
                </c:pt>
                <c:pt idx="17">
                  <c:v>87.166666666666671</c:v>
                </c:pt>
                <c:pt idx="18">
                  <c:v>89.166666666666657</c:v>
                </c:pt>
              </c:numCache>
            </c:numRef>
          </c:xVal>
          <c:yVal>
            <c:numRef>
              <c:f>FACS!$L$66:$L$84</c:f>
              <c:numCache>
                <c:formatCode>General</c:formatCode>
                <c:ptCount val="19"/>
                <c:pt idx="0">
                  <c:v>264.70333333333332</c:v>
                </c:pt>
                <c:pt idx="1">
                  <c:v>265.37666666666667</c:v>
                </c:pt>
                <c:pt idx="2">
                  <c:v>257.67666666666668</c:v>
                </c:pt>
                <c:pt idx="3">
                  <c:v>269.84999999999997</c:v>
                </c:pt>
                <c:pt idx="4">
                  <c:v>275.24333333333334</c:v>
                </c:pt>
                <c:pt idx="5">
                  <c:v>261.87</c:v>
                </c:pt>
                <c:pt idx="6">
                  <c:v>272.40666666666669</c:v>
                </c:pt>
                <c:pt idx="7">
                  <c:v>249.78333333333333</c:v>
                </c:pt>
                <c:pt idx="8">
                  <c:v>249.01000000000002</c:v>
                </c:pt>
                <c:pt idx="9">
                  <c:v>236.32333333333335</c:v>
                </c:pt>
                <c:pt idx="10">
                  <c:v>266.27333333333331</c:v>
                </c:pt>
                <c:pt idx="11">
                  <c:v>296.45</c:v>
                </c:pt>
                <c:pt idx="12">
                  <c:v>266.02</c:v>
                </c:pt>
                <c:pt idx="13">
                  <c:v>260.20666666666665</c:v>
                </c:pt>
                <c:pt idx="14">
                  <c:v>271.88333333333333</c:v>
                </c:pt>
                <c:pt idx="15">
                  <c:v>274.04333333333335</c:v>
                </c:pt>
                <c:pt idx="16">
                  <c:v>361.5333333333333</c:v>
                </c:pt>
                <c:pt idx="17">
                  <c:v>418.04333333333335</c:v>
                </c:pt>
                <c:pt idx="18">
                  <c:v>466.96000000000004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A24-8533-FA4B6DBC92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58-4A24-8533-FA4B6DBC92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58-4A24-8533-FA4B6DBC92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20000</c:v>
                </c:pt>
              </c:numLit>
            </c:plus>
            <c:minus>
              <c:numLit>
                <c:formatCode>General</c:formatCode>
                <c:ptCount val="1"/>
                <c:pt idx="0">
                  <c:v>20000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58-4A24-8533-FA4B6DBC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36368"/>
        <c:axId val="1547133424"/>
      </c:scatterChart>
      <c:valAx>
        <c:axId val="1704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33424"/>
        <c:crosses val="autoZero"/>
        <c:crossBetween val="midCat"/>
      </c:valAx>
      <c:valAx>
        <c:axId val="1547133424"/>
        <c:scaling>
          <c:orientation val="minMax"/>
          <c:max val="50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CyOFP1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 fluorescence, -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93636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36198600174978"/>
                  <c:y val="5.2199256342957127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Ammonia_assay!$R$6:$R$12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Ammonia_assay!$O$6:$O$12</c:f>
              <c:numCache>
                <c:formatCode>General</c:formatCode>
                <c:ptCount val="7"/>
                <c:pt idx="0">
                  <c:v>7.9000000000000001E-2</c:v>
                </c:pt>
                <c:pt idx="1">
                  <c:v>6.3E-2</c:v>
                </c:pt>
                <c:pt idx="2">
                  <c:v>4.7E-2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A-4907-9C45-91D7CDFD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Absorption at 340 nm,</a:t>
                </a:r>
                <a:r>
                  <a:rPr lang="en-US" sz="1200" b="0" baseline="0">
                    <a:solidFill>
                      <a:sysClr val="windowText" lastClr="000000"/>
                    </a:solidFill>
                  </a:rPr>
                  <a:t> -</a:t>
                </a:r>
                <a:endParaRPr lang="en-US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</c:valAx>
      <c:valAx>
        <c:axId val="39255321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Ammonia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2.0000000000000004E-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Ammonia_assay!$P$19:$P$48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xVal>
          <c:yVal>
            <c:numRef>
              <c:f>Ammonia_assay!$V$19:$V$48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F-4B15-B2C0-1B1C2F1C71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F-4B15-B2C0-1B1C2F1C71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F-4B15-B2C0-1B1C2F1C71A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F-4B15-B2C0-1B1C2F1C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7135"/>
        <c:axId val="392553215"/>
      </c:scatterChart>
      <c:valAx>
        <c:axId val="48441713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h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553215"/>
        <c:crosses val="autoZero"/>
        <c:crossBetween val="midCat"/>
        <c:majorUnit val="20"/>
      </c:valAx>
      <c:valAx>
        <c:axId val="392553215"/>
        <c:scaling>
          <c:orientation val="minMax"/>
          <c:max val="2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ysClr val="windowText" lastClr="000000"/>
                    </a:solidFill>
                  </a:rPr>
                  <a:t>Ammonia</a:t>
                </a:r>
                <a:r>
                  <a:rPr lang="de-DE" sz="1200" b="0" baseline="0">
                    <a:solidFill>
                      <a:sysClr val="windowText" lastClr="000000"/>
                    </a:solidFill>
                  </a:rPr>
                  <a:t>, g L</a:t>
                </a:r>
                <a:r>
                  <a:rPr lang="de-DE" sz="1200" b="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17135"/>
        <c:crosses val="autoZero"/>
        <c:crossBetween val="midCat"/>
        <c:majorUnit val="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RQ'!$I$5:$I$557</c:f>
              <c:numCache>
                <c:formatCode>General</c:formatCode>
                <c:ptCount val="553"/>
                <c:pt idx="0">
                  <c:v>1.9040074159789172E-3</c:v>
                </c:pt>
                <c:pt idx="1">
                  <c:v>2.7254454769644987E-3</c:v>
                </c:pt>
                <c:pt idx="2">
                  <c:v>2.9023511308103635E-3</c:v>
                </c:pt>
                <c:pt idx="3">
                  <c:v>2.378709866011602E-3</c:v>
                </c:pt>
                <c:pt idx="4">
                  <c:v>1.6543933214362755E-3</c:v>
                </c:pt>
                <c:pt idx="5">
                  <c:v>1.6551761633436227E-3</c:v>
                </c:pt>
                <c:pt idx="6">
                  <c:v>2.0936300343482811E-3</c:v>
                </c:pt>
                <c:pt idx="7">
                  <c:v>2.9775574849057974E-3</c:v>
                </c:pt>
                <c:pt idx="8">
                  <c:v>3.1058499943959826E-3</c:v>
                </c:pt>
                <c:pt idx="9">
                  <c:v>2.5707330381538455E-3</c:v>
                </c:pt>
                <c:pt idx="10">
                  <c:v>2.9071867151039084E-3</c:v>
                </c:pt>
                <c:pt idx="11">
                  <c:v>3.1023230164257628E-3</c:v>
                </c:pt>
                <c:pt idx="12">
                  <c:v>2.6573823147145732E-3</c:v>
                </c:pt>
                <c:pt idx="13">
                  <c:v>1.7724980233128525E-3</c:v>
                </c:pt>
                <c:pt idx="14">
                  <c:v>1.9999721548766935E-3</c:v>
                </c:pt>
                <c:pt idx="15">
                  <c:v>2.4446743628495481E-3</c:v>
                </c:pt>
                <c:pt idx="16">
                  <c:v>3.7047020380532509E-3</c:v>
                </c:pt>
                <c:pt idx="17">
                  <c:v>3.9405881168925096E-3</c:v>
                </c:pt>
                <c:pt idx="18">
                  <c:v>3.396016949097456E-3</c:v>
                </c:pt>
                <c:pt idx="19">
                  <c:v>3.9955099296446264E-3</c:v>
                </c:pt>
                <c:pt idx="20">
                  <c:v>4.0462524617960269E-3</c:v>
                </c:pt>
                <c:pt idx="21">
                  <c:v>3.4541203206604836E-3</c:v>
                </c:pt>
                <c:pt idx="22">
                  <c:v>2.672525582543315E-3</c:v>
                </c:pt>
                <c:pt idx="23">
                  <c:v>2.7626610682232296E-3</c:v>
                </c:pt>
                <c:pt idx="24">
                  <c:v>2.954118482893509E-3</c:v>
                </c:pt>
                <c:pt idx="25">
                  <c:v>4.1303503204616517E-3</c:v>
                </c:pt>
                <c:pt idx="26">
                  <c:v>4.1899193454561423E-3</c:v>
                </c:pt>
                <c:pt idx="27">
                  <c:v>3.5615254640442473E-3</c:v>
                </c:pt>
                <c:pt idx="28">
                  <c:v>4.111049415029505E-3</c:v>
                </c:pt>
                <c:pt idx="29">
                  <c:v>4.2361587511043084E-3</c:v>
                </c:pt>
                <c:pt idx="30">
                  <c:v>3.7304306091692414E-3</c:v>
                </c:pt>
                <c:pt idx="31">
                  <c:v>2.9674569904039683E-3</c:v>
                </c:pt>
                <c:pt idx="32">
                  <c:v>2.8484919041721081E-3</c:v>
                </c:pt>
                <c:pt idx="33">
                  <c:v>3.2310814063226849E-3</c:v>
                </c:pt>
                <c:pt idx="34">
                  <c:v>4.3242206162891171E-3</c:v>
                </c:pt>
                <c:pt idx="35">
                  <c:v>4.5110442238798891E-3</c:v>
                </c:pt>
                <c:pt idx="36">
                  <c:v>3.924608449564721E-3</c:v>
                </c:pt>
                <c:pt idx="37">
                  <c:v>4.4338748366233747E-3</c:v>
                </c:pt>
                <c:pt idx="38">
                  <c:v>4.5967005116262886E-3</c:v>
                </c:pt>
                <c:pt idx="39">
                  <c:v>4.1363551791429812E-3</c:v>
                </c:pt>
                <c:pt idx="40">
                  <c:v>3.2719721959414004E-3</c:v>
                </c:pt>
                <c:pt idx="41">
                  <c:v>3.2047339019787295E-3</c:v>
                </c:pt>
                <c:pt idx="42">
                  <c:v>3.6084291542037555E-3</c:v>
                </c:pt>
                <c:pt idx="43">
                  <c:v>4.6413682450965211E-3</c:v>
                </c:pt>
                <c:pt idx="44">
                  <c:v>4.9005253107338902E-3</c:v>
                </c:pt>
                <c:pt idx="45">
                  <c:v>4.4556791707663782E-3</c:v>
                </c:pt>
                <c:pt idx="46">
                  <c:v>4.8936390929822556E-3</c:v>
                </c:pt>
                <c:pt idx="47">
                  <c:v>5.0208097072625647E-3</c:v>
                </c:pt>
                <c:pt idx="48">
                  <c:v>4.5349697825110028E-3</c:v>
                </c:pt>
                <c:pt idx="49">
                  <c:v>3.6828424910747034E-3</c:v>
                </c:pt>
                <c:pt idx="50">
                  <c:v>3.8956959824049098E-3</c:v>
                </c:pt>
                <c:pt idx="51">
                  <c:v>4.4582996007380936E-3</c:v>
                </c:pt>
                <c:pt idx="52">
                  <c:v>5.6817943844132985E-3</c:v>
                </c:pt>
                <c:pt idx="53">
                  <c:v>5.894429036389536E-3</c:v>
                </c:pt>
                <c:pt idx="54">
                  <c:v>5.6166125552871695E-3</c:v>
                </c:pt>
                <c:pt idx="55">
                  <c:v>6.5234853818227495E-3</c:v>
                </c:pt>
                <c:pt idx="56">
                  <c:v>7.4534623488062392E-3</c:v>
                </c:pt>
                <c:pt idx="57">
                  <c:v>7.6505768078237238E-3</c:v>
                </c:pt>
                <c:pt idx="58">
                  <c:v>7.3720319596658011E-3</c:v>
                </c:pt>
                <c:pt idx="59">
                  <c:v>7.8233999973838109E-3</c:v>
                </c:pt>
                <c:pt idx="60">
                  <c:v>8.6742404429835593E-3</c:v>
                </c:pt>
                <c:pt idx="61">
                  <c:v>1.056255404505985E-2</c:v>
                </c:pt>
                <c:pt idx="62">
                  <c:v>1.1320371994110972E-2</c:v>
                </c:pt>
                <c:pt idx="63">
                  <c:v>1.1391457144366983E-2</c:v>
                </c:pt>
                <c:pt idx="64">
                  <c:v>1.2418510837272379E-2</c:v>
                </c:pt>
                <c:pt idx="65">
                  <c:v>1.3030452089472283E-2</c:v>
                </c:pt>
                <c:pt idx="66">
                  <c:v>1.3004773978036023E-2</c:v>
                </c:pt>
                <c:pt idx="67">
                  <c:v>1.2577866975280311E-2</c:v>
                </c:pt>
                <c:pt idx="68">
                  <c:v>1.3119339857918275E-2</c:v>
                </c:pt>
                <c:pt idx="69">
                  <c:v>1.3977564995680225E-2</c:v>
                </c:pt>
                <c:pt idx="70">
                  <c:v>1.5477378640382695E-2</c:v>
                </c:pt>
                <c:pt idx="71">
                  <c:v>1.6124279302774887E-2</c:v>
                </c:pt>
                <c:pt idx="72">
                  <c:v>1.5846987300402619E-2</c:v>
                </c:pt>
                <c:pt idx="73">
                  <c:v>1.6948303888399546E-2</c:v>
                </c:pt>
                <c:pt idx="74">
                  <c:v>1.7340632042840028E-2</c:v>
                </c:pt>
                <c:pt idx="75">
                  <c:v>1.7208216374109252E-2</c:v>
                </c:pt>
                <c:pt idx="76">
                  <c:v>1.6814760087414702E-2</c:v>
                </c:pt>
                <c:pt idx="77">
                  <c:v>1.717655585600281E-2</c:v>
                </c:pt>
                <c:pt idx="78">
                  <c:v>1.8002523951481626E-2</c:v>
                </c:pt>
                <c:pt idx="79">
                  <c:v>1.9303036637698431E-2</c:v>
                </c:pt>
                <c:pt idx="80">
                  <c:v>1.9924881011188771E-2</c:v>
                </c:pt>
                <c:pt idx="81">
                  <c:v>1.9837612699453267E-2</c:v>
                </c:pt>
                <c:pt idx="82">
                  <c:v>2.0642470374529383E-2</c:v>
                </c:pt>
                <c:pt idx="83">
                  <c:v>2.1295842794909543E-2</c:v>
                </c:pt>
                <c:pt idx="84">
                  <c:v>2.1109353205147983E-2</c:v>
                </c:pt>
                <c:pt idx="85">
                  <c:v>2.0836619998348457E-2</c:v>
                </c:pt>
                <c:pt idx="86">
                  <c:v>2.1409864303698799E-2</c:v>
                </c:pt>
                <c:pt idx="87">
                  <c:v>2.2404831078225461E-2</c:v>
                </c:pt>
                <c:pt idx="88">
                  <c:v>2.4151441803344647E-2</c:v>
                </c:pt>
                <c:pt idx="89">
                  <c:v>2.4240716454447229E-2</c:v>
                </c:pt>
                <c:pt idx="90">
                  <c:v>2.4060989153841816E-2</c:v>
                </c:pt>
                <c:pt idx="91">
                  <c:v>2.5568732888213621E-2</c:v>
                </c:pt>
                <c:pt idx="92">
                  <c:v>2.6442702629123207E-2</c:v>
                </c:pt>
                <c:pt idx="93">
                  <c:v>2.5943108219140122E-2</c:v>
                </c:pt>
                <c:pt idx="94">
                  <c:v>2.5798485184731487E-2</c:v>
                </c:pt>
                <c:pt idx="95">
                  <c:v>2.6448439577306124E-2</c:v>
                </c:pt>
                <c:pt idx="96">
                  <c:v>2.7796865695935449E-2</c:v>
                </c:pt>
                <c:pt idx="97">
                  <c:v>2.9676071975374106E-2</c:v>
                </c:pt>
                <c:pt idx="98">
                  <c:v>3.100981910898153E-2</c:v>
                </c:pt>
                <c:pt idx="99">
                  <c:v>2.5100286989954462E-2</c:v>
                </c:pt>
                <c:pt idx="100">
                  <c:v>2.5556929637165361E-2</c:v>
                </c:pt>
                <c:pt idx="101">
                  <c:v>2.6143683286580829E-2</c:v>
                </c:pt>
                <c:pt idx="102">
                  <c:v>2.5775226801616438E-2</c:v>
                </c:pt>
                <c:pt idx="103">
                  <c:v>2.5044560102654347E-2</c:v>
                </c:pt>
                <c:pt idx="104">
                  <c:v>2.5352603804734031E-2</c:v>
                </c:pt>
                <c:pt idx="105">
                  <c:v>2.6194259518399206E-2</c:v>
                </c:pt>
                <c:pt idx="106">
                  <c:v>2.682483812774784E-2</c:v>
                </c:pt>
                <c:pt idx="107">
                  <c:v>2.8582281328275901E-2</c:v>
                </c:pt>
                <c:pt idx="108">
                  <c:v>2.9139503589320714E-2</c:v>
                </c:pt>
                <c:pt idx="109">
                  <c:v>3.0111841309009083E-2</c:v>
                </c:pt>
                <c:pt idx="110">
                  <c:v>2.8755367871856778E-2</c:v>
                </c:pt>
                <c:pt idx="111">
                  <c:v>2.4788849784199825E-2</c:v>
                </c:pt>
                <c:pt idx="112">
                  <c:v>3.0063952711380282E-2</c:v>
                </c:pt>
                <c:pt idx="113">
                  <c:v>3.2226457276767283E-2</c:v>
                </c:pt>
                <c:pt idx="114">
                  <c:v>3.1057909171201332E-2</c:v>
                </c:pt>
                <c:pt idx="115">
                  <c:v>3.3133712951358141E-2</c:v>
                </c:pt>
                <c:pt idx="116">
                  <c:v>3.6782618022809133E-2</c:v>
                </c:pt>
                <c:pt idx="117">
                  <c:v>3.5638977443166513E-2</c:v>
                </c:pt>
                <c:pt idx="118">
                  <c:v>3.5945254040061353E-2</c:v>
                </c:pt>
                <c:pt idx="119">
                  <c:v>3.6335254849498615E-2</c:v>
                </c:pt>
                <c:pt idx="120">
                  <c:v>3.6510858116898061E-2</c:v>
                </c:pt>
                <c:pt idx="121">
                  <c:v>3.6323931415239152E-2</c:v>
                </c:pt>
                <c:pt idx="122">
                  <c:v>3.6820161779509385E-2</c:v>
                </c:pt>
                <c:pt idx="123">
                  <c:v>3.803817083864576E-2</c:v>
                </c:pt>
                <c:pt idx="124">
                  <c:v>3.8999579635718505E-2</c:v>
                </c:pt>
                <c:pt idx="125">
                  <c:v>3.9510503679183878E-2</c:v>
                </c:pt>
                <c:pt idx="126">
                  <c:v>3.9638451132427539E-2</c:v>
                </c:pt>
                <c:pt idx="127">
                  <c:v>4.0559953753951536E-2</c:v>
                </c:pt>
                <c:pt idx="128">
                  <c:v>4.1260399449876556E-2</c:v>
                </c:pt>
                <c:pt idx="129">
                  <c:v>4.1010493031700367E-2</c:v>
                </c:pt>
                <c:pt idx="130">
                  <c:v>4.1023729252444699E-2</c:v>
                </c:pt>
                <c:pt idx="131">
                  <c:v>4.18281444438557E-2</c:v>
                </c:pt>
                <c:pt idx="132">
                  <c:v>3.916201425209568E-2</c:v>
                </c:pt>
                <c:pt idx="133">
                  <c:v>3.3593701074480932E-2</c:v>
                </c:pt>
                <c:pt idx="134">
                  <c:v>4.3088876832835764E-2</c:v>
                </c:pt>
                <c:pt idx="135">
                  <c:v>4.5391008400524201E-2</c:v>
                </c:pt>
                <c:pt idx="136">
                  <c:v>4.6144790012076151E-2</c:v>
                </c:pt>
                <c:pt idx="137">
                  <c:v>4.6809129891974714E-2</c:v>
                </c:pt>
                <c:pt idx="138">
                  <c:v>4.7843188444547824E-2</c:v>
                </c:pt>
                <c:pt idx="139">
                  <c:v>4.7358884609896922E-2</c:v>
                </c:pt>
                <c:pt idx="140">
                  <c:v>4.8188623067018384E-2</c:v>
                </c:pt>
                <c:pt idx="141">
                  <c:v>4.9366297106742292E-2</c:v>
                </c:pt>
                <c:pt idx="142">
                  <c:v>5.1054499060245048E-2</c:v>
                </c:pt>
                <c:pt idx="143">
                  <c:v>5.1892303497965808E-2</c:v>
                </c:pt>
                <c:pt idx="144">
                  <c:v>5.1703372927368541E-2</c:v>
                </c:pt>
                <c:pt idx="145">
                  <c:v>5.2715630928672486E-2</c:v>
                </c:pt>
                <c:pt idx="146">
                  <c:v>5.263083840963434E-2</c:v>
                </c:pt>
                <c:pt idx="147">
                  <c:v>5.5105329509224178E-2</c:v>
                </c:pt>
                <c:pt idx="148">
                  <c:v>5.4551104807923877E-2</c:v>
                </c:pt>
                <c:pt idx="149">
                  <c:v>4.3059980314246016E-2</c:v>
                </c:pt>
                <c:pt idx="150">
                  <c:v>4.0219124251738042E-2</c:v>
                </c:pt>
                <c:pt idx="151">
                  <c:v>4.791526901732971E-2</c:v>
                </c:pt>
                <c:pt idx="152">
                  <c:v>6.2262860567526411E-2</c:v>
                </c:pt>
                <c:pt idx="153">
                  <c:v>5.5623037564217673E-2</c:v>
                </c:pt>
                <c:pt idx="154">
                  <c:v>6.7357039314895978E-2</c:v>
                </c:pt>
                <c:pt idx="155">
                  <c:v>4.7412568051993634E-2</c:v>
                </c:pt>
                <c:pt idx="156">
                  <c:v>5.8368717931384297E-2</c:v>
                </c:pt>
                <c:pt idx="157">
                  <c:v>3.9997310660728168E-2</c:v>
                </c:pt>
                <c:pt idx="158">
                  <c:v>5.8482563175571434E-2</c:v>
                </c:pt>
                <c:pt idx="159">
                  <c:v>5.2176820511558565E-2</c:v>
                </c:pt>
                <c:pt idx="160">
                  <c:v>4.8683057032621331E-2</c:v>
                </c:pt>
                <c:pt idx="161">
                  <c:v>7.1219852603489606E-2</c:v>
                </c:pt>
                <c:pt idx="162">
                  <c:v>8.2949862261459228E-2</c:v>
                </c:pt>
                <c:pt idx="163">
                  <c:v>7.3507477579784361E-2</c:v>
                </c:pt>
                <c:pt idx="164">
                  <c:v>7.5230456828014824E-2</c:v>
                </c:pt>
                <c:pt idx="165">
                  <c:v>7.5618834877617738E-2</c:v>
                </c:pt>
                <c:pt idx="166">
                  <c:v>7.5742923889256811E-2</c:v>
                </c:pt>
                <c:pt idx="167">
                  <c:v>7.6189732845167779E-2</c:v>
                </c:pt>
                <c:pt idx="168">
                  <c:v>7.7127100303676699E-2</c:v>
                </c:pt>
                <c:pt idx="169">
                  <c:v>7.89134042211702E-2</c:v>
                </c:pt>
                <c:pt idx="170">
                  <c:v>7.9986811971111418E-2</c:v>
                </c:pt>
                <c:pt idx="171">
                  <c:v>7.9584497478513941E-2</c:v>
                </c:pt>
                <c:pt idx="172">
                  <c:v>7.9183644885760102E-2</c:v>
                </c:pt>
                <c:pt idx="173">
                  <c:v>6.0965749530243807E-2</c:v>
                </c:pt>
                <c:pt idx="174">
                  <c:v>7.523461142000902E-2</c:v>
                </c:pt>
                <c:pt idx="175">
                  <c:v>8.0299333129599512E-2</c:v>
                </c:pt>
                <c:pt idx="176">
                  <c:v>6.8666133669161591E-2</c:v>
                </c:pt>
                <c:pt idx="177">
                  <c:v>5.3072616629524845E-2</c:v>
                </c:pt>
                <c:pt idx="178">
                  <c:v>5.3242558528972583E-2</c:v>
                </c:pt>
                <c:pt idx="179">
                  <c:v>8.0233935559085159E-2</c:v>
                </c:pt>
                <c:pt idx="180">
                  <c:v>8.7929665230642648E-2</c:v>
                </c:pt>
                <c:pt idx="181">
                  <c:v>6.9503093192988363E-2</c:v>
                </c:pt>
                <c:pt idx="182">
                  <c:v>8.2539060558547372E-2</c:v>
                </c:pt>
                <c:pt idx="183">
                  <c:v>8.1896796981716827E-2</c:v>
                </c:pt>
                <c:pt idx="184">
                  <c:v>8.8376615918237977E-2</c:v>
                </c:pt>
                <c:pt idx="185">
                  <c:v>8.9725193179411938E-2</c:v>
                </c:pt>
                <c:pt idx="186">
                  <c:v>8.3802022625861838E-2</c:v>
                </c:pt>
                <c:pt idx="187">
                  <c:v>8.5989702353062941E-2</c:v>
                </c:pt>
                <c:pt idx="188">
                  <c:v>8.4468672589638333E-2</c:v>
                </c:pt>
                <c:pt idx="189">
                  <c:v>8.1302184360797086E-2</c:v>
                </c:pt>
                <c:pt idx="190">
                  <c:v>8.5022114975657023E-2</c:v>
                </c:pt>
                <c:pt idx="191">
                  <c:v>9.2852345301221523E-2</c:v>
                </c:pt>
                <c:pt idx="192">
                  <c:v>0.11985302488847829</c:v>
                </c:pt>
                <c:pt idx="193">
                  <c:v>9.2489893464715256E-2</c:v>
                </c:pt>
                <c:pt idx="194">
                  <c:v>9.0123641711931449E-2</c:v>
                </c:pt>
                <c:pt idx="195">
                  <c:v>8.5865381219999745E-2</c:v>
                </c:pt>
                <c:pt idx="196">
                  <c:v>0.13187696237587901</c:v>
                </c:pt>
                <c:pt idx="197">
                  <c:v>9.6987780469339202E-2</c:v>
                </c:pt>
                <c:pt idx="198">
                  <c:v>0.15647138470353783</c:v>
                </c:pt>
                <c:pt idx="199">
                  <c:v>0.11367732818758448</c:v>
                </c:pt>
                <c:pt idx="200">
                  <c:v>0.12254827824890022</c:v>
                </c:pt>
                <c:pt idx="201">
                  <c:v>0.12403572217672661</c:v>
                </c:pt>
                <c:pt idx="202">
                  <c:v>0.11542230485350941</c:v>
                </c:pt>
                <c:pt idx="203">
                  <c:v>0.1500521949088226</c:v>
                </c:pt>
                <c:pt idx="204">
                  <c:v>0.12374782036411631</c:v>
                </c:pt>
                <c:pt idx="205">
                  <c:v>9.722565430694749E-2</c:v>
                </c:pt>
                <c:pt idx="206">
                  <c:v>0.13807900050627886</c:v>
                </c:pt>
                <c:pt idx="207">
                  <c:v>0.13921064308404327</c:v>
                </c:pt>
                <c:pt idx="208">
                  <c:v>0.10541234108215704</c:v>
                </c:pt>
                <c:pt idx="209">
                  <c:v>0.13220297787847207</c:v>
                </c:pt>
                <c:pt idx="210">
                  <c:v>0.12216433853617117</c:v>
                </c:pt>
                <c:pt idx="211">
                  <c:v>0.14613355052618285</c:v>
                </c:pt>
                <c:pt idx="212">
                  <c:v>0.10509978034919364</c:v>
                </c:pt>
                <c:pt idx="213">
                  <c:v>0.14205017607494394</c:v>
                </c:pt>
                <c:pt idx="214">
                  <c:v>0.17502178833055049</c:v>
                </c:pt>
                <c:pt idx="215">
                  <c:v>0.14426869953590277</c:v>
                </c:pt>
                <c:pt idx="216">
                  <c:v>0.14618795711102406</c:v>
                </c:pt>
                <c:pt idx="217">
                  <c:v>0.15059296190058277</c:v>
                </c:pt>
                <c:pt idx="218">
                  <c:v>0.12225567190225003</c:v>
                </c:pt>
                <c:pt idx="219">
                  <c:v>0.12748163036158378</c:v>
                </c:pt>
                <c:pt idx="220">
                  <c:v>0.16154364410714322</c:v>
                </c:pt>
                <c:pt idx="221">
                  <c:v>0.17828864654478008</c:v>
                </c:pt>
                <c:pt idx="222">
                  <c:v>0.16103077896926724</c:v>
                </c:pt>
                <c:pt idx="223">
                  <c:v>0.17575317707898916</c:v>
                </c:pt>
                <c:pt idx="224">
                  <c:v>0.2058742602569347</c:v>
                </c:pt>
                <c:pt idx="225">
                  <c:v>0.16722688217690834</c:v>
                </c:pt>
                <c:pt idx="226">
                  <c:v>0.17752437058296361</c:v>
                </c:pt>
                <c:pt idx="227">
                  <c:v>0.21545046049303473</c:v>
                </c:pt>
                <c:pt idx="228">
                  <c:v>0.18733661660125508</c:v>
                </c:pt>
                <c:pt idx="229">
                  <c:v>0.22088649705304342</c:v>
                </c:pt>
                <c:pt idx="230">
                  <c:v>0.21847238481597539</c:v>
                </c:pt>
                <c:pt idx="231">
                  <c:v>0.20554429451249509</c:v>
                </c:pt>
                <c:pt idx="232">
                  <c:v>0.22941333420216378</c:v>
                </c:pt>
                <c:pt idx="233">
                  <c:v>0.21326690743276591</c:v>
                </c:pt>
                <c:pt idx="234">
                  <c:v>0.21553146409131688</c:v>
                </c:pt>
                <c:pt idx="235">
                  <c:v>0.23820301296707111</c:v>
                </c:pt>
                <c:pt idx="236">
                  <c:v>0.2381430451890876</c:v>
                </c:pt>
                <c:pt idx="237">
                  <c:v>0.22792580919667083</c:v>
                </c:pt>
                <c:pt idx="238">
                  <c:v>0.23262251458590752</c:v>
                </c:pt>
                <c:pt idx="239">
                  <c:v>0.23765638920407642</c:v>
                </c:pt>
                <c:pt idx="240">
                  <c:v>0.25771274786377435</c:v>
                </c:pt>
                <c:pt idx="241">
                  <c:v>0.26172912809459331</c:v>
                </c:pt>
                <c:pt idx="242">
                  <c:v>0.2653130416812281</c:v>
                </c:pt>
                <c:pt idx="243">
                  <c:v>0.23890447042326929</c:v>
                </c:pt>
                <c:pt idx="244">
                  <c:v>0.14298211017813744</c:v>
                </c:pt>
                <c:pt idx="245">
                  <c:v>0.1555917141093173</c:v>
                </c:pt>
                <c:pt idx="246">
                  <c:v>0.15170748468927323</c:v>
                </c:pt>
                <c:pt idx="247">
                  <c:v>0.1521990426309027</c:v>
                </c:pt>
                <c:pt idx="248">
                  <c:v>0.15329996233193333</c:v>
                </c:pt>
                <c:pt idx="249">
                  <c:v>0.14413183485967127</c:v>
                </c:pt>
                <c:pt idx="250">
                  <c:v>0.14688375558027256</c:v>
                </c:pt>
                <c:pt idx="251">
                  <c:v>0.1437406844897213</c:v>
                </c:pt>
                <c:pt idx="252">
                  <c:v>0.15824056849107676</c:v>
                </c:pt>
                <c:pt idx="253">
                  <c:v>0.13959997714660227</c:v>
                </c:pt>
                <c:pt idx="254">
                  <c:v>0.16183006990004892</c:v>
                </c:pt>
                <c:pt idx="255">
                  <c:v>0.1324765936109385</c:v>
                </c:pt>
                <c:pt idx="256">
                  <c:v>0.12039081172345154</c:v>
                </c:pt>
                <c:pt idx="257">
                  <c:v>0.13575452046077849</c:v>
                </c:pt>
                <c:pt idx="258">
                  <c:v>0.13820677423021246</c:v>
                </c:pt>
                <c:pt idx="259">
                  <c:v>0.13039439872644124</c:v>
                </c:pt>
                <c:pt idx="260">
                  <c:v>0.12660881302805263</c:v>
                </c:pt>
                <c:pt idx="261">
                  <c:v>0.13850685732634299</c:v>
                </c:pt>
                <c:pt idx="262">
                  <c:v>0.12566382953763386</c:v>
                </c:pt>
                <c:pt idx="263">
                  <c:v>0.14070854445691724</c:v>
                </c:pt>
                <c:pt idx="264">
                  <c:v>0.11885904876746919</c:v>
                </c:pt>
                <c:pt idx="265">
                  <c:v>0.1307260691870285</c:v>
                </c:pt>
                <c:pt idx="266">
                  <c:v>0.13293793543710605</c:v>
                </c:pt>
                <c:pt idx="267">
                  <c:v>0.12415538931017911</c:v>
                </c:pt>
                <c:pt idx="268">
                  <c:v>0.13554456435404111</c:v>
                </c:pt>
                <c:pt idx="269">
                  <c:v>0.11772198993253401</c:v>
                </c:pt>
                <c:pt idx="270">
                  <c:v>0.13477445225375595</c:v>
                </c:pt>
                <c:pt idx="271">
                  <c:v>0.11844026250826843</c:v>
                </c:pt>
                <c:pt idx="272">
                  <c:v>0.1240576204543761</c:v>
                </c:pt>
                <c:pt idx="273">
                  <c:v>0.12659045403032534</c:v>
                </c:pt>
                <c:pt idx="274">
                  <c:v>0.11686164833747435</c:v>
                </c:pt>
                <c:pt idx="275">
                  <c:v>0.12790545873774403</c:v>
                </c:pt>
                <c:pt idx="276">
                  <c:v>0.11775299271429641</c:v>
                </c:pt>
                <c:pt idx="277">
                  <c:v>0.11945828046746472</c:v>
                </c:pt>
                <c:pt idx="278">
                  <c:v>0.13316222442711589</c:v>
                </c:pt>
                <c:pt idx="279">
                  <c:v>0.12613330864233757</c:v>
                </c:pt>
                <c:pt idx="280">
                  <c:v>0.12188297088304936</c:v>
                </c:pt>
                <c:pt idx="281">
                  <c:v>0.13131813032104195</c:v>
                </c:pt>
                <c:pt idx="282">
                  <c:v>0.13477885564360856</c:v>
                </c:pt>
                <c:pt idx="283">
                  <c:v>0.12672872322697035</c:v>
                </c:pt>
                <c:pt idx="284">
                  <c:v>0.13146084037271019</c:v>
                </c:pt>
                <c:pt idx="285">
                  <c:v>0.13402022379918327</c:v>
                </c:pt>
                <c:pt idx="286">
                  <c:v>0.13619748341214066</c:v>
                </c:pt>
                <c:pt idx="287">
                  <c:v>0.13620026820411035</c:v>
                </c:pt>
                <c:pt idx="288">
                  <c:v>0.13552828489115862</c:v>
                </c:pt>
                <c:pt idx="289">
                  <c:v>0.13577152054835581</c:v>
                </c:pt>
                <c:pt idx="290">
                  <c:v>0.13667812331197929</c:v>
                </c:pt>
                <c:pt idx="291">
                  <c:v>0.13426816172959147</c:v>
                </c:pt>
                <c:pt idx="292">
                  <c:v>0.13370430563914884</c:v>
                </c:pt>
                <c:pt idx="293">
                  <c:v>0.12828349028847508</c:v>
                </c:pt>
                <c:pt idx="294">
                  <c:v>0.12727979941473858</c:v>
                </c:pt>
                <c:pt idx="295">
                  <c:v>0.13539129134944938</c:v>
                </c:pt>
                <c:pt idx="296">
                  <c:v>0.14755393158700489</c:v>
                </c:pt>
                <c:pt idx="297">
                  <c:v>0.13406653700100707</c:v>
                </c:pt>
                <c:pt idx="298">
                  <c:v>0.14936602015004971</c:v>
                </c:pt>
                <c:pt idx="299">
                  <c:v>0.13284476148329197</c:v>
                </c:pt>
                <c:pt idx="300">
                  <c:v>0.13192648838365992</c:v>
                </c:pt>
                <c:pt idx="301">
                  <c:v>0.13243355922518954</c:v>
                </c:pt>
                <c:pt idx="302">
                  <c:v>0.13213627364842248</c:v>
                </c:pt>
                <c:pt idx="303">
                  <c:v>0.14279343308990555</c:v>
                </c:pt>
                <c:pt idx="304">
                  <c:v>0.13346025467814085</c:v>
                </c:pt>
                <c:pt idx="305">
                  <c:v>0.13277395075363166</c:v>
                </c:pt>
                <c:pt idx="306">
                  <c:v>0.14133021147196206</c:v>
                </c:pt>
                <c:pt idx="307">
                  <c:v>0.13579300475455289</c:v>
                </c:pt>
                <c:pt idx="308">
                  <c:v>0.12864957090904602</c:v>
                </c:pt>
                <c:pt idx="309">
                  <c:v>0.1357265465360141</c:v>
                </c:pt>
                <c:pt idx="310">
                  <c:v>0.13613850299825192</c:v>
                </c:pt>
                <c:pt idx="311">
                  <c:v>0.13742444365562234</c:v>
                </c:pt>
                <c:pt idx="312">
                  <c:v>0.138960879662958</c:v>
                </c:pt>
                <c:pt idx="313">
                  <c:v>0.13249187302590093</c:v>
                </c:pt>
                <c:pt idx="314">
                  <c:v>0.13728130014856568</c:v>
                </c:pt>
                <c:pt idx="315">
                  <c:v>0.13779591237311015</c:v>
                </c:pt>
                <c:pt idx="316">
                  <c:v>0.13668492785174946</c:v>
                </c:pt>
                <c:pt idx="317">
                  <c:v>0.13337042978977934</c:v>
                </c:pt>
                <c:pt idx="318">
                  <c:v>0.13321317619645603</c:v>
                </c:pt>
                <c:pt idx="319">
                  <c:v>0.14819080920395267</c:v>
                </c:pt>
                <c:pt idx="320">
                  <c:v>0.14258561612735787</c:v>
                </c:pt>
                <c:pt idx="321">
                  <c:v>0.12737332572382729</c:v>
                </c:pt>
                <c:pt idx="322">
                  <c:v>0.13465719824613623</c:v>
                </c:pt>
                <c:pt idx="323">
                  <c:v>0.13557772189284187</c:v>
                </c:pt>
                <c:pt idx="324">
                  <c:v>0.13439193182009834</c:v>
                </c:pt>
                <c:pt idx="325">
                  <c:v>0.15218078609976551</c:v>
                </c:pt>
                <c:pt idx="326">
                  <c:v>0.13479383623429195</c:v>
                </c:pt>
                <c:pt idx="327">
                  <c:v>0.13095942379743056</c:v>
                </c:pt>
                <c:pt idx="328">
                  <c:v>0.15256363534159162</c:v>
                </c:pt>
                <c:pt idx="329">
                  <c:v>0.12422430137324504</c:v>
                </c:pt>
                <c:pt idx="330">
                  <c:v>0.12969202810641731</c:v>
                </c:pt>
                <c:pt idx="331">
                  <c:v>0.13588931017645195</c:v>
                </c:pt>
                <c:pt idx="332">
                  <c:v>0.14327169614370233</c:v>
                </c:pt>
                <c:pt idx="333">
                  <c:v>0.13430085870197084</c:v>
                </c:pt>
                <c:pt idx="334">
                  <c:v>0.13688886448127158</c:v>
                </c:pt>
                <c:pt idx="335">
                  <c:v>0.14295355866301521</c:v>
                </c:pt>
                <c:pt idx="336">
                  <c:v>0.13164341746951519</c:v>
                </c:pt>
                <c:pt idx="337">
                  <c:v>0.1352246195818966</c:v>
                </c:pt>
                <c:pt idx="338">
                  <c:v>0.13173109459780166</c:v>
                </c:pt>
                <c:pt idx="339">
                  <c:v>0.14268204314569291</c:v>
                </c:pt>
                <c:pt idx="340">
                  <c:v>0.13226777418080413</c:v>
                </c:pt>
                <c:pt idx="341">
                  <c:v>0.1335229069255319</c:v>
                </c:pt>
                <c:pt idx="342">
                  <c:v>0.13687633020815454</c:v>
                </c:pt>
                <c:pt idx="343">
                  <c:v>0.14850977843914839</c:v>
                </c:pt>
                <c:pt idx="344">
                  <c:v>0.13137328664619122</c:v>
                </c:pt>
                <c:pt idx="345">
                  <c:v>0.13222234793689625</c:v>
                </c:pt>
                <c:pt idx="346">
                  <c:v>0.13713993491169835</c:v>
                </c:pt>
                <c:pt idx="347">
                  <c:v>0.13255468736738807</c:v>
                </c:pt>
                <c:pt idx="348">
                  <c:v>0.1350558594132257</c:v>
                </c:pt>
                <c:pt idx="349">
                  <c:v>0.13587497648184321</c:v>
                </c:pt>
                <c:pt idx="350">
                  <c:v>0.13419776898896121</c:v>
                </c:pt>
                <c:pt idx="351">
                  <c:v>0.14480766257488875</c:v>
                </c:pt>
                <c:pt idx="352">
                  <c:v>0.12877861467430046</c:v>
                </c:pt>
                <c:pt idx="353">
                  <c:v>0.13529284893065827</c:v>
                </c:pt>
                <c:pt idx="354">
                  <c:v>0.12931993800120925</c:v>
                </c:pt>
                <c:pt idx="355">
                  <c:v>0.12931300739481041</c:v>
                </c:pt>
                <c:pt idx="356">
                  <c:v>0.13530558849130209</c:v>
                </c:pt>
                <c:pt idx="357">
                  <c:v>0.1435659542228932</c:v>
                </c:pt>
                <c:pt idx="358">
                  <c:v>0.12875254521776613</c:v>
                </c:pt>
                <c:pt idx="359">
                  <c:v>0.13437851069008272</c:v>
                </c:pt>
                <c:pt idx="360">
                  <c:v>0.1308257858284522</c:v>
                </c:pt>
                <c:pt idx="361">
                  <c:v>0.14427560739181325</c:v>
                </c:pt>
                <c:pt idx="362">
                  <c:v>0.13892653266102381</c:v>
                </c:pt>
                <c:pt idx="363">
                  <c:v>0.12730413004536995</c:v>
                </c:pt>
                <c:pt idx="364">
                  <c:v>0.13640307739254148</c:v>
                </c:pt>
                <c:pt idx="365">
                  <c:v>0.12347295484631328</c:v>
                </c:pt>
                <c:pt idx="366">
                  <c:v>0.13538317338393091</c:v>
                </c:pt>
                <c:pt idx="367">
                  <c:v>0.14001463433819114</c:v>
                </c:pt>
                <c:pt idx="368">
                  <c:v>0.13267836205727065</c:v>
                </c:pt>
                <c:pt idx="369">
                  <c:v>0.12950509472348518</c:v>
                </c:pt>
                <c:pt idx="370">
                  <c:v>0.15039100214275031</c:v>
                </c:pt>
                <c:pt idx="371">
                  <c:v>0.13657846779802355</c:v>
                </c:pt>
                <c:pt idx="372">
                  <c:v>0.130565555974303</c:v>
                </c:pt>
                <c:pt idx="373">
                  <c:v>0.13347200377750007</c:v>
                </c:pt>
                <c:pt idx="374">
                  <c:v>0.12942451569072547</c:v>
                </c:pt>
                <c:pt idx="375">
                  <c:v>0.13164057238982971</c:v>
                </c:pt>
                <c:pt idx="376">
                  <c:v>0.14537872710557354</c:v>
                </c:pt>
                <c:pt idx="377">
                  <c:v>0.12496659529194645</c:v>
                </c:pt>
                <c:pt idx="378">
                  <c:v>0.13124538960965842</c:v>
                </c:pt>
                <c:pt idx="379">
                  <c:v>0.14187964464009226</c:v>
                </c:pt>
                <c:pt idx="380">
                  <c:v>0.14726027641686038</c:v>
                </c:pt>
                <c:pt idx="381">
                  <c:v>0.12608506680691645</c:v>
                </c:pt>
                <c:pt idx="382">
                  <c:v>0.13009811848212949</c:v>
                </c:pt>
                <c:pt idx="383">
                  <c:v>0.13253549815355223</c:v>
                </c:pt>
                <c:pt idx="384">
                  <c:v>0.15127287923380703</c:v>
                </c:pt>
                <c:pt idx="385">
                  <c:v>0.12947902274500037</c:v>
                </c:pt>
                <c:pt idx="386">
                  <c:v>0.13471710772904835</c:v>
                </c:pt>
                <c:pt idx="387">
                  <c:v>0.14317343885869593</c:v>
                </c:pt>
                <c:pt idx="388">
                  <c:v>0.1338304355102489</c:v>
                </c:pt>
                <c:pt idx="389">
                  <c:v>0.13451112526404171</c:v>
                </c:pt>
                <c:pt idx="390">
                  <c:v>0.13576935543470448</c:v>
                </c:pt>
                <c:pt idx="391">
                  <c:v>0.14066112785477236</c:v>
                </c:pt>
                <c:pt idx="392">
                  <c:v>0.12522459071445555</c:v>
                </c:pt>
                <c:pt idx="393">
                  <c:v>0.12902316323344329</c:v>
                </c:pt>
                <c:pt idx="394">
                  <c:v>0.13753386934499165</c:v>
                </c:pt>
                <c:pt idx="395">
                  <c:v>0.14727220971674232</c:v>
                </c:pt>
                <c:pt idx="396">
                  <c:v>0.1269121507242259</c:v>
                </c:pt>
                <c:pt idx="397">
                  <c:v>0.13459362085852433</c:v>
                </c:pt>
                <c:pt idx="398">
                  <c:v>0.13668192980989805</c:v>
                </c:pt>
                <c:pt idx="399">
                  <c:v>0.13481692902344497</c:v>
                </c:pt>
                <c:pt idx="400">
                  <c:v>0.13034645340989279</c:v>
                </c:pt>
                <c:pt idx="401">
                  <c:v>0.14388612396289574</c:v>
                </c:pt>
                <c:pt idx="402">
                  <c:v>0.12485455479981275</c:v>
                </c:pt>
                <c:pt idx="403">
                  <c:v>0.13871421325101008</c:v>
                </c:pt>
                <c:pt idx="404">
                  <c:v>0.14601984862877274</c:v>
                </c:pt>
                <c:pt idx="405">
                  <c:v>0.13141231239877366</c:v>
                </c:pt>
                <c:pt idx="406">
                  <c:v>0.1335748481252565</c:v>
                </c:pt>
                <c:pt idx="407">
                  <c:v>0.13531556152639673</c:v>
                </c:pt>
                <c:pt idx="408">
                  <c:v>0.13307361610554783</c:v>
                </c:pt>
                <c:pt idx="409">
                  <c:v>0.12770073967563919</c:v>
                </c:pt>
                <c:pt idx="410">
                  <c:v>0.13672912108863655</c:v>
                </c:pt>
                <c:pt idx="411">
                  <c:v>0.13572773895122067</c:v>
                </c:pt>
                <c:pt idx="412">
                  <c:v>0.13139273916525315</c:v>
                </c:pt>
                <c:pt idx="413">
                  <c:v>0.13720009214066178</c:v>
                </c:pt>
                <c:pt idx="414">
                  <c:v>0.13931015355281109</c:v>
                </c:pt>
                <c:pt idx="415">
                  <c:v>0.12785106117127995</c:v>
                </c:pt>
                <c:pt idx="416">
                  <c:v>0.13325639929413438</c:v>
                </c:pt>
                <c:pt idx="417">
                  <c:v>0.14837096504183198</c:v>
                </c:pt>
                <c:pt idx="418">
                  <c:v>0.13016924079771286</c:v>
                </c:pt>
                <c:pt idx="419">
                  <c:v>0.13137896374227778</c:v>
                </c:pt>
                <c:pt idx="420">
                  <c:v>0.12954270394382569</c:v>
                </c:pt>
                <c:pt idx="421">
                  <c:v>0.13332291234921656</c:v>
                </c:pt>
                <c:pt idx="422">
                  <c:v>0.14721998730582689</c:v>
                </c:pt>
                <c:pt idx="423">
                  <c:v>0.12815392070776024</c:v>
                </c:pt>
                <c:pt idx="424">
                  <c:v>0.13421507066722069</c:v>
                </c:pt>
                <c:pt idx="425">
                  <c:v>0.13523757086413812</c:v>
                </c:pt>
                <c:pt idx="426">
                  <c:v>0.13822626057624224</c:v>
                </c:pt>
                <c:pt idx="427">
                  <c:v>0.12368874404355476</c:v>
                </c:pt>
                <c:pt idx="428">
                  <c:v>0.13556095157266626</c:v>
                </c:pt>
                <c:pt idx="429">
                  <c:v>0.13974992291421562</c:v>
                </c:pt>
                <c:pt idx="430">
                  <c:v>0.12788252619277066</c:v>
                </c:pt>
                <c:pt idx="431">
                  <c:v>0.14221962514326303</c:v>
                </c:pt>
                <c:pt idx="432">
                  <c:v>0.13310668292800806</c:v>
                </c:pt>
                <c:pt idx="433">
                  <c:v>0.12811490799138711</c:v>
                </c:pt>
                <c:pt idx="434">
                  <c:v>0.14070555300639681</c:v>
                </c:pt>
                <c:pt idx="435">
                  <c:v>0.12807134387808339</c:v>
                </c:pt>
                <c:pt idx="436">
                  <c:v>0.13353476132363018</c:v>
                </c:pt>
                <c:pt idx="437">
                  <c:v>0.13667351732981306</c:v>
                </c:pt>
                <c:pt idx="438">
                  <c:v>0.12629702359256481</c:v>
                </c:pt>
                <c:pt idx="439">
                  <c:v>0.14106745601675305</c:v>
                </c:pt>
                <c:pt idx="440">
                  <c:v>0.12799386493532156</c:v>
                </c:pt>
                <c:pt idx="441">
                  <c:v>0.13939295655574191</c:v>
                </c:pt>
                <c:pt idx="442">
                  <c:v>0.12289337851552846</c:v>
                </c:pt>
                <c:pt idx="443">
                  <c:v>0.12883245842020158</c:v>
                </c:pt>
                <c:pt idx="444">
                  <c:v>0.14290830562120851</c:v>
                </c:pt>
                <c:pt idx="445">
                  <c:v>0.12478435710762176</c:v>
                </c:pt>
                <c:pt idx="446">
                  <c:v>0.13623571995335404</c:v>
                </c:pt>
                <c:pt idx="447">
                  <c:v>0.12818125128515515</c:v>
                </c:pt>
                <c:pt idx="448">
                  <c:v>0.12808790440002996</c:v>
                </c:pt>
                <c:pt idx="449">
                  <c:v>0.1342261870630114</c:v>
                </c:pt>
                <c:pt idx="450">
                  <c:v>0.1244531131345778</c:v>
                </c:pt>
                <c:pt idx="451">
                  <c:v>0.13627275870396316</c:v>
                </c:pt>
                <c:pt idx="452">
                  <c:v>0.12228977276598782</c:v>
                </c:pt>
                <c:pt idx="453">
                  <c:v>0.13450754301915324</c:v>
                </c:pt>
                <c:pt idx="454">
                  <c:v>0.13480538882572948</c:v>
                </c:pt>
                <c:pt idx="455">
                  <c:v>0.1276078589969093</c:v>
                </c:pt>
                <c:pt idx="456">
                  <c:v>0.13049525937784226</c:v>
                </c:pt>
                <c:pt idx="457">
                  <c:v>0.1235153815554763</c:v>
                </c:pt>
                <c:pt idx="458">
                  <c:v>0.13502033925548293</c:v>
                </c:pt>
                <c:pt idx="459">
                  <c:v>0.12711971463937219</c:v>
                </c:pt>
                <c:pt idx="460">
                  <c:v>0.12804790946269701</c:v>
                </c:pt>
                <c:pt idx="461">
                  <c:v>0.13153755236292344</c:v>
                </c:pt>
                <c:pt idx="462">
                  <c:v>0.1264234105873436</c:v>
                </c:pt>
                <c:pt idx="463">
                  <c:v>0.12303665541685563</c:v>
                </c:pt>
                <c:pt idx="464">
                  <c:v>0.12516607933380197</c:v>
                </c:pt>
                <c:pt idx="465">
                  <c:v>0.12908013037555463</c:v>
                </c:pt>
                <c:pt idx="466">
                  <c:v>0.11740736867741243</c:v>
                </c:pt>
                <c:pt idx="467">
                  <c:v>0.13060484064343875</c:v>
                </c:pt>
                <c:pt idx="468">
                  <c:v>0.12269445471463974</c:v>
                </c:pt>
                <c:pt idx="469">
                  <c:v>0.12499187833555211</c:v>
                </c:pt>
                <c:pt idx="470">
                  <c:v>0.12645553263835058</c:v>
                </c:pt>
                <c:pt idx="471">
                  <c:v>0.12603844218385374</c:v>
                </c:pt>
                <c:pt idx="472">
                  <c:v>0.11629710786591321</c:v>
                </c:pt>
                <c:pt idx="473">
                  <c:v>0.12601098591793777</c:v>
                </c:pt>
                <c:pt idx="474">
                  <c:v>0.12342060142756796</c:v>
                </c:pt>
                <c:pt idx="475">
                  <c:v>0.12607702653354438</c:v>
                </c:pt>
                <c:pt idx="476">
                  <c:v>0.11727728282267987</c:v>
                </c:pt>
                <c:pt idx="477">
                  <c:v>0.12326951988022328</c:v>
                </c:pt>
                <c:pt idx="478">
                  <c:v>0.13057004103285319</c:v>
                </c:pt>
                <c:pt idx="479">
                  <c:v>0.11998677511198529</c:v>
                </c:pt>
                <c:pt idx="480">
                  <c:v>0.11991286535887347</c:v>
                </c:pt>
                <c:pt idx="481">
                  <c:v>0.12071126437881684</c:v>
                </c:pt>
                <c:pt idx="482">
                  <c:v>0.12217891600916078</c:v>
                </c:pt>
                <c:pt idx="483">
                  <c:v>0.12239900570469253</c:v>
                </c:pt>
                <c:pt idx="484">
                  <c:v>0.12310592157332696</c:v>
                </c:pt>
                <c:pt idx="485">
                  <c:v>0.12170287157553003</c:v>
                </c:pt>
                <c:pt idx="486">
                  <c:v>0.1226713032655197</c:v>
                </c:pt>
                <c:pt idx="487">
                  <c:v>0.11251385904861028</c:v>
                </c:pt>
                <c:pt idx="488">
                  <c:v>0.12809877173897871</c:v>
                </c:pt>
                <c:pt idx="489">
                  <c:v>0.11688461048650349</c:v>
                </c:pt>
                <c:pt idx="490">
                  <c:v>0.12395165257128921</c:v>
                </c:pt>
                <c:pt idx="491">
                  <c:v>0.12137558603992252</c:v>
                </c:pt>
                <c:pt idx="492">
                  <c:v>0.12202454977641009</c:v>
                </c:pt>
                <c:pt idx="493">
                  <c:v>0.12181152891629998</c:v>
                </c:pt>
                <c:pt idx="494">
                  <c:v>0.11736253115574964</c:v>
                </c:pt>
                <c:pt idx="495">
                  <c:v>0.12373055368085414</c:v>
                </c:pt>
                <c:pt idx="496">
                  <c:v>0.12006506278122188</c:v>
                </c:pt>
                <c:pt idx="497">
                  <c:v>0.12277116260955535</c:v>
                </c:pt>
                <c:pt idx="498">
                  <c:v>0.11987232478404136</c:v>
                </c:pt>
                <c:pt idx="499">
                  <c:v>0.1184288196924997</c:v>
                </c:pt>
                <c:pt idx="500">
                  <c:v>0.11256522489789671</c:v>
                </c:pt>
                <c:pt idx="501">
                  <c:v>0.11737487738363214</c:v>
                </c:pt>
                <c:pt idx="502">
                  <c:v>0.12495293232707748</c:v>
                </c:pt>
                <c:pt idx="503">
                  <c:v>0.11855135061039726</c:v>
                </c:pt>
                <c:pt idx="504">
                  <c:v>0.11843588159891226</c:v>
                </c:pt>
                <c:pt idx="505">
                  <c:v>0.11288836216934545</c:v>
                </c:pt>
                <c:pt idx="506">
                  <c:v>0.1214883634187101</c:v>
                </c:pt>
                <c:pt idx="507">
                  <c:v>0.1194435357035252</c:v>
                </c:pt>
                <c:pt idx="508">
                  <c:v>0.11748162950102349</c:v>
                </c:pt>
                <c:pt idx="509">
                  <c:v>0.11204197467400137</c:v>
                </c:pt>
                <c:pt idx="510">
                  <c:v>0.12393105329010648</c:v>
                </c:pt>
                <c:pt idx="511">
                  <c:v>0.11517130501694388</c:v>
                </c:pt>
                <c:pt idx="512">
                  <c:v>0.11306064213175832</c:v>
                </c:pt>
                <c:pt idx="513">
                  <c:v>0.1139265953216148</c:v>
                </c:pt>
                <c:pt idx="514">
                  <c:v>0.11956989179918638</c:v>
                </c:pt>
                <c:pt idx="515">
                  <c:v>0.11700619283795052</c:v>
                </c:pt>
                <c:pt idx="516">
                  <c:v>0.11539418026795908</c:v>
                </c:pt>
                <c:pt idx="517">
                  <c:v>0.10888260682159424</c:v>
                </c:pt>
                <c:pt idx="518">
                  <c:v>0.11767134661391972</c:v>
                </c:pt>
                <c:pt idx="519">
                  <c:v>0.11312967434757494</c:v>
                </c:pt>
                <c:pt idx="520">
                  <c:v>0.11384295590935949</c:v>
                </c:pt>
                <c:pt idx="521">
                  <c:v>0.11390920894567919</c:v>
                </c:pt>
                <c:pt idx="522">
                  <c:v>0.11008928514544941</c:v>
                </c:pt>
                <c:pt idx="523">
                  <c:v>0.11174427186105196</c:v>
                </c:pt>
                <c:pt idx="524">
                  <c:v>0.10859712121171648</c:v>
                </c:pt>
                <c:pt idx="525">
                  <c:v>0.10628713542107662</c:v>
                </c:pt>
                <c:pt idx="526">
                  <c:v>0.10622895962138112</c:v>
                </c:pt>
                <c:pt idx="527">
                  <c:v>0.10293893240884727</c:v>
                </c:pt>
                <c:pt idx="528">
                  <c:v>0.10367390332048172</c:v>
                </c:pt>
                <c:pt idx="529">
                  <c:v>0.10460151985481898</c:v>
                </c:pt>
                <c:pt idx="530">
                  <c:v>0.10249615329929478</c:v>
                </c:pt>
                <c:pt idx="531">
                  <c:v>0.10327867994767354</c:v>
                </c:pt>
                <c:pt idx="532">
                  <c:v>0.10212655508423524</c:v>
                </c:pt>
                <c:pt idx="533">
                  <c:v>0.101637659526567</c:v>
                </c:pt>
                <c:pt idx="534">
                  <c:v>0.10017786624110357</c:v>
                </c:pt>
                <c:pt idx="535">
                  <c:v>9.8813863296908472E-2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0-4A29-96FF-6A0836CC86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A0-4A29-96FF-6A0836CC86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FA0-4A29-96FF-6A0836CC868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FA0-4A29-96FF-6A0836CC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OUR, mol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RQ'!$J$5:$J$557</c:f>
              <c:numCache>
                <c:formatCode>General</c:formatCode>
                <c:ptCount val="553"/>
                <c:pt idx="0">
                  <c:v>2.3489960183457377E-4</c:v>
                </c:pt>
                <c:pt idx="1">
                  <c:v>6.3918894159781161E-4</c:v>
                </c:pt>
                <c:pt idx="2">
                  <c:v>8.0209960696597566E-4</c:v>
                </c:pt>
                <c:pt idx="3">
                  <c:v>8.0246974042378196E-4</c:v>
                </c:pt>
                <c:pt idx="4">
                  <c:v>9.0042452112879174E-4</c:v>
                </c:pt>
                <c:pt idx="5">
                  <c:v>9.4914728354798339E-4</c:v>
                </c:pt>
                <c:pt idx="6">
                  <c:v>1.000700988812552E-3</c:v>
                </c:pt>
                <c:pt idx="7">
                  <c:v>1.0564974503528871E-3</c:v>
                </c:pt>
                <c:pt idx="8">
                  <c:v>1.0563933000061353E-3</c:v>
                </c:pt>
                <c:pt idx="9">
                  <c:v>1.0702223249459168E-3</c:v>
                </c:pt>
                <c:pt idx="10">
                  <c:v>1.0699495770052794E-3</c:v>
                </c:pt>
                <c:pt idx="11">
                  <c:v>1.0697899198375612E-3</c:v>
                </c:pt>
                <c:pt idx="12">
                  <c:v>1.0842535850914806E-3</c:v>
                </c:pt>
                <c:pt idx="13">
                  <c:v>1.1091564679837033E-3</c:v>
                </c:pt>
                <c:pt idx="14">
                  <c:v>1.1571265020703931E-3</c:v>
                </c:pt>
                <c:pt idx="15">
                  <c:v>1.1989436203303436E-3</c:v>
                </c:pt>
                <c:pt idx="16">
                  <c:v>1.2514367711054311E-3</c:v>
                </c:pt>
                <c:pt idx="17">
                  <c:v>1.3369382310005925E-3</c:v>
                </c:pt>
                <c:pt idx="18">
                  <c:v>1.3374284600316559E-3</c:v>
                </c:pt>
                <c:pt idx="19">
                  <c:v>1.3368852078670182E-3</c:v>
                </c:pt>
                <c:pt idx="20">
                  <c:v>1.3368520370667211E-3</c:v>
                </c:pt>
                <c:pt idx="21">
                  <c:v>1.3775620170782667E-3</c:v>
                </c:pt>
                <c:pt idx="22">
                  <c:v>1.4850486971859618E-3</c:v>
                </c:pt>
                <c:pt idx="23">
                  <c:v>1.5166501442732785E-3</c:v>
                </c:pt>
                <c:pt idx="24">
                  <c:v>1.5923909946106974E-3</c:v>
                </c:pt>
                <c:pt idx="25">
                  <c:v>1.6046251409809296E-3</c:v>
                </c:pt>
                <c:pt idx="26">
                  <c:v>1.6045696368142673E-3</c:v>
                </c:pt>
                <c:pt idx="27">
                  <c:v>1.6610230602310131E-3</c:v>
                </c:pt>
                <c:pt idx="28">
                  <c:v>1.6903755369965349E-3</c:v>
                </c:pt>
                <c:pt idx="29">
                  <c:v>1.8358877161601809E-3</c:v>
                </c:pt>
                <c:pt idx="30">
                  <c:v>1.872964675822831E-3</c:v>
                </c:pt>
                <c:pt idx="31">
                  <c:v>1.8738015152676747E-3</c:v>
                </c:pt>
                <c:pt idx="32">
                  <c:v>1.9168246518353495E-3</c:v>
                </c:pt>
                <c:pt idx="33">
                  <c:v>1.9539346429964626E-3</c:v>
                </c:pt>
                <c:pt idx="34">
                  <c:v>2.0793421950442443E-3</c:v>
                </c:pt>
                <c:pt idx="35">
                  <c:v>2.1400193277123342E-3</c:v>
                </c:pt>
                <c:pt idx="36">
                  <c:v>2.154121001963878E-3</c:v>
                </c:pt>
                <c:pt idx="37">
                  <c:v>2.1888389836262991E-3</c:v>
                </c:pt>
                <c:pt idx="38">
                  <c:v>2.3284669527113182E-3</c:v>
                </c:pt>
                <c:pt idx="39">
                  <c:v>2.408477931502351E-3</c:v>
                </c:pt>
                <c:pt idx="40">
                  <c:v>2.4237069793262124E-3</c:v>
                </c:pt>
                <c:pt idx="41">
                  <c:v>2.5526889944632479E-3</c:v>
                </c:pt>
                <c:pt idx="42">
                  <c:v>2.6236464686439196E-3</c:v>
                </c:pt>
                <c:pt idx="43">
                  <c:v>2.6490121301021995E-3</c:v>
                </c:pt>
                <c:pt idx="44">
                  <c:v>2.7022253130354894E-3</c:v>
                </c:pt>
                <c:pt idx="45">
                  <c:v>2.838820498095522E-3</c:v>
                </c:pt>
                <c:pt idx="46">
                  <c:v>2.9179443376426781E-3</c:v>
                </c:pt>
                <c:pt idx="47">
                  <c:v>3.0198830362072712E-3</c:v>
                </c:pt>
                <c:pt idx="48">
                  <c:v>3.1451063268562035E-3</c:v>
                </c:pt>
                <c:pt idx="49">
                  <c:v>3.2135191936811741E-3</c:v>
                </c:pt>
                <c:pt idx="50">
                  <c:v>3.2515089573327818E-3</c:v>
                </c:pt>
                <c:pt idx="51">
                  <c:v>3.0380048418862187E-3</c:v>
                </c:pt>
                <c:pt idx="52">
                  <c:v>2.7386465084450282E-3</c:v>
                </c:pt>
                <c:pt idx="53">
                  <c:v>2.8604451688261936E-3</c:v>
                </c:pt>
                <c:pt idx="54">
                  <c:v>3.0764079400811581E-3</c:v>
                </c:pt>
                <c:pt idx="55">
                  <c:v>3.3429479784022487E-3</c:v>
                </c:pt>
                <c:pt idx="56">
                  <c:v>3.6022702308139603E-3</c:v>
                </c:pt>
                <c:pt idx="57">
                  <c:v>3.8545987771345046E-3</c:v>
                </c:pt>
                <c:pt idx="58">
                  <c:v>3.7732476279896164E-3</c:v>
                </c:pt>
                <c:pt idx="59">
                  <c:v>4.2249957422816628E-3</c:v>
                </c:pt>
                <c:pt idx="60">
                  <c:v>4.5180777094000028E-3</c:v>
                </c:pt>
                <c:pt idx="61">
                  <c:v>4.4485921531460639E-3</c:v>
                </c:pt>
                <c:pt idx="62">
                  <c:v>4.5839913592058482E-3</c:v>
                </c:pt>
                <c:pt idx="63">
                  <c:v>4.612240411574724E-3</c:v>
                </c:pt>
                <c:pt idx="64">
                  <c:v>4.6976384042664941E-3</c:v>
                </c:pt>
                <c:pt idx="65">
                  <c:v>4.9007144289608491E-3</c:v>
                </c:pt>
                <c:pt idx="66">
                  <c:v>5.3254254055572449E-3</c:v>
                </c:pt>
                <c:pt idx="67">
                  <c:v>5.5377462888758161E-3</c:v>
                </c:pt>
                <c:pt idx="68">
                  <c:v>5.7158100316410925E-3</c:v>
                </c:pt>
                <c:pt idx="69">
                  <c:v>5.8450326970458967E-3</c:v>
                </c:pt>
                <c:pt idx="70">
                  <c:v>6.0792014003420063E-3</c:v>
                </c:pt>
                <c:pt idx="71">
                  <c:v>6.2675454618788037E-3</c:v>
                </c:pt>
                <c:pt idx="72">
                  <c:v>6.2318315863522655E-3</c:v>
                </c:pt>
                <c:pt idx="73">
                  <c:v>6.5968263274245268E-3</c:v>
                </c:pt>
                <c:pt idx="74">
                  <c:v>6.92028749850916E-3</c:v>
                </c:pt>
                <c:pt idx="75">
                  <c:v>7.006451728408543E-3</c:v>
                </c:pt>
                <c:pt idx="76">
                  <c:v>7.2358129570315967E-3</c:v>
                </c:pt>
                <c:pt idx="77">
                  <c:v>7.6552170047833549E-3</c:v>
                </c:pt>
                <c:pt idx="78">
                  <c:v>7.988293897160945E-3</c:v>
                </c:pt>
                <c:pt idx="79">
                  <c:v>8.1980261843656466E-3</c:v>
                </c:pt>
                <c:pt idx="80">
                  <c:v>8.5406846847158411E-3</c:v>
                </c:pt>
                <c:pt idx="81">
                  <c:v>8.9456433779319475E-3</c:v>
                </c:pt>
                <c:pt idx="82">
                  <c:v>9.3209408578324698E-3</c:v>
                </c:pt>
                <c:pt idx="83">
                  <c:v>9.685208543290285E-3</c:v>
                </c:pt>
                <c:pt idx="84">
                  <c:v>9.9675658124702953E-3</c:v>
                </c:pt>
                <c:pt idx="85">
                  <c:v>1.0122833343417572E-2</c:v>
                </c:pt>
                <c:pt idx="86">
                  <c:v>1.071163078801649E-2</c:v>
                </c:pt>
                <c:pt idx="87">
                  <c:v>1.1271492876920291E-2</c:v>
                </c:pt>
                <c:pt idx="88">
                  <c:v>1.1749303342821014E-2</c:v>
                </c:pt>
                <c:pt idx="89">
                  <c:v>1.2243025988591467E-2</c:v>
                </c:pt>
                <c:pt idx="90">
                  <c:v>1.2722011875667561E-2</c:v>
                </c:pt>
                <c:pt idx="91">
                  <c:v>1.3382592000260122E-2</c:v>
                </c:pt>
                <c:pt idx="92">
                  <c:v>1.4195768211861035E-2</c:v>
                </c:pt>
                <c:pt idx="93">
                  <c:v>1.4569011553411363E-2</c:v>
                </c:pt>
                <c:pt idx="94">
                  <c:v>1.5100990417416386E-2</c:v>
                </c:pt>
                <c:pt idx="95">
                  <c:v>1.567211052134453E-2</c:v>
                </c:pt>
                <c:pt idx="96">
                  <c:v>1.6417679296753744E-2</c:v>
                </c:pt>
                <c:pt idx="97">
                  <c:v>1.7722330199525523E-2</c:v>
                </c:pt>
                <c:pt idx="98">
                  <c:v>1.7736330407016554E-2</c:v>
                </c:pt>
                <c:pt idx="99">
                  <c:v>1.4015937195467775E-2</c:v>
                </c:pt>
                <c:pt idx="100">
                  <c:v>1.2565757999233727E-2</c:v>
                </c:pt>
                <c:pt idx="101">
                  <c:v>1.2905687717013913E-2</c:v>
                </c:pt>
                <c:pt idx="102">
                  <c:v>1.2764185701687719E-2</c:v>
                </c:pt>
                <c:pt idx="103">
                  <c:v>1.3165317868557869E-2</c:v>
                </c:pt>
                <c:pt idx="104">
                  <c:v>1.386442562374657E-2</c:v>
                </c:pt>
                <c:pt idx="105">
                  <c:v>1.4363770376190388E-2</c:v>
                </c:pt>
                <c:pt idx="106">
                  <c:v>1.4782403270832571E-2</c:v>
                </c:pt>
                <c:pt idx="107">
                  <c:v>1.5124302835850617E-2</c:v>
                </c:pt>
                <c:pt idx="108">
                  <c:v>1.5853232782536406E-2</c:v>
                </c:pt>
                <c:pt idx="109">
                  <c:v>1.5807557697639221E-2</c:v>
                </c:pt>
                <c:pt idx="110">
                  <c:v>1.610329071086249E-2</c:v>
                </c:pt>
                <c:pt idx="111">
                  <c:v>1.4783565711868119E-2</c:v>
                </c:pt>
                <c:pt idx="112">
                  <c:v>1.3907521533461883E-2</c:v>
                </c:pt>
                <c:pt idx="113">
                  <c:v>1.6165470214809408E-2</c:v>
                </c:pt>
                <c:pt idx="114">
                  <c:v>1.7411673381685245E-2</c:v>
                </c:pt>
                <c:pt idx="115">
                  <c:v>1.7633396815805266E-2</c:v>
                </c:pt>
                <c:pt idx="116">
                  <c:v>1.9513263277202684E-2</c:v>
                </c:pt>
                <c:pt idx="117">
                  <c:v>2.0489586698544449E-2</c:v>
                </c:pt>
                <c:pt idx="118">
                  <c:v>2.010844856472949E-2</c:v>
                </c:pt>
                <c:pt idx="119">
                  <c:v>1.998310190574238E-2</c:v>
                </c:pt>
                <c:pt idx="120">
                  <c:v>2.0025459671324766E-2</c:v>
                </c:pt>
                <c:pt idx="121">
                  <c:v>2.0327610845336543E-2</c:v>
                </c:pt>
                <c:pt idx="122">
                  <c:v>2.0518154289863335E-2</c:v>
                </c:pt>
                <c:pt idx="123">
                  <c:v>2.0787929447127786E-2</c:v>
                </c:pt>
                <c:pt idx="124">
                  <c:v>2.1310556271256068E-2</c:v>
                </c:pt>
                <c:pt idx="125">
                  <c:v>2.1513775392256355E-2</c:v>
                </c:pt>
                <c:pt idx="126">
                  <c:v>2.1736754160584428E-2</c:v>
                </c:pt>
                <c:pt idx="127">
                  <c:v>2.1993109900481287E-2</c:v>
                </c:pt>
                <c:pt idx="128">
                  <c:v>2.2287173031058979E-2</c:v>
                </c:pt>
                <c:pt idx="129">
                  <c:v>2.2939448485892251E-2</c:v>
                </c:pt>
                <c:pt idx="130">
                  <c:v>2.2835675984729773E-2</c:v>
                </c:pt>
                <c:pt idx="131">
                  <c:v>2.3520114181769598E-2</c:v>
                </c:pt>
                <c:pt idx="132">
                  <c:v>2.3849031551899422E-2</c:v>
                </c:pt>
                <c:pt idx="133">
                  <c:v>1.9822579763648023E-2</c:v>
                </c:pt>
                <c:pt idx="134">
                  <c:v>2.0084474876236949E-2</c:v>
                </c:pt>
                <c:pt idx="135">
                  <c:v>2.369877709585741E-2</c:v>
                </c:pt>
                <c:pt idx="136">
                  <c:v>2.5229839432175712E-2</c:v>
                </c:pt>
                <c:pt idx="137">
                  <c:v>2.5788891955735284E-2</c:v>
                </c:pt>
                <c:pt idx="138">
                  <c:v>2.6779376415498494E-2</c:v>
                </c:pt>
                <c:pt idx="139">
                  <c:v>2.780567724120717E-2</c:v>
                </c:pt>
                <c:pt idx="140">
                  <c:v>2.877344405561023E-2</c:v>
                </c:pt>
                <c:pt idx="141">
                  <c:v>2.9385663052285391E-2</c:v>
                </c:pt>
                <c:pt idx="142">
                  <c:v>3.0135672610198502E-2</c:v>
                </c:pt>
                <c:pt idx="143">
                  <c:v>3.0420182685208619E-2</c:v>
                </c:pt>
                <c:pt idx="144">
                  <c:v>3.1186140231167371E-2</c:v>
                </c:pt>
                <c:pt idx="145">
                  <c:v>3.1378820145183658E-2</c:v>
                </c:pt>
                <c:pt idx="146">
                  <c:v>3.1913524515144516E-2</c:v>
                </c:pt>
                <c:pt idx="147">
                  <c:v>3.2297145008267761E-2</c:v>
                </c:pt>
                <c:pt idx="148">
                  <c:v>3.3951684814319739E-2</c:v>
                </c:pt>
                <c:pt idx="149">
                  <c:v>3.0794419315282043E-2</c:v>
                </c:pt>
                <c:pt idx="150">
                  <c:v>2.5409696322858718E-2</c:v>
                </c:pt>
                <c:pt idx="151">
                  <c:v>2.1169774943963361E-2</c:v>
                </c:pt>
                <c:pt idx="152">
                  <c:v>2.9324193091719263E-2</c:v>
                </c:pt>
                <c:pt idx="153">
                  <c:v>3.5204357158026132E-2</c:v>
                </c:pt>
                <c:pt idx="154">
                  <c:v>3.6883006250267289E-2</c:v>
                </c:pt>
                <c:pt idx="155">
                  <c:v>3.4508710201371466E-2</c:v>
                </c:pt>
                <c:pt idx="156">
                  <c:v>3.2863660840148107E-2</c:v>
                </c:pt>
                <c:pt idx="157">
                  <c:v>2.8857093526425941E-2</c:v>
                </c:pt>
                <c:pt idx="158">
                  <c:v>3.1568852970421182E-2</c:v>
                </c:pt>
                <c:pt idx="159">
                  <c:v>3.5388095935174273E-2</c:v>
                </c:pt>
                <c:pt idx="160">
                  <c:v>2.7705171840517861E-2</c:v>
                </c:pt>
                <c:pt idx="161">
                  <c:v>3.5262112976302863E-2</c:v>
                </c:pt>
                <c:pt idx="162">
                  <c:v>5.140319242561716E-2</c:v>
                </c:pt>
                <c:pt idx="163">
                  <c:v>5.2969948732378064E-2</c:v>
                </c:pt>
                <c:pt idx="164">
                  <c:v>5.2874469135903039E-2</c:v>
                </c:pt>
                <c:pt idx="165">
                  <c:v>5.3545904092547003E-2</c:v>
                </c:pt>
                <c:pt idx="166">
                  <c:v>5.4194564251472198E-2</c:v>
                </c:pt>
                <c:pt idx="167">
                  <c:v>5.4488960822406805E-2</c:v>
                </c:pt>
                <c:pt idx="168">
                  <c:v>5.4891551004822528E-2</c:v>
                </c:pt>
                <c:pt idx="169">
                  <c:v>5.559809456484216E-2</c:v>
                </c:pt>
                <c:pt idx="170">
                  <c:v>5.6449006348227027E-2</c:v>
                </c:pt>
                <c:pt idx="171">
                  <c:v>5.5117504515040237E-2</c:v>
                </c:pt>
                <c:pt idx="172">
                  <c:v>5.5273426412076401E-2</c:v>
                </c:pt>
                <c:pt idx="173">
                  <c:v>4.7241722914911452E-2</c:v>
                </c:pt>
                <c:pt idx="174">
                  <c:v>4.4611108164049285E-2</c:v>
                </c:pt>
                <c:pt idx="175">
                  <c:v>5.3361546912309724E-2</c:v>
                </c:pt>
                <c:pt idx="176">
                  <c:v>5.0748733836041296E-2</c:v>
                </c:pt>
                <c:pt idx="177">
                  <c:v>3.8834582580101154E-2</c:v>
                </c:pt>
                <c:pt idx="178">
                  <c:v>2.9382186360801615E-2</c:v>
                </c:pt>
                <c:pt idx="179">
                  <c:v>2.9708938638798421E-2</c:v>
                </c:pt>
                <c:pt idx="180">
                  <c:v>4.4401419830380956E-2</c:v>
                </c:pt>
                <c:pt idx="181">
                  <c:v>4.8846130758137714E-2</c:v>
                </c:pt>
                <c:pt idx="182">
                  <c:v>5.3500633459866137E-2</c:v>
                </c:pt>
                <c:pt idx="183">
                  <c:v>5.5656499017304864E-2</c:v>
                </c:pt>
                <c:pt idx="184">
                  <c:v>5.7983056415292084E-2</c:v>
                </c:pt>
                <c:pt idx="185">
                  <c:v>6.08646159632985E-2</c:v>
                </c:pt>
                <c:pt idx="186">
                  <c:v>5.5872190060039198E-2</c:v>
                </c:pt>
                <c:pt idx="187">
                  <c:v>5.7072081905510913E-2</c:v>
                </c:pt>
                <c:pt idx="188">
                  <c:v>5.8452516197513432E-2</c:v>
                </c:pt>
                <c:pt idx="189">
                  <c:v>5.7465548681183982E-2</c:v>
                </c:pt>
                <c:pt idx="190">
                  <c:v>5.5060084457753143E-2</c:v>
                </c:pt>
                <c:pt idx="191">
                  <c:v>5.4870342116441859E-2</c:v>
                </c:pt>
                <c:pt idx="192">
                  <c:v>6.6740600382236906E-2</c:v>
                </c:pt>
                <c:pt idx="193">
                  <c:v>7.0098087249397922E-2</c:v>
                </c:pt>
                <c:pt idx="194">
                  <c:v>6.6242795851394573E-2</c:v>
                </c:pt>
                <c:pt idx="195">
                  <c:v>5.987849629007215E-2</c:v>
                </c:pt>
                <c:pt idx="196">
                  <c:v>8.1607604951308685E-2</c:v>
                </c:pt>
                <c:pt idx="197">
                  <c:v>8.0555102148930219E-2</c:v>
                </c:pt>
                <c:pt idx="198">
                  <c:v>9.4950091529167696E-2</c:v>
                </c:pt>
                <c:pt idx="199">
                  <c:v>9.196420533847062E-2</c:v>
                </c:pt>
                <c:pt idx="200">
                  <c:v>8.5926303954167949E-2</c:v>
                </c:pt>
                <c:pt idx="201">
                  <c:v>8.6014442414467221E-2</c:v>
                </c:pt>
                <c:pt idx="202">
                  <c:v>8.4020408334143759E-2</c:v>
                </c:pt>
                <c:pt idx="203">
                  <c:v>9.3313814832119799E-2</c:v>
                </c:pt>
                <c:pt idx="204">
                  <c:v>9.7078417031166361E-2</c:v>
                </c:pt>
                <c:pt idx="205">
                  <c:v>7.2777676155492577E-2</c:v>
                </c:pt>
                <c:pt idx="206">
                  <c:v>8.4736346884867197E-2</c:v>
                </c:pt>
                <c:pt idx="207">
                  <c:v>9.9476629183633578E-2</c:v>
                </c:pt>
                <c:pt idx="208">
                  <c:v>8.3324283132829871E-2</c:v>
                </c:pt>
                <c:pt idx="209">
                  <c:v>8.3922506117111037E-2</c:v>
                </c:pt>
                <c:pt idx="210">
                  <c:v>8.1368704698296559E-2</c:v>
                </c:pt>
                <c:pt idx="211">
                  <c:v>0.10081827271466573</c:v>
                </c:pt>
                <c:pt idx="212">
                  <c:v>8.2612726272205228E-2</c:v>
                </c:pt>
                <c:pt idx="213">
                  <c:v>8.9272806247845782E-2</c:v>
                </c:pt>
                <c:pt idx="214">
                  <c:v>0.11969903939923701</c:v>
                </c:pt>
                <c:pt idx="215">
                  <c:v>0.11186652915015799</c:v>
                </c:pt>
                <c:pt idx="216">
                  <c:v>0.10044520334547881</c:v>
                </c:pt>
                <c:pt idx="217">
                  <c:v>9.9934662387120371E-2</c:v>
                </c:pt>
                <c:pt idx="218">
                  <c:v>9.3891828831976942E-2</c:v>
                </c:pt>
                <c:pt idx="219">
                  <c:v>8.3251020335858322E-2</c:v>
                </c:pt>
                <c:pt idx="220">
                  <c:v>0.10447778879376451</c:v>
                </c:pt>
                <c:pt idx="221">
                  <c:v>0.12551973495980834</c:v>
                </c:pt>
                <c:pt idx="222">
                  <c:v>0.11753122618775315</c:v>
                </c:pt>
                <c:pt idx="223">
                  <c:v>0.12041362402472998</c:v>
                </c:pt>
                <c:pt idx="224">
                  <c:v>0.14246886670747386</c:v>
                </c:pt>
                <c:pt idx="225">
                  <c:v>0.12405064273331684</c:v>
                </c:pt>
                <c:pt idx="226">
                  <c:v>0.12053726287999253</c:v>
                </c:pt>
                <c:pt idx="227">
                  <c:v>0.14400253814612171</c:v>
                </c:pt>
                <c:pt idx="228">
                  <c:v>0.13258161703031338</c:v>
                </c:pt>
                <c:pt idx="229">
                  <c:v>0.14216974791227235</c:v>
                </c:pt>
                <c:pt idx="230">
                  <c:v>0.15456826212819216</c:v>
                </c:pt>
                <c:pt idx="231">
                  <c:v>0.14482389429595713</c:v>
                </c:pt>
                <c:pt idx="232">
                  <c:v>0.15249648597880461</c:v>
                </c:pt>
                <c:pt idx="233">
                  <c:v>0.15596049441601281</c:v>
                </c:pt>
                <c:pt idx="234">
                  <c:v>0.15216626209423692</c:v>
                </c:pt>
                <c:pt idx="235">
                  <c:v>0.16254884910931997</c:v>
                </c:pt>
                <c:pt idx="236">
                  <c:v>0.17009474243596603</c:v>
                </c:pt>
                <c:pt idx="237">
                  <c:v>0.16937027462217263</c:v>
                </c:pt>
                <c:pt idx="238">
                  <c:v>0.17461756971975062</c:v>
                </c:pt>
                <c:pt idx="239">
                  <c:v>0.1776962127052959</c:v>
                </c:pt>
                <c:pt idx="240">
                  <c:v>0.18552007413748925</c:v>
                </c:pt>
                <c:pt idx="241">
                  <c:v>0.20041511386984018</c:v>
                </c:pt>
                <c:pt idx="242">
                  <c:v>0.19263293209021087</c:v>
                </c:pt>
                <c:pt idx="243">
                  <c:v>0.18064776996457185</c:v>
                </c:pt>
                <c:pt idx="244">
                  <c:v>0.10393534589677701</c:v>
                </c:pt>
                <c:pt idx="245">
                  <c:v>9.9974215464473132E-2</c:v>
                </c:pt>
                <c:pt idx="246">
                  <c:v>0.10983724048299931</c:v>
                </c:pt>
                <c:pt idx="247">
                  <c:v>0.10823393370730723</c:v>
                </c:pt>
                <c:pt idx="248">
                  <c:v>0.10869945368195051</c:v>
                </c:pt>
                <c:pt idx="249">
                  <c:v>0.10332947028880618</c:v>
                </c:pt>
                <c:pt idx="250">
                  <c:v>0.10122693535478952</c:v>
                </c:pt>
                <c:pt idx="251">
                  <c:v>9.969145216102418E-2</c:v>
                </c:pt>
                <c:pt idx="252">
                  <c:v>0.10481995989665362</c:v>
                </c:pt>
                <c:pt idx="253">
                  <c:v>9.6973172765707022E-2</c:v>
                </c:pt>
                <c:pt idx="254">
                  <c:v>9.8162265069020885E-2</c:v>
                </c:pt>
                <c:pt idx="255">
                  <c:v>9.7490947738487543E-2</c:v>
                </c:pt>
                <c:pt idx="256">
                  <c:v>7.5915485538338226E-2</c:v>
                </c:pt>
                <c:pt idx="257">
                  <c:v>8.6109093351894095E-2</c:v>
                </c:pt>
                <c:pt idx="258">
                  <c:v>9.2070147050702544E-2</c:v>
                </c:pt>
                <c:pt idx="259">
                  <c:v>8.9266899503421149E-2</c:v>
                </c:pt>
                <c:pt idx="260">
                  <c:v>8.6221454867337871E-2</c:v>
                </c:pt>
                <c:pt idx="261">
                  <c:v>8.9619178581023515E-2</c:v>
                </c:pt>
                <c:pt idx="262">
                  <c:v>8.6852321284552475E-2</c:v>
                </c:pt>
                <c:pt idx="263">
                  <c:v>8.9481252316269175E-2</c:v>
                </c:pt>
                <c:pt idx="264">
                  <c:v>8.675211763288572E-2</c:v>
                </c:pt>
                <c:pt idx="265">
                  <c:v>8.7422506575042691E-2</c:v>
                </c:pt>
                <c:pt idx="266">
                  <c:v>8.7299287980284926E-2</c:v>
                </c:pt>
                <c:pt idx="267">
                  <c:v>8.486399862220545E-2</c:v>
                </c:pt>
                <c:pt idx="268">
                  <c:v>8.5968720288605249E-2</c:v>
                </c:pt>
                <c:pt idx="269">
                  <c:v>8.3396971364552569E-2</c:v>
                </c:pt>
                <c:pt idx="270">
                  <c:v>8.4083243995754522E-2</c:v>
                </c:pt>
                <c:pt idx="271">
                  <c:v>8.2517457659810903E-2</c:v>
                </c:pt>
                <c:pt idx="272">
                  <c:v>8.3521770723675531E-2</c:v>
                </c:pt>
                <c:pt idx="273">
                  <c:v>8.3997224443468868E-2</c:v>
                </c:pt>
                <c:pt idx="274">
                  <c:v>8.078582291330387E-2</c:v>
                </c:pt>
                <c:pt idx="275">
                  <c:v>8.25435098895171E-2</c:v>
                </c:pt>
                <c:pt idx="276">
                  <c:v>7.9708967303246933E-2</c:v>
                </c:pt>
                <c:pt idx="277">
                  <c:v>8.0040496026854369E-2</c:v>
                </c:pt>
                <c:pt idx="278">
                  <c:v>8.1929856807219467E-2</c:v>
                </c:pt>
                <c:pt idx="279">
                  <c:v>8.3136606145866418E-2</c:v>
                </c:pt>
                <c:pt idx="280">
                  <c:v>8.2741717147893384E-2</c:v>
                </c:pt>
                <c:pt idx="281">
                  <c:v>8.7124788837587328E-2</c:v>
                </c:pt>
                <c:pt idx="282">
                  <c:v>8.9158263078101166E-2</c:v>
                </c:pt>
                <c:pt idx="283">
                  <c:v>8.7639720746886862E-2</c:v>
                </c:pt>
                <c:pt idx="284">
                  <c:v>9.1361588928475457E-2</c:v>
                </c:pt>
                <c:pt idx="285">
                  <c:v>9.3291721449842102E-2</c:v>
                </c:pt>
                <c:pt idx="286">
                  <c:v>9.4316868496736539E-2</c:v>
                </c:pt>
                <c:pt idx="287">
                  <c:v>9.4666744945388862E-2</c:v>
                </c:pt>
                <c:pt idx="288">
                  <c:v>9.469392591640767E-2</c:v>
                </c:pt>
                <c:pt idx="289">
                  <c:v>9.4775059158825961E-2</c:v>
                </c:pt>
                <c:pt idx="290">
                  <c:v>9.4548929922430539E-2</c:v>
                </c:pt>
                <c:pt idx="291">
                  <c:v>9.3543013552072729E-2</c:v>
                </c:pt>
                <c:pt idx="292">
                  <c:v>9.334728241771896E-2</c:v>
                </c:pt>
                <c:pt idx="293">
                  <c:v>9.2978916085787663E-2</c:v>
                </c:pt>
                <c:pt idx="294">
                  <c:v>9.2111705236580257E-2</c:v>
                </c:pt>
                <c:pt idx="295">
                  <c:v>9.4258574992097791E-2</c:v>
                </c:pt>
                <c:pt idx="296">
                  <c:v>9.6193560885138349E-2</c:v>
                </c:pt>
                <c:pt idx="297">
                  <c:v>9.7667249907495451E-2</c:v>
                </c:pt>
                <c:pt idx="298">
                  <c:v>9.3976461182277551E-2</c:v>
                </c:pt>
                <c:pt idx="299">
                  <c:v>9.3899187773481232E-2</c:v>
                </c:pt>
                <c:pt idx="300">
                  <c:v>9.0932045841764161E-2</c:v>
                </c:pt>
                <c:pt idx="301">
                  <c:v>9.514657278943639E-2</c:v>
                </c:pt>
                <c:pt idx="302">
                  <c:v>9.370587460250121E-2</c:v>
                </c:pt>
                <c:pt idx="303">
                  <c:v>9.5269240672176833E-2</c:v>
                </c:pt>
                <c:pt idx="304">
                  <c:v>9.5681587096258194E-2</c:v>
                </c:pt>
                <c:pt idx="305">
                  <c:v>9.213381528428885E-2</c:v>
                </c:pt>
                <c:pt idx="306">
                  <c:v>9.6080652396869526E-2</c:v>
                </c:pt>
                <c:pt idx="307">
                  <c:v>9.5493325477812641E-2</c:v>
                </c:pt>
                <c:pt idx="308">
                  <c:v>9.1694963649831096E-2</c:v>
                </c:pt>
                <c:pt idx="309">
                  <c:v>9.3343608390700425E-2</c:v>
                </c:pt>
                <c:pt idx="310">
                  <c:v>9.3719750609241939E-2</c:v>
                </c:pt>
                <c:pt idx="311">
                  <c:v>9.118944914512235E-2</c:v>
                </c:pt>
                <c:pt idx="312">
                  <c:v>9.3309891158296132E-2</c:v>
                </c:pt>
                <c:pt idx="313">
                  <c:v>8.906799109130073E-2</c:v>
                </c:pt>
                <c:pt idx="314">
                  <c:v>9.3567742915536156E-2</c:v>
                </c:pt>
                <c:pt idx="315">
                  <c:v>9.4719805764456641E-2</c:v>
                </c:pt>
                <c:pt idx="316">
                  <c:v>9.4368776006917163E-2</c:v>
                </c:pt>
                <c:pt idx="317">
                  <c:v>9.3886869320493949E-2</c:v>
                </c:pt>
                <c:pt idx="318">
                  <c:v>9.2753851400690729E-2</c:v>
                </c:pt>
                <c:pt idx="319">
                  <c:v>9.522661050979242E-2</c:v>
                </c:pt>
                <c:pt idx="320">
                  <c:v>9.7300676369172723E-2</c:v>
                </c:pt>
                <c:pt idx="321">
                  <c:v>8.9776935969060098E-2</c:v>
                </c:pt>
                <c:pt idx="322">
                  <c:v>9.1778232664293913E-2</c:v>
                </c:pt>
                <c:pt idx="323">
                  <c:v>9.4004684946011885E-2</c:v>
                </c:pt>
                <c:pt idx="324">
                  <c:v>9.4816050145478351E-2</c:v>
                </c:pt>
                <c:pt idx="325">
                  <c:v>9.6563003389092628E-2</c:v>
                </c:pt>
                <c:pt idx="326">
                  <c:v>9.6749979710940223E-2</c:v>
                </c:pt>
                <c:pt idx="327">
                  <c:v>9.2941025670151389E-2</c:v>
                </c:pt>
                <c:pt idx="328">
                  <c:v>9.483964754671155E-2</c:v>
                </c:pt>
                <c:pt idx="329">
                  <c:v>9.3281620962363226E-2</c:v>
                </c:pt>
                <c:pt idx="330">
                  <c:v>9.0159975233069678E-2</c:v>
                </c:pt>
                <c:pt idx="331">
                  <c:v>9.3047083979795053E-2</c:v>
                </c:pt>
                <c:pt idx="332">
                  <c:v>9.5121834774063913E-2</c:v>
                </c:pt>
                <c:pt idx="333">
                  <c:v>9.6518276538061998E-2</c:v>
                </c:pt>
                <c:pt idx="334">
                  <c:v>9.227127104506376E-2</c:v>
                </c:pt>
                <c:pt idx="335">
                  <c:v>9.6449990293799359E-2</c:v>
                </c:pt>
                <c:pt idx="336">
                  <c:v>9.1684232898520554E-2</c:v>
                </c:pt>
                <c:pt idx="337">
                  <c:v>9.5315171736195414E-2</c:v>
                </c:pt>
                <c:pt idx="338">
                  <c:v>9.3580401498626842E-2</c:v>
                </c:pt>
                <c:pt idx="339">
                  <c:v>9.1382174224588261E-2</c:v>
                </c:pt>
                <c:pt idx="340">
                  <c:v>9.3756621111920332E-2</c:v>
                </c:pt>
                <c:pt idx="341">
                  <c:v>8.9954404666354765E-2</c:v>
                </c:pt>
                <c:pt idx="342">
                  <c:v>9.402969383810289E-2</c:v>
                </c:pt>
                <c:pt idx="343">
                  <c:v>9.547077289018284E-2</c:v>
                </c:pt>
                <c:pt idx="344">
                  <c:v>9.0363996091701398E-2</c:v>
                </c:pt>
                <c:pt idx="345">
                  <c:v>9.1614284490268968E-2</c:v>
                </c:pt>
                <c:pt idx="346">
                  <c:v>9.3101897670256714E-2</c:v>
                </c:pt>
                <c:pt idx="347">
                  <c:v>9.2761137863544299E-2</c:v>
                </c:pt>
                <c:pt idx="348">
                  <c:v>9.1982582850681366E-2</c:v>
                </c:pt>
                <c:pt idx="349">
                  <c:v>9.1406749330240192E-2</c:v>
                </c:pt>
                <c:pt idx="350">
                  <c:v>9.1299408351281905E-2</c:v>
                </c:pt>
                <c:pt idx="351">
                  <c:v>9.0945840688281862E-2</c:v>
                </c:pt>
                <c:pt idx="352">
                  <c:v>8.8764928105394242E-2</c:v>
                </c:pt>
                <c:pt idx="353">
                  <c:v>8.9505841680133355E-2</c:v>
                </c:pt>
                <c:pt idx="354">
                  <c:v>8.9633910949652576E-2</c:v>
                </c:pt>
                <c:pt idx="355">
                  <c:v>8.9518935339158556E-2</c:v>
                </c:pt>
                <c:pt idx="356">
                  <c:v>8.9532768831406262E-2</c:v>
                </c:pt>
                <c:pt idx="357">
                  <c:v>9.2415012576641462E-2</c:v>
                </c:pt>
                <c:pt idx="358">
                  <c:v>8.9524962007160494E-2</c:v>
                </c:pt>
                <c:pt idx="359">
                  <c:v>8.9245013882334939E-2</c:v>
                </c:pt>
                <c:pt idx="360">
                  <c:v>8.8283045993606618E-2</c:v>
                </c:pt>
                <c:pt idx="361">
                  <c:v>8.9909782560553181E-2</c:v>
                </c:pt>
                <c:pt idx="362">
                  <c:v>9.2214359590327893E-2</c:v>
                </c:pt>
                <c:pt idx="363">
                  <c:v>8.7433416585067578E-2</c:v>
                </c:pt>
                <c:pt idx="364">
                  <c:v>8.9512511436309339E-2</c:v>
                </c:pt>
                <c:pt idx="365">
                  <c:v>8.7039127566891014E-2</c:v>
                </c:pt>
                <c:pt idx="366">
                  <c:v>8.9200420841214809E-2</c:v>
                </c:pt>
                <c:pt idx="367">
                  <c:v>8.9863737038769098E-2</c:v>
                </c:pt>
                <c:pt idx="368">
                  <c:v>8.8388274765380317E-2</c:v>
                </c:pt>
                <c:pt idx="369">
                  <c:v>8.4936657515920777E-2</c:v>
                </c:pt>
                <c:pt idx="370">
                  <c:v>8.8242319453135099E-2</c:v>
                </c:pt>
                <c:pt idx="371">
                  <c:v>8.9761581655139394E-2</c:v>
                </c:pt>
                <c:pt idx="372">
                  <c:v>8.6447721066010036E-2</c:v>
                </c:pt>
                <c:pt idx="373">
                  <c:v>8.8046714611301313E-2</c:v>
                </c:pt>
                <c:pt idx="374">
                  <c:v>8.8548324304773579E-2</c:v>
                </c:pt>
                <c:pt idx="375">
                  <c:v>8.6758461091606884E-2</c:v>
                </c:pt>
                <c:pt idx="376">
                  <c:v>9.0070597156814952E-2</c:v>
                </c:pt>
                <c:pt idx="377">
                  <c:v>8.7591116162010707E-2</c:v>
                </c:pt>
                <c:pt idx="378">
                  <c:v>8.6729444206172138E-2</c:v>
                </c:pt>
                <c:pt idx="379">
                  <c:v>8.9109372378488053E-2</c:v>
                </c:pt>
                <c:pt idx="380">
                  <c:v>9.0475978454501463E-2</c:v>
                </c:pt>
                <c:pt idx="381">
                  <c:v>8.5997022518653835E-2</c:v>
                </c:pt>
                <c:pt idx="382">
                  <c:v>8.726261869360348E-2</c:v>
                </c:pt>
                <c:pt idx="383">
                  <c:v>8.90195142337004E-2</c:v>
                </c:pt>
                <c:pt idx="384">
                  <c:v>9.1781349909326182E-2</c:v>
                </c:pt>
                <c:pt idx="385">
                  <c:v>8.9871112572651582E-2</c:v>
                </c:pt>
                <c:pt idx="386">
                  <c:v>8.7872718420526796E-2</c:v>
                </c:pt>
                <c:pt idx="387">
                  <c:v>8.9722216506554375E-2</c:v>
                </c:pt>
                <c:pt idx="388">
                  <c:v>9.1068649973527274E-2</c:v>
                </c:pt>
                <c:pt idx="389">
                  <c:v>8.6277725243857101E-2</c:v>
                </c:pt>
                <c:pt idx="390">
                  <c:v>9.043332280954576E-2</c:v>
                </c:pt>
                <c:pt idx="391">
                  <c:v>8.845397534019421E-2</c:v>
                </c:pt>
                <c:pt idx="392">
                  <c:v>8.6802288740454259E-2</c:v>
                </c:pt>
                <c:pt idx="393">
                  <c:v>8.5429187009992066E-2</c:v>
                </c:pt>
                <c:pt idx="394">
                  <c:v>8.8644018501280952E-2</c:v>
                </c:pt>
                <c:pt idx="395">
                  <c:v>8.9909411426355335E-2</c:v>
                </c:pt>
                <c:pt idx="396">
                  <c:v>8.6893628433177814E-2</c:v>
                </c:pt>
                <c:pt idx="397">
                  <c:v>8.7633035179608285E-2</c:v>
                </c:pt>
                <c:pt idx="398">
                  <c:v>8.8572101263085429E-2</c:v>
                </c:pt>
                <c:pt idx="399">
                  <c:v>8.8828152983481345E-2</c:v>
                </c:pt>
                <c:pt idx="400">
                  <c:v>8.819582258595815E-2</c:v>
                </c:pt>
                <c:pt idx="401">
                  <c:v>8.7958052276552873E-2</c:v>
                </c:pt>
                <c:pt idx="402">
                  <c:v>8.9032769967469089E-2</c:v>
                </c:pt>
                <c:pt idx="403">
                  <c:v>8.7843207948066521E-2</c:v>
                </c:pt>
                <c:pt idx="404">
                  <c:v>9.0204535824581128E-2</c:v>
                </c:pt>
                <c:pt idx="405">
                  <c:v>8.6093900111443411E-2</c:v>
                </c:pt>
                <c:pt idx="406">
                  <c:v>8.5538488872388754E-2</c:v>
                </c:pt>
                <c:pt idx="407">
                  <c:v>8.6573863471930371E-2</c:v>
                </c:pt>
                <c:pt idx="408">
                  <c:v>8.7085846820548124E-2</c:v>
                </c:pt>
                <c:pt idx="409">
                  <c:v>8.6125446585176027E-2</c:v>
                </c:pt>
                <c:pt idx="410">
                  <c:v>8.7221060716000096E-2</c:v>
                </c:pt>
                <c:pt idx="411">
                  <c:v>8.8841690646517674E-2</c:v>
                </c:pt>
                <c:pt idx="412">
                  <c:v>8.6468014726959447E-2</c:v>
                </c:pt>
                <c:pt idx="413">
                  <c:v>8.3700974510484666E-2</c:v>
                </c:pt>
                <c:pt idx="414">
                  <c:v>8.6154372621440864E-2</c:v>
                </c:pt>
                <c:pt idx="415">
                  <c:v>8.3454829435484809E-2</c:v>
                </c:pt>
                <c:pt idx="416">
                  <c:v>8.2887736685592128E-2</c:v>
                </c:pt>
                <c:pt idx="417">
                  <c:v>8.6560173037929317E-2</c:v>
                </c:pt>
                <c:pt idx="418">
                  <c:v>8.5796025044018273E-2</c:v>
                </c:pt>
                <c:pt idx="419">
                  <c:v>8.5525139765762884E-2</c:v>
                </c:pt>
                <c:pt idx="420">
                  <c:v>8.5658604468899918E-2</c:v>
                </c:pt>
                <c:pt idx="421">
                  <c:v>8.4718470030656759E-2</c:v>
                </c:pt>
                <c:pt idx="422">
                  <c:v>8.5216629888983875E-2</c:v>
                </c:pt>
                <c:pt idx="423">
                  <c:v>8.4383820848208113E-2</c:v>
                </c:pt>
                <c:pt idx="424">
                  <c:v>8.4365814641482864E-2</c:v>
                </c:pt>
                <c:pt idx="425">
                  <c:v>8.494522937076468E-2</c:v>
                </c:pt>
                <c:pt idx="426">
                  <c:v>8.4363121105086633E-2</c:v>
                </c:pt>
                <c:pt idx="427">
                  <c:v>8.2890958588415803E-2</c:v>
                </c:pt>
                <c:pt idx="428">
                  <c:v>8.3255425862710009E-2</c:v>
                </c:pt>
                <c:pt idx="429">
                  <c:v>8.2986408336159959E-2</c:v>
                </c:pt>
                <c:pt idx="430">
                  <c:v>8.1077092267205011E-2</c:v>
                </c:pt>
                <c:pt idx="431">
                  <c:v>8.2901619995022574E-2</c:v>
                </c:pt>
                <c:pt idx="432">
                  <c:v>8.4025872554173639E-2</c:v>
                </c:pt>
                <c:pt idx="433">
                  <c:v>8.1219247071403086E-2</c:v>
                </c:pt>
                <c:pt idx="434">
                  <c:v>8.0160859550200178E-2</c:v>
                </c:pt>
                <c:pt idx="435">
                  <c:v>7.8274005904618832E-2</c:v>
                </c:pt>
                <c:pt idx="436">
                  <c:v>7.9016200082931642E-2</c:v>
                </c:pt>
                <c:pt idx="437">
                  <c:v>8.0921169370703899E-2</c:v>
                </c:pt>
                <c:pt idx="438">
                  <c:v>7.9622433781100496E-2</c:v>
                </c:pt>
                <c:pt idx="439">
                  <c:v>7.9766159572286624E-2</c:v>
                </c:pt>
                <c:pt idx="440">
                  <c:v>7.9898158484079621E-2</c:v>
                </c:pt>
                <c:pt idx="441">
                  <c:v>7.9375105787389044E-2</c:v>
                </c:pt>
                <c:pt idx="442">
                  <c:v>7.9560568989238911E-2</c:v>
                </c:pt>
                <c:pt idx="443">
                  <c:v>7.887769614108063E-2</c:v>
                </c:pt>
                <c:pt idx="444">
                  <c:v>7.8009214843495114E-2</c:v>
                </c:pt>
                <c:pt idx="445">
                  <c:v>7.69062089224022E-2</c:v>
                </c:pt>
                <c:pt idx="446">
                  <c:v>7.5653070769442193E-2</c:v>
                </c:pt>
                <c:pt idx="447">
                  <c:v>7.8146251898173577E-2</c:v>
                </c:pt>
                <c:pt idx="448">
                  <c:v>7.6673688807735368E-2</c:v>
                </c:pt>
                <c:pt idx="449">
                  <c:v>7.4747382426421677E-2</c:v>
                </c:pt>
                <c:pt idx="450">
                  <c:v>7.4028290809425371E-2</c:v>
                </c:pt>
                <c:pt idx="451">
                  <c:v>7.3647790392147958E-2</c:v>
                </c:pt>
                <c:pt idx="452">
                  <c:v>7.4038737676585337E-2</c:v>
                </c:pt>
                <c:pt idx="453">
                  <c:v>7.3470171463274447E-2</c:v>
                </c:pt>
                <c:pt idx="454">
                  <c:v>7.3224693933340954E-2</c:v>
                </c:pt>
                <c:pt idx="455">
                  <c:v>7.4920366692645346E-2</c:v>
                </c:pt>
                <c:pt idx="456">
                  <c:v>7.3763573735520754E-2</c:v>
                </c:pt>
                <c:pt idx="457">
                  <c:v>7.3757534892754328E-2</c:v>
                </c:pt>
                <c:pt idx="458">
                  <c:v>7.2326122544979499E-2</c:v>
                </c:pt>
                <c:pt idx="459">
                  <c:v>7.1928431788264996E-2</c:v>
                </c:pt>
                <c:pt idx="460">
                  <c:v>7.0748842732107867E-2</c:v>
                </c:pt>
                <c:pt idx="461">
                  <c:v>6.9924027156752291E-2</c:v>
                </c:pt>
                <c:pt idx="462">
                  <c:v>6.7455771166917144E-2</c:v>
                </c:pt>
                <c:pt idx="463">
                  <c:v>6.4689254593359835E-2</c:v>
                </c:pt>
                <c:pt idx="464">
                  <c:v>6.4477415924406589E-2</c:v>
                </c:pt>
                <c:pt idx="465">
                  <c:v>6.4398735239463337E-2</c:v>
                </c:pt>
                <c:pt idx="466">
                  <c:v>6.38650271192127E-2</c:v>
                </c:pt>
                <c:pt idx="467">
                  <c:v>6.2434057771084649E-2</c:v>
                </c:pt>
                <c:pt idx="468">
                  <c:v>6.3402382168311136E-2</c:v>
                </c:pt>
                <c:pt idx="469">
                  <c:v>6.3259705519684614E-2</c:v>
                </c:pt>
                <c:pt idx="470">
                  <c:v>6.2697850666501326E-2</c:v>
                </c:pt>
                <c:pt idx="471">
                  <c:v>6.2561358004593892E-2</c:v>
                </c:pt>
                <c:pt idx="472">
                  <c:v>6.2547397034267191E-2</c:v>
                </c:pt>
                <c:pt idx="473">
                  <c:v>6.2465209185705049E-2</c:v>
                </c:pt>
                <c:pt idx="474">
                  <c:v>5.9940055183598177E-2</c:v>
                </c:pt>
                <c:pt idx="475">
                  <c:v>6.1336703176666958E-2</c:v>
                </c:pt>
                <c:pt idx="476">
                  <c:v>6.1313846440128869E-2</c:v>
                </c:pt>
                <c:pt idx="477">
                  <c:v>6.0214931223642895E-2</c:v>
                </c:pt>
                <c:pt idx="478">
                  <c:v>5.9584162009810648E-2</c:v>
                </c:pt>
                <c:pt idx="479">
                  <c:v>5.9886829048262209E-2</c:v>
                </c:pt>
                <c:pt idx="480">
                  <c:v>5.9959144245035088E-2</c:v>
                </c:pt>
                <c:pt idx="481">
                  <c:v>5.8971348617904797E-2</c:v>
                </c:pt>
                <c:pt idx="482">
                  <c:v>6.0006390990282724E-2</c:v>
                </c:pt>
                <c:pt idx="483">
                  <c:v>5.760272689608794E-2</c:v>
                </c:pt>
                <c:pt idx="484">
                  <c:v>5.8786707813204171E-2</c:v>
                </c:pt>
                <c:pt idx="485">
                  <c:v>5.8843500174093767E-2</c:v>
                </c:pt>
                <c:pt idx="486">
                  <c:v>5.8133687071377484E-2</c:v>
                </c:pt>
                <c:pt idx="487">
                  <c:v>5.9107534699814362E-2</c:v>
                </c:pt>
                <c:pt idx="488">
                  <c:v>5.4127797913318794E-2</c:v>
                </c:pt>
                <c:pt idx="489">
                  <c:v>5.6925548301136199E-2</c:v>
                </c:pt>
                <c:pt idx="490">
                  <c:v>5.7038180716549133E-2</c:v>
                </c:pt>
                <c:pt idx="491">
                  <c:v>5.716647765311119E-2</c:v>
                </c:pt>
                <c:pt idx="492">
                  <c:v>5.4812980228830882E-2</c:v>
                </c:pt>
                <c:pt idx="493">
                  <c:v>5.5340644257945396E-2</c:v>
                </c:pt>
                <c:pt idx="494">
                  <c:v>5.6645278613272634E-2</c:v>
                </c:pt>
                <c:pt idx="495">
                  <c:v>5.5488633455614986E-2</c:v>
                </c:pt>
                <c:pt idx="496">
                  <c:v>5.4740106509099024E-2</c:v>
                </c:pt>
                <c:pt idx="497">
                  <c:v>5.4512924346546532E-2</c:v>
                </c:pt>
                <c:pt idx="498">
                  <c:v>5.5582887825779512E-2</c:v>
                </c:pt>
                <c:pt idx="499">
                  <c:v>5.5742388128882249E-2</c:v>
                </c:pt>
                <c:pt idx="500">
                  <c:v>5.6200830223986198E-2</c:v>
                </c:pt>
                <c:pt idx="501">
                  <c:v>5.362362478399478E-2</c:v>
                </c:pt>
                <c:pt idx="502">
                  <c:v>5.2292230241013253E-2</c:v>
                </c:pt>
                <c:pt idx="503">
                  <c:v>5.3053935254557337E-2</c:v>
                </c:pt>
                <c:pt idx="504">
                  <c:v>5.3363808133608935E-2</c:v>
                </c:pt>
                <c:pt idx="505">
                  <c:v>5.3444095080040367E-2</c:v>
                </c:pt>
                <c:pt idx="506">
                  <c:v>4.9916342855098321E-2</c:v>
                </c:pt>
                <c:pt idx="507">
                  <c:v>5.0072433251018213E-2</c:v>
                </c:pt>
                <c:pt idx="508">
                  <c:v>5.095806269867776E-2</c:v>
                </c:pt>
                <c:pt idx="509">
                  <c:v>5.2582044526375812E-2</c:v>
                </c:pt>
                <c:pt idx="510">
                  <c:v>4.9122222868281822E-2</c:v>
                </c:pt>
                <c:pt idx="511">
                  <c:v>5.1004118562980788E-2</c:v>
                </c:pt>
                <c:pt idx="512">
                  <c:v>4.963683910655161E-2</c:v>
                </c:pt>
                <c:pt idx="513">
                  <c:v>4.9376795930004207E-2</c:v>
                </c:pt>
                <c:pt idx="514">
                  <c:v>4.7851291961398007E-2</c:v>
                </c:pt>
                <c:pt idx="515">
                  <c:v>4.6388457928379312E-2</c:v>
                </c:pt>
                <c:pt idx="516">
                  <c:v>4.7134019713269401E-2</c:v>
                </c:pt>
                <c:pt idx="517">
                  <c:v>4.7866877708566867E-2</c:v>
                </c:pt>
                <c:pt idx="518">
                  <c:v>4.3473250322694557E-2</c:v>
                </c:pt>
                <c:pt idx="519">
                  <c:v>4.5178825976904383E-2</c:v>
                </c:pt>
                <c:pt idx="520">
                  <c:v>4.2518267946763902E-2</c:v>
                </c:pt>
                <c:pt idx="521">
                  <c:v>4.0855013795578189E-2</c:v>
                </c:pt>
                <c:pt idx="522">
                  <c:v>4.1274177208549624E-2</c:v>
                </c:pt>
                <c:pt idx="523">
                  <c:v>3.6950456708665098E-2</c:v>
                </c:pt>
                <c:pt idx="524">
                  <c:v>3.6211106944794381E-2</c:v>
                </c:pt>
                <c:pt idx="525">
                  <c:v>3.4794264433333714E-2</c:v>
                </c:pt>
                <c:pt idx="526">
                  <c:v>3.1586367581830713E-2</c:v>
                </c:pt>
                <c:pt idx="527">
                  <c:v>3.1072886407893744E-2</c:v>
                </c:pt>
                <c:pt idx="528">
                  <c:v>3.1011085177254726E-2</c:v>
                </c:pt>
                <c:pt idx="529">
                  <c:v>2.8117384707238645E-2</c:v>
                </c:pt>
                <c:pt idx="530">
                  <c:v>2.7851931611234063E-2</c:v>
                </c:pt>
                <c:pt idx="531">
                  <c:v>2.5814431336285769E-2</c:v>
                </c:pt>
                <c:pt idx="532">
                  <c:v>2.5954271102334198E-2</c:v>
                </c:pt>
                <c:pt idx="533">
                  <c:v>2.4780406101500098E-2</c:v>
                </c:pt>
                <c:pt idx="534">
                  <c:v>2.4708261947462472E-2</c:v>
                </c:pt>
                <c:pt idx="535">
                  <c:v>2.4904939150677964E-2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6-40D3-9496-6B5350DC79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26-40D3-9496-6B5350DC79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26-40D3-9496-6B5350DC79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126-40D3-9496-6B5350DC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CER, mol L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de-DE" sz="1200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de-DE" sz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'Online data, OUR, CER + RQ'!$A$5:$A$557</c:f>
              <c:numCache>
                <c:formatCode>General</c:formatCode>
                <c:ptCount val="553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2.9166666666666665</c:v>
                </c:pt>
                <c:pt idx="18">
                  <c:v>3.0833333333333335</c:v>
                </c:pt>
                <c:pt idx="19">
                  <c:v>3.25</c:v>
                </c:pt>
                <c:pt idx="20">
                  <c:v>3.4166666666666665</c:v>
                </c:pt>
                <c:pt idx="21">
                  <c:v>3.5833333333333335</c:v>
                </c:pt>
                <c:pt idx="22">
                  <c:v>3.75</c:v>
                </c:pt>
                <c:pt idx="23">
                  <c:v>3.9166666666666665</c:v>
                </c:pt>
                <c:pt idx="24">
                  <c:v>4.083333333333333</c:v>
                </c:pt>
                <c:pt idx="25">
                  <c:v>4.25</c:v>
                </c:pt>
                <c:pt idx="26">
                  <c:v>4.416666666666667</c:v>
                </c:pt>
                <c:pt idx="27">
                  <c:v>4.583333333333333</c:v>
                </c:pt>
                <c:pt idx="28">
                  <c:v>4.75</c:v>
                </c:pt>
                <c:pt idx="29">
                  <c:v>4.916666666666667</c:v>
                </c:pt>
                <c:pt idx="30">
                  <c:v>5.083333333333333</c:v>
                </c:pt>
                <c:pt idx="31">
                  <c:v>5.25</c:v>
                </c:pt>
                <c:pt idx="32">
                  <c:v>5.416666666666667</c:v>
                </c:pt>
                <c:pt idx="33">
                  <c:v>5.583333333333333</c:v>
                </c:pt>
                <c:pt idx="34">
                  <c:v>5.75</c:v>
                </c:pt>
                <c:pt idx="35">
                  <c:v>5.916666666666667</c:v>
                </c:pt>
                <c:pt idx="36">
                  <c:v>6.083333333333333</c:v>
                </c:pt>
                <c:pt idx="37">
                  <c:v>6.25</c:v>
                </c:pt>
                <c:pt idx="38">
                  <c:v>6.416666666666667</c:v>
                </c:pt>
                <c:pt idx="39">
                  <c:v>6.583333333333333</c:v>
                </c:pt>
                <c:pt idx="40">
                  <c:v>6.75</c:v>
                </c:pt>
                <c:pt idx="41">
                  <c:v>6.916666666666667</c:v>
                </c:pt>
                <c:pt idx="42">
                  <c:v>7.083333333333333</c:v>
                </c:pt>
                <c:pt idx="43">
                  <c:v>7.25</c:v>
                </c:pt>
                <c:pt idx="44">
                  <c:v>7.416666666666667</c:v>
                </c:pt>
                <c:pt idx="45">
                  <c:v>7.583333333333333</c:v>
                </c:pt>
                <c:pt idx="46">
                  <c:v>7.75</c:v>
                </c:pt>
                <c:pt idx="47">
                  <c:v>7.916666666666667</c:v>
                </c:pt>
                <c:pt idx="48">
                  <c:v>8.0833333333333339</c:v>
                </c:pt>
                <c:pt idx="49">
                  <c:v>8.25</c:v>
                </c:pt>
                <c:pt idx="50">
                  <c:v>8.4166666666666661</c:v>
                </c:pt>
                <c:pt idx="51">
                  <c:v>8.5833333333333339</c:v>
                </c:pt>
                <c:pt idx="52">
                  <c:v>8.75</c:v>
                </c:pt>
                <c:pt idx="53">
                  <c:v>8.9166666666666661</c:v>
                </c:pt>
                <c:pt idx="54">
                  <c:v>9.0833333333333339</c:v>
                </c:pt>
                <c:pt idx="55">
                  <c:v>9.25</c:v>
                </c:pt>
                <c:pt idx="56">
                  <c:v>9.4166666666666661</c:v>
                </c:pt>
                <c:pt idx="57">
                  <c:v>9.5833333333333339</c:v>
                </c:pt>
                <c:pt idx="58">
                  <c:v>9.75</c:v>
                </c:pt>
                <c:pt idx="59">
                  <c:v>9.9166666666666661</c:v>
                </c:pt>
                <c:pt idx="60">
                  <c:v>10.083333333333334</c:v>
                </c:pt>
                <c:pt idx="61">
                  <c:v>10.25</c:v>
                </c:pt>
                <c:pt idx="62">
                  <c:v>10.416666666666666</c:v>
                </c:pt>
                <c:pt idx="63">
                  <c:v>10.583333333333334</c:v>
                </c:pt>
                <c:pt idx="64">
                  <c:v>10.75</c:v>
                </c:pt>
                <c:pt idx="65">
                  <c:v>10.916666666666666</c:v>
                </c:pt>
                <c:pt idx="66">
                  <c:v>11.083333333333334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13.916666666666666</c:v>
                </c:pt>
                <c:pt idx="84">
                  <c:v>14.083333333333334</c:v>
                </c:pt>
                <c:pt idx="85">
                  <c:v>14.25</c:v>
                </c:pt>
                <c:pt idx="86">
                  <c:v>14.416666666666666</c:v>
                </c:pt>
                <c:pt idx="87">
                  <c:v>14.583333333333334</c:v>
                </c:pt>
                <c:pt idx="88">
                  <c:v>14.75</c:v>
                </c:pt>
                <c:pt idx="89">
                  <c:v>14.916666666666666</c:v>
                </c:pt>
                <c:pt idx="90">
                  <c:v>15.083333333333334</c:v>
                </c:pt>
                <c:pt idx="91">
                  <c:v>15.25</c:v>
                </c:pt>
                <c:pt idx="92">
                  <c:v>15.416666666666666</c:v>
                </c:pt>
                <c:pt idx="93">
                  <c:v>15.583333333333334</c:v>
                </c:pt>
                <c:pt idx="94">
                  <c:v>15.75</c:v>
                </c:pt>
                <c:pt idx="95">
                  <c:v>15.916666666666666</c:v>
                </c:pt>
                <c:pt idx="96">
                  <c:v>16.083333333333332</c:v>
                </c:pt>
                <c:pt idx="97">
                  <c:v>16.25</c:v>
                </c:pt>
                <c:pt idx="98">
                  <c:v>16.416666666666668</c:v>
                </c:pt>
                <c:pt idx="99">
                  <c:v>16.583333333333332</c:v>
                </c:pt>
                <c:pt idx="100">
                  <c:v>16.75</c:v>
                </c:pt>
                <c:pt idx="101">
                  <c:v>16.916666666666668</c:v>
                </c:pt>
                <c:pt idx="102">
                  <c:v>17.083333333333332</c:v>
                </c:pt>
                <c:pt idx="103">
                  <c:v>17.25</c:v>
                </c:pt>
                <c:pt idx="104">
                  <c:v>17.416666666666668</c:v>
                </c:pt>
                <c:pt idx="105">
                  <c:v>17.583333333333332</c:v>
                </c:pt>
                <c:pt idx="106">
                  <c:v>17.75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20.583333333333332</c:v>
                </c:pt>
                <c:pt idx="124">
                  <c:v>20.75</c:v>
                </c:pt>
                <c:pt idx="125">
                  <c:v>20.916666666666668</c:v>
                </c:pt>
                <c:pt idx="126">
                  <c:v>21.083333333333332</c:v>
                </c:pt>
                <c:pt idx="127">
                  <c:v>21.25</c:v>
                </c:pt>
                <c:pt idx="128">
                  <c:v>21.416666666666668</c:v>
                </c:pt>
                <c:pt idx="129">
                  <c:v>21.583333333333332</c:v>
                </c:pt>
                <c:pt idx="130">
                  <c:v>21.75</c:v>
                </c:pt>
                <c:pt idx="131">
                  <c:v>21.916666666666668</c:v>
                </c:pt>
                <c:pt idx="132">
                  <c:v>22.083333333333332</c:v>
                </c:pt>
                <c:pt idx="133">
                  <c:v>22.25</c:v>
                </c:pt>
                <c:pt idx="134">
                  <c:v>22.416666666666668</c:v>
                </c:pt>
                <c:pt idx="135">
                  <c:v>22.583333333333332</c:v>
                </c:pt>
                <c:pt idx="136">
                  <c:v>22.75</c:v>
                </c:pt>
                <c:pt idx="137">
                  <c:v>22.916666666666668</c:v>
                </c:pt>
                <c:pt idx="138">
                  <c:v>23.083333333333332</c:v>
                </c:pt>
                <c:pt idx="139">
                  <c:v>23.25</c:v>
                </c:pt>
                <c:pt idx="140">
                  <c:v>23.416666666666668</c:v>
                </c:pt>
                <c:pt idx="141">
                  <c:v>23.583333333333332</c:v>
                </c:pt>
                <c:pt idx="142">
                  <c:v>23.75</c:v>
                </c:pt>
                <c:pt idx="143">
                  <c:v>23.916666666666668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27.416666666666668</c:v>
                </c:pt>
                <c:pt idx="165">
                  <c:v>27.583333333333332</c:v>
                </c:pt>
                <c:pt idx="166">
                  <c:v>27.75</c:v>
                </c:pt>
                <c:pt idx="167">
                  <c:v>27.916666666666668</c:v>
                </c:pt>
                <c:pt idx="168">
                  <c:v>28.083333333333332</c:v>
                </c:pt>
                <c:pt idx="169">
                  <c:v>28.25</c:v>
                </c:pt>
                <c:pt idx="170">
                  <c:v>28.416666666666668</c:v>
                </c:pt>
                <c:pt idx="171">
                  <c:v>28.583333333333332</c:v>
                </c:pt>
                <c:pt idx="172">
                  <c:v>28.75</c:v>
                </c:pt>
                <c:pt idx="173">
                  <c:v>28.916666666666668</c:v>
                </c:pt>
                <c:pt idx="174">
                  <c:v>29.083333333333332</c:v>
                </c:pt>
                <c:pt idx="175">
                  <c:v>29.25</c:v>
                </c:pt>
                <c:pt idx="176">
                  <c:v>29.416666666666668</c:v>
                </c:pt>
                <c:pt idx="177">
                  <c:v>29.583333333333332</c:v>
                </c:pt>
                <c:pt idx="178">
                  <c:v>29.75</c:v>
                </c:pt>
                <c:pt idx="179">
                  <c:v>29.916666666666668</c:v>
                </c:pt>
                <c:pt idx="180">
                  <c:v>30.083333333333332</c:v>
                </c:pt>
                <c:pt idx="181">
                  <c:v>30.25</c:v>
                </c:pt>
                <c:pt idx="182">
                  <c:v>30.416666666666668</c:v>
                </c:pt>
                <c:pt idx="183">
                  <c:v>30.583333333333332</c:v>
                </c:pt>
                <c:pt idx="184">
                  <c:v>30.75</c:v>
                </c:pt>
                <c:pt idx="185">
                  <c:v>30.916666666666668</c:v>
                </c:pt>
                <c:pt idx="186">
                  <c:v>31.083333333333332</c:v>
                </c:pt>
                <c:pt idx="187">
                  <c:v>31.25</c:v>
                </c:pt>
                <c:pt idx="188">
                  <c:v>31.416666666666668</c:v>
                </c:pt>
                <c:pt idx="189">
                  <c:v>31.583333333333332</c:v>
                </c:pt>
                <c:pt idx="190">
                  <c:v>31.75</c:v>
                </c:pt>
                <c:pt idx="191">
                  <c:v>31.916666666666668</c:v>
                </c:pt>
                <c:pt idx="192">
                  <c:v>32.083333333333336</c:v>
                </c:pt>
                <c:pt idx="193">
                  <c:v>32.25</c:v>
                </c:pt>
                <c:pt idx="194">
                  <c:v>32.416666666666664</c:v>
                </c:pt>
                <c:pt idx="195">
                  <c:v>32.583333333333336</c:v>
                </c:pt>
                <c:pt idx="196">
                  <c:v>32.75</c:v>
                </c:pt>
                <c:pt idx="197">
                  <c:v>32.916666666666664</c:v>
                </c:pt>
                <c:pt idx="198">
                  <c:v>33.083333333333336</c:v>
                </c:pt>
                <c:pt idx="199">
                  <c:v>33.25</c:v>
                </c:pt>
                <c:pt idx="200">
                  <c:v>33.416666666666664</c:v>
                </c:pt>
                <c:pt idx="201">
                  <c:v>33.583333333333336</c:v>
                </c:pt>
                <c:pt idx="202">
                  <c:v>33.75</c:v>
                </c:pt>
                <c:pt idx="203">
                  <c:v>33.916666666666664</c:v>
                </c:pt>
                <c:pt idx="204">
                  <c:v>34.083333333333336</c:v>
                </c:pt>
                <c:pt idx="205">
                  <c:v>34.25</c:v>
                </c:pt>
                <c:pt idx="206">
                  <c:v>34.416666666666664</c:v>
                </c:pt>
                <c:pt idx="207">
                  <c:v>34.583333333333336</c:v>
                </c:pt>
                <c:pt idx="208">
                  <c:v>34.75</c:v>
                </c:pt>
                <c:pt idx="209">
                  <c:v>34.916666666666664</c:v>
                </c:pt>
                <c:pt idx="210">
                  <c:v>35.083333333333336</c:v>
                </c:pt>
                <c:pt idx="211">
                  <c:v>35.25</c:v>
                </c:pt>
                <c:pt idx="212">
                  <c:v>35.416666666666664</c:v>
                </c:pt>
                <c:pt idx="213">
                  <c:v>35.583333333333336</c:v>
                </c:pt>
                <c:pt idx="214">
                  <c:v>35.75</c:v>
                </c:pt>
                <c:pt idx="215">
                  <c:v>35.916666666666664</c:v>
                </c:pt>
                <c:pt idx="216">
                  <c:v>36.083333333333336</c:v>
                </c:pt>
                <c:pt idx="217">
                  <c:v>36.25</c:v>
                </c:pt>
                <c:pt idx="218">
                  <c:v>36.416666666666664</c:v>
                </c:pt>
                <c:pt idx="219">
                  <c:v>36.583333333333336</c:v>
                </c:pt>
                <c:pt idx="220">
                  <c:v>36.75</c:v>
                </c:pt>
                <c:pt idx="221">
                  <c:v>36.916666666666664</c:v>
                </c:pt>
                <c:pt idx="222">
                  <c:v>37.083333333333336</c:v>
                </c:pt>
                <c:pt idx="223">
                  <c:v>37.25</c:v>
                </c:pt>
                <c:pt idx="224">
                  <c:v>37.416666666666664</c:v>
                </c:pt>
                <c:pt idx="225">
                  <c:v>37.583333333333336</c:v>
                </c:pt>
                <c:pt idx="226">
                  <c:v>37.75</c:v>
                </c:pt>
                <c:pt idx="227">
                  <c:v>37.916666666666664</c:v>
                </c:pt>
                <c:pt idx="228">
                  <c:v>38.083333333333336</c:v>
                </c:pt>
                <c:pt idx="229">
                  <c:v>38.25</c:v>
                </c:pt>
                <c:pt idx="230">
                  <c:v>38.416666666666664</c:v>
                </c:pt>
                <c:pt idx="231">
                  <c:v>38.583333333333336</c:v>
                </c:pt>
                <c:pt idx="232">
                  <c:v>38.75</c:v>
                </c:pt>
                <c:pt idx="233">
                  <c:v>38.916666666666664</c:v>
                </c:pt>
                <c:pt idx="234">
                  <c:v>39.083333333333336</c:v>
                </c:pt>
                <c:pt idx="235">
                  <c:v>39.25</c:v>
                </c:pt>
                <c:pt idx="236">
                  <c:v>39.416666666666664</c:v>
                </c:pt>
                <c:pt idx="237">
                  <c:v>39.583333333333336</c:v>
                </c:pt>
                <c:pt idx="238">
                  <c:v>39.75</c:v>
                </c:pt>
                <c:pt idx="239">
                  <c:v>39.916666666666664</c:v>
                </c:pt>
                <c:pt idx="240">
                  <c:v>40.083333333333336</c:v>
                </c:pt>
                <c:pt idx="241">
                  <c:v>40.25</c:v>
                </c:pt>
                <c:pt idx="242">
                  <c:v>40.416666666666664</c:v>
                </c:pt>
                <c:pt idx="243">
                  <c:v>40.583333333333336</c:v>
                </c:pt>
                <c:pt idx="244">
                  <c:v>40.75</c:v>
                </c:pt>
                <c:pt idx="245">
                  <c:v>40.916666666666664</c:v>
                </c:pt>
                <c:pt idx="246">
                  <c:v>41.083333333333336</c:v>
                </c:pt>
                <c:pt idx="247">
                  <c:v>41.25</c:v>
                </c:pt>
                <c:pt idx="248">
                  <c:v>41.416666666666664</c:v>
                </c:pt>
                <c:pt idx="249">
                  <c:v>41.583333333333336</c:v>
                </c:pt>
                <c:pt idx="250">
                  <c:v>41.75</c:v>
                </c:pt>
                <c:pt idx="251">
                  <c:v>41.916666666666664</c:v>
                </c:pt>
                <c:pt idx="252">
                  <c:v>42.083333333333336</c:v>
                </c:pt>
                <c:pt idx="253">
                  <c:v>42.25</c:v>
                </c:pt>
                <c:pt idx="254">
                  <c:v>42.416666666666664</c:v>
                </c:pt>
                <c:pt idx="255">
                  <c:v>42.583333333333336</c:v>
                </c:pt>
                <c:pt idx="256">
                  <c:v>42.75</c:v>
                </c:pt>
                <c:pt idx="257">
                  <c:v>42.916666666666664</c:v>
                </c:pt>
                <c:pt idx="258">
                  <c:v>43.083333333333336</c:v>
                </c:pt>
                <c:pt idx="259">
                  <c:v>43.25</c:v>
                </c:pt>
                <c:pt idx="260">
                  <c:v>43.416666666666664</c:v>
                </c:pt>
                <c:pt idx="261">
                  <c:v>43.583333333333336</c:v>
                </c:pt>
                <c:pt idx="262">
                  <c:v>43.75</c:v>
                </c:pt>
                <c:pt idx="263">
                  <c:v>43.916666666666664</c:v>
                </c:pt>
                <c:pt idx="264">
                  <c:v>44.083333333333336</c:v>
                </c:pt>
                <c:pt idx="265">
                  <c:v>44.25</c:v>
                </c:pt>
                <c:pt idx="266">
                  <c:v>44.416666666666664</c:v>
                </c:pt>
                <c:pt idx="267">
                  <c:v>44.583333333333336</c:v>
                </c:pt>
                <c:pt idx="268">
                  <c:v>44.75</c:v>
                </c:pt>
                <c:pt idx="269">
                  <c:v>44.916666666666664</c:v>
                </c:pt>
                <c:pt idx="270">
                  <c:v>45.083333333333336</c:v>
                </c:pt>
                <c:pt idx="271">
                  <c:v>45.25</c:v>
                </c:pt>
                <c:pt idx="272">
                  <c:v>45.416666666666664</c:v>
                </c:pt>
                <c:pt idx="273">
                  <c:v>45.583333333333336</c:v>
                </c:pt>
                <c:pt idx="274">
                  <c:v>45.75</c:v>
                </c:pt>
                <c:pt idx="275">
                  <c:v>45.916666666666664</c:v>
                </c:pt>
                <c:pt idx="276">
                  <c:v>46.083333333333336</c:v>
                </c:pt>
                <c:pt idx="277">
                  <c:v>46.25</c:v>
                </c:pt>
                <c:pt idx="278">
                  <c:v>46.416666666666664</c:v>
                </c:pt>
                <c:pt idx="279">
                  <c:v>46.583333333333336</c:v>
                </c:pt>
                <c:pt idx="280">
                  <c:v>46.75</c:v>
                </c:pt>
                <c:pt idx="281">
                  <c:v>46.916666666666664</c:v>
                </c:pt>
                <c:pt idx="282">
                  <c:v>47.083333333333336</c:v>
                </c:pt>
                <c:pt idx="283">
                  <c:v>47.25</c:v>
                </c:pt>
                <c:pt idx="284">
                  <c:v>47.416666666666664</c:v>
                </c:pt>
                <c:pt idx="285">
                  <c:v>47.583333333333336</c:v>
                </c:pt>
                <c:pt idx="286">
                  <c:v>47.75</c:v>
                </c:pt>
                <c:pt idx="287">
                  <c:v>47.916666666666664</c:v>
                </c:pt>
                <c:pt idx="288">
                  <c:v>48.083333333333336</c:v>
                </c:pt>
                <c:pt idx="289">
                  <c:v>48.25</c:v>
                </c:pt>
                <c:pt idx="290">
                  <c:v>48.416666666666664</c:v>
                </c:pt>
                <c:pt idx="291">
                  <c:v>48.583333333333336</c:v>
                </c:pt>
                <c:pt idx="292">
                  <c:v>48.75</c:v>
                </c:pt>
                <c:pt idx="293">
                  <c:v>48.916666666666664</c:v>
                </c:pt>
                <c:pt idx="294">
                  <c:v>49.083333333333336</c:v>
                </c:pt>
                <c:pt idx="295">
                  <c:v>49.25</c:v>
                </c:pt>
                <c:pt idx="296">
                  <c:v>49.416666666666664</c:v>
                </c:pt>
                <c:pt idx="297">
                  <c:v>49.583333333333336</c:v>
                </c:pt>
                <c:pt idx="298">
                  <c:v>49.75</c:v>
                </c:pt>
                <c:pt idx="299">
                  <c:v>49.916666666666664</c:v>
                </c:pt>
                <c:pt idx="300">
                  <c:v>50.083333333333336</c:v>
                </c:pt>
                <c:pt idx="301">
                  <c:v>50.25</c:v>
                </c:pt>
                <c:pt idx="302">
                  <c:v>50.416666666666664</c:v>
                </c:pt>
                <c:pt idx="303">
                  <c:v>50.583333333333336</c:v>
                </c:pt>
                <c:pt idx="304">
                  <c:v>50.75</c:v>
                </c:pt>
                <c:pt idx="305">
                  <c:v>50.916666666666664</c:v>
                </c:pt>
                <c:pt idx="306">
                  <c:v>51.083333333333336</c:v>
                </c:pt>
                <c:pt idx="307">
                  <c:v>51.25</c:v>
                </c:pt>
                <c:pt idx="308">
                  <c:v>51.416666666666664</c:v>
                </c:pt>
                <c:pt idx="309">
                  <c:v>51.583333333333336</c:v>
                </c:pt>
                <c:pt idx="310">
                  <c:v>51.75</c:v>
                </c:pt>
                <c:pt idx="311">
                  <c:v>51.916666666666664</c:v>
                </c:pt>
                <c:pt idx="312">
                  <c:v>52.083333333333336</c:v>
                </c:pt>
                <c:pt idx="313">
                  <c:v>52.25</c:v>
                </c:pt>
                <c:pt idx="314">
                  <c:v>52.416666666666664</c:v>
                </c:pt>
                <c:pt idx="315">
                  <c:v>52.583333333333336</c:v>
                </c:pt>
                <c:pt idx="316">
                  <c:v>52.75</c:v>
                </c:pt>
                <c:pt idx="317">
                  <c:v>52.916666666666664</c:v>
                </c:pt>
                <c:pt idx="318">
                  <c:v>53.083333333333336</c:v>
                </c:pt>
                <c:pt idx="319">
                  <c:v>53.25</c:v>
                </c:pt>
                <c:pt idx="320">
                  <c:v>53.416666666666664</c:v>
                </c:pt>
                <c:pt idx="321">
                  <c:v>53.583333333333336</c:v>
                </c:pt>
                <c:pt idx="322">
                  <c:v>53.75</c:v>
                </c:pt>
                <c:pt idx="323">
                  <c:v>53.916666666666664</c:v>
                </c:pt>
                <c:pt idx="324">
                  <c:v>54.083333333333336</c:v>
                </c:pt>
                <c:pt idx="325">
                  <c:v>54.25</c:v>
                </c:pt>
                <c:pt idx="326">
                  <c:v>54.416666666666664</c:v>
                </c:pt>
                <c:pt idx="327">
                  <c:v>54.583333333333336</c:v>
                </c:pt>
                <c:pt idx="328">
                  <c:v>54.75</c:v>
                </c:pt>
                <c:pt idx="329">
                  <c:v>54.916666666666664</c:v>
                </c:pt>
                <c:pt idx="330">
                  <c:v>55.083333333333336</c:v>
                </c:pt>
                <c:pt idx="331">
                  <c:v>55.25</c:v>
                </c:pt>
                <c:pt idx="332">
                  <c:v>55.416666666666664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66.75</c:v>
                </c:pt>
                <c:pt idx="401">
                  <c:v>66.916666666666671</c:v>
                </c:pt>
                <c:pt idx="402">
                  <c:v>67.083333333333329</c:v>
                </c:pt>
                <c:pt idx="403">
                  <c:v>67.25</c:v>
                </c:pt>
                <c:pt idx="404">
                  <c:v>67.416666666666671</c:v>
                </c:pt>
                <c:pt idx="405">
                  <c:v>67.583333333333329</c:v>
                </c:pt>
                <c:pt idx="406">
                  <c:v>67.75</c:v>
                </c:pt>
                <c:pt idx="407">
                  <c:v>67.916666666666671</c:v>
                </c:pt>
                <c:pt idx="408">
                  <c:v>68.083333333333329</c:v>
                </c:pt>
                <c:pt idx="409">
                  <c:v>68.25</c:v>
                </c:pt>
                <c:pt idx="410">
                  <c:v>68.416666666666671</c:v>
                </c:pt>
                <c:pt idx="411">
                  <c:v>68.583333333333329</c:v>
                </c:pt>
                <c:pt idx="412">
                  <c:v>68.75</c:v>
                </c:pt>
                <c:pt idx="413">
                  <c:v>68.916666666666671</c:v>
                </c:pt>
                <c:pt idx="414">
                  <c:v>69.083333333333329</c:v>
                </c:pt>
                <c:pt idx="415">
                  <c:v>69.25</c:v>
                </c:pt>
                <c:pt idx="416">
                  <c:v>69.416666666666671</c:v>
                </c:pt>
                <c:pt idx="417">
                  <c:v>69.583333333333329</c:v>
                </c:pt>
                <c:pt idx="418">
                  <c:v>69.75</c:v>
                </c:pt>
                <c:pt idx="419">
                  <c:v>69.916666666666671</c:v>
                </c:pt>
                <c:pt idx="420">
                  <c:v>70.083333333333329</c:v>
                </c:pt>
                <c:pt idx="421">
                  <c:v>70.25</c:v>
                </c:pt>
                <c:pt idx="422">
                  <c:v>70.416666666666671</c:v>
                </c:pt>
                <c:pt idx="423">
                  <c:v>70.583333333333329</c:v>
                </c:pt>
                <c:pt idx="424">
                  <c:v>70.75</c:v>
                </c:pt>
                <c:pt idx="425">
                  <c:v>70.916666666666671</c:v>
                </c:pt>
                <c:pt idx="426">
                  <c:v>71.083333333333329</c:v>
                </c:pt>
                <c:pt idx="427">
                  <c:v>71.25</c:v>
                </c:pt>
                <c:pt idx="428">
                  <c:v>71.416666666666671</c:v>
                </c:pt>
                <c:pt idx="429">
                  <c:v>71.583333333333329</c:v>
                </c:pt>
                <c:pt idx="430">
                  <c:v>71.75</c:v>
                </c:pt>
                <c:pt idx="431">
                  <c:v>71.916666666666671</c:v>
                </c:pt>
                <c:pt idx="432">
                  <c:v>72.083333333333329</c:v>
                </c:pt>
                <c:pt idx="433">
                  <c:v>72.25</c:v>
                </c:pt>
                <c:pt idx="434">
                  <c:v>72.416666666666671</c:v>
                </c:pt>
                <c:pt idx="435">
                  <c:v>72.583333333333329</c:v>
                </c:pt>
                <c:pt idx="436">
                  <c:v>72.75</c:v>
                </c:pt>
                <c:pt idx="437">
                  <c:v>72.916666666666671</c:v>
                </c:pt>
                <c:pt idx="438">
                  <c:v>73.083333333333329</c:v>
                </c:pt>
                <c:pt idx="439">
                  <c:v>73.25</c:v>
                </c:pt>
                <c:pt idx="440">
                  <c:v>73.416666666666671</c:v>
                </c:pt>
                <c:pt idx="441">
                  <c:v>73.583333333333329</c:v>
                </c:pt>
                <c:pt idx="442">
                  <c:v>73.75</c:v>
                </c:pt>
                <c:pt idx="443">
                  <c:v>73.916666666666671</c:v>
                </c:pt>
                <c:pt idx="444">
                  <c:v>74.083333333333329</c:v>
                </c:pt>
                <c:pt idx="445">
                  <c:v>74.25</c:v>
                </c:pt>
                <c:pt idx="446">
                  <c:v>74.416666666666671</c:v>
                </c:pt>
                <c:pt idx="447">
                  <c:v>74.583333333333329</c:v>
                </c:pt>
                <c:pt idx="448">
                  <c:v>74.75</c:v>
                </c:pt>
                <c:pt idx="449">
                  <c:v>74.916666666666671</c:v>
                </c:pt>
                <c:pt idx="450">
                  <c:v>75.083333333333329</c:v>
                </c:pt>
                <c:pt idx="451">
                  <c:v>75.25</c:v>
                </c:pt>
                <c:pt idx="452">
                  <c:v>75.416666666666671</c:v>
                </c:pt>
                <c:pt idx="453">
                  <c:v>75.583333333333329</c:v>
                </c:pt>
                <c:pt idx="454">
                  <c:v>75.75</c:v>
                </c:pt>
                <c:pt idx="455">
                  <c:v>75.916666666666671</c:v>
                </c:pt>
                <c:pt idx="456">
                  <c:v>76.083333333333329</c:v>
                </c:pt>
                <c:pt idx="457">
                  <c:v>76.25</c:v>
                </c:pt>
                <c:pt idx="458">
                  <c:v>76.416666666666671</c:v>
                </c:pt>
                <c:pt idx="459">
                  <c:v>76.583333333333329</c:v>
                </c:pt>
                <c:pt idx="460">
                  <c:v>76.75</c:v>
                </c:pt>
                <c:pt idx="461">
                  <c:v>76.916666666666671</c:v>
                </c:pt>
                <c:pt idx="462">
                  <c:v>77.083333333333329</c:v>
                </c:pt>
                <c:pt idx="463">
                  <c:v>77.25</c:v>
                </c:pt>
                <c:pt idx="464">
                  <c:v>77.416666666666671</c:v>
                </c:pt>
                <c:pt idx="465">
                  <c:v>77.583333333333329</c:v>
                </c:pt>
                <c:pt idx="466">
                  <c:v>77.75</c:v>
                </c:pt>
                <c:pt idx="467">
                  <c:v>77.916666666666671</c:v>
                </c:pt>
                <c:pt idx="468">
                  <c:v>78.083333333333329</c:v>
                </c:pt>
                <c:pt idx="469">
                  <c:v>78.25</c:v>
                </c:pt>
                <c:pt idx="470">
                  <c:v>78.416666666666671</c:v>
                </c:pt>
                <c:pt idx="471">
                  <c:v>78.583333333333329</c:v>
                </c:pt>
                <c:pt idx="472">
                  <c:v>78.75</c:v>
                </c:pt>
                <c:pt idx="473">
                  <c:v>78.916666666666671</c:v>
                </c:pt>
                <c:pt idx="474">
                  <c:v>79.083333333333329</c:v>
                </c:pt>
                <c:pt idx="475">
                  <c:v>79.25</c:v>
                </c:pt>
                <c:pt idx="476">
                  <c:v>79.416666666666671</c:v>
                </c:pt>
                <c:pt idx="477">
                  <c:v>79.583333333333329</c:v>
                </c:pt>
                <c:pt idx="478">
                  <c:v>79.75</c:v>
                </c:pt>
                <c:pt idx="479">
                  <c:v>79.916666666666671</c:v>
                </c:pt>
                <c:pt idx="480">
                  <c:v>80.083333333333329</c:v>
                </c:pt>
                <c:pt idx="481">
                  <c:v>80.25</c:v>
                </c:pt>
                <c:pt idx="482">
                  <c:v>80.416666666666671</c:v>
                </c:pt>
                <c:pt idx="483">
                  <c:v>80.583333333333329</c:v>
                </c:pt>
                <c:pt idx="484">
                  <c:v>80.75</c:v>
                </c:pt>
                <c:pt idx="485">
                  <c:v>80.916666666666671</c:v>
                </c:pt>
                <c:pt idx="486">
                  <c:v>81.083333333333329</c:v>
                </c:pt>
                <c:pt idx="487">
                  <c:v>81.25</c:v>
                </c:pt>
                <c:pt idx="488">
                  <c:v>81.416666666666671</c:v>
                </c:pt>
                <c:pt idx="489">
                  <c:v>81.583333333333329</c:v>
                </c:pt>
                <c:pt idx="490">
                  <c:v>81.75</c:v>
                </c:pt>
                <c:pt idx="491">
                  <c:v>81.916666666666671</c:v>
                </c:pt>
                <c:pt idx="492">
                  <c:v>82.083333333333329</c:v>
                </c:pt>
                <c:pt idx="493">
                  <c:v>82.25</c:v>
                </c:pt>
                <c:pt idx="494">
                  <c:v>82.416666666666671</c:v>
                </c:pt>
                <c:pt idx="495">
                  <c:v>82.583333333333329</c:v>
                </c:pt>
                <c:pt idx="496">
                  <c:v>82.75</c:v>
                </c:pt>
                <c:pt idx="497">
                  <c:v>82.916666666666671</c:v>
                </c:pt>
                <c:pt idx="498">
                  <c:v>83.083333333333329</c:v>
                </c:pt>
                <c:pt idx="499">
                  <c:v>83.25</c:v>
                </c:pt>
                <c:pt idx="500">
                  <c:v>83.416666666666671</c:v>
                </c:pt>
                <c:pt idx="501">
                  <c:v>83.583333333333329</c:v>
                </c:pt>
                <c:pt idx="502">
                  <c:v>83.75</c:v>
                </c:pt>
                <c:pt idx="503">
                  <c:v>83.916666666666671</c:v>
                </c:pt>
                <c:pt idx="504">
                  <c:v>84.083333333333329</c:v>
                </c:pt>
                <c:pt idx="505">
                  <c:v>84.25</c:v>
                </c:pt>
                <c:pt idx="506">
                  <c:v>84.416666666666671</c:v>
                </c:pt>
                <c:pt idx="507">
                  <c:v>84.583333333333329</c:v>
                </c:pt>
                <c:pt idx="508">
                  <c:v>84.75</c:v>
                </c:pt>
                <c:pt idx="509">
                  <c:v>84.916666666666671</c:v>
                </c:pt>
                <c:pt idx="510">
                  <c:v>85.083333333333329</c:v>
                </c:pt>
                <c:pt idx="511">
                  <c:v>85.25</c:v>
                </c:pt>
                <c:pt idx="512">
                  <c:v>85.416666666666671</c:v>
                </c:pt>
                <c:pt idx="513">
                  <c:v>85.583333333333329</c:v>
                </c:pt>
                <c:pt idx="514">
                  <c:v>85.75</c:v>
                </c:pt>
                <c:pt idx="515">
                  <c:v>85.916666666666671</c:v>
                </c:pt>
                <c:pt idx="516">
                  <c:v>86.083333333333329</c:v>
                </c:pt>
                <c:pt idx="517">
                  <c:v>86.25</c:v>
                </c:pt>
                <c:pt idx="518">
                  <c:v>86.416666666666671</c:v>
                </c:pt>
                <c:pt idx="519">
                  <c:v>86.583333333333329</c:v>
                </c:pt>
                <c:pt idx="520">
                  <c:v>86.75</c:v>
                </c:pt>
                <c:pt idx="521">
                  <c:v>86.916666666666671</c:v>
                </c:pt>
                <c:pt idx="522">
                  <c:v>87.083333333333329</c:v>
                </c:pt>
                <c:pt idx="523">
                  <c:v>87.25</c:v>
                </c:pt>
                <c:pt idx="524">
                  <c:v>87.416666666666671</c:v>
                </c:pt>
                <c:pt idx="525">
                  <c:v>87.583333333333329</c:v>
                </c:pt>
                <c:pt idx="526">
                  <c:v>87.75</c:v>
                </c:pt>
                <c:pt idx="527">
                  <c:v>87.916666666666671</c:v>
                </c:pt>
                <c:pt idx="528">
                  <c:v>88.083333333333329</c:v>
                </c:pt>
                <c:pt idx="529">
                  <c:v>88.25</c:v>
                </c:pt>
                <c:pt idx="530">
                  <c:v>88.416666666666671</c:v>
                </c:pt>
                <c:pt idx="531">
                  <c:v>88.583333333333329</c:v>
                </c:pt>
                <c:pt idx="532">
                  <c:v>88.75</c:v>
                </c:pt>
                <c:pt idx="533">
                  <c:v>88.916666666666671</c:v>
                </c:pt>
                <c:pt idx="534">
                  <c:v>89.083333333333329</c:v>
                </c:pt>
                <c:pt idx="535">
                  <c:v>89.25</c:v>
                </c:pt>
              </c:numCache>
            </c:numRef>
          </c:xVal>
          <c:yVal>
            <c:numRef>
              <c:f>'Online data, OUR, CER + RQ'!$K$5:$K$557</c:f>
              <c:numCache>
                <c:formatCode>General</c:formatCode>
                <c:ptCount val="553"/>
                <c:pt idx="0">
                  <c:v>0.12337115909488389</c:v>
                </c:pt>
                <c:pt idx="1">
                  <c:v>0.23452640935224903</c:v>
                </c:pt>
                <c:pt idx="2">
                  <c:v>0.27636201507500646</c:v>
                </c:pt>
                <c:pt idx="3">
                  <c:v>0.33735503093081631</c:v>
                </c:pt>
                <c:pt idx="4">
                  <c:v>0.54426266684096658</c:v>
                </c:pt>
                <c:pt idx="5">
                  <c:v>0.57344185142843662</c:v>
                </c:pt>
                <c:pt idx="6">
                  <c:v>0.47797412742221035</c:v>
                </c:pt>
                <c:pt idx="7">
                  <c:v>0.35482016911801523</c:v>
                </c:pt>
                <c:pt idx="8">
                  <c:v>0.34013017432014769</c:v>
                </c:pt>
                <c:pt idx="9">
                  <c:v>0.41631017653800789</c:v>
                </c:pt>
                <c:pt idx="10">
                  <c:v>0.36803607124595622</c:v>
                </c:pt>
                <c:pt idx="11">
                  <c:v>0.34483511683773138</c:v>
                </c:pt>
                <c:pt idx="12">
                  <c:v>0.40801565476209589</c:v>
                </c:pt>
                <c:pt idx="13">
                  <c:v>0.6257589308396837</c:v>
                </c:pt>
                <c:pt idx="14">
                  <c:v>0.5785713062298784</c:v>
                </c:pt>
                <c:pt idx="15">
                  <c:v>0.49043080687966856</c:v>
                </c:pt>
                <c:pt idx="16">
                  <c:v>0.33779687495813748</c:v>
                </c:pt>
                <c:pt idx="17">
                  <c:v>0.33927378130929414</c:v>
                </c:pt>
                <c:pt idx="18">
                  <c:v>0.39382266934418514</c:v>
                </c:pt>
                <c:pt idx="19">
                  <c:v>0.33459689286416694</c:v>
                </c:pt>
                <c:pt idx="20">
                  <c:v>0.33039264101512023</c:v>
                </c:pt>
                <c:pt idx="21">
                  <c:v>0.39881703275896729</c:v>
                </c:pt>
                <c:pt idx="22">
                  <c:v>0.55567239725829376</c:v>
                </c:pt>
                <c:pt idx="23">
                  <c:v>0.54898161838169046</c:v>
                </c:pt>
                <c:pt idx="24">
                  <c:v>0.53904100456085202</c:v>
                </c:pt>
                <c:pt idx="25">
                  <c:v>0.38849613627968965</c:v>
                </c:pt>
                <c:pt idx="26">
                  <c:v>0.38295955232512552</c:v>
                </c:pt>
                <c:pt idx="27">
                  <c:v>0.46637966708368228</c:v>
                </c:pt>
                <c:pt idx="28">
                  <c:v>0.41117859853903099</c:v>
                </c:pt>
                <c:pt idx="29">
                  <c:v>0.43338501317534195</c:v>
                </c:pt>
                <c:pt idx="30">
                  <c:v>0.50207733960234047</c:v>
                </c:pt>
                <c:pt idx="31">
                  <c:v>0.63145026914529556</c:v>
                </c:pt>
                <c:pt idx="32">
                  <c:v>0.67292613646815314</c:v>
                </c:pt>
                <c:pt idx="33">
                  <c:v>0.60473086167774659</c:v>
                </c:pt>
                <c:pt idx="34">
                  <c:v>0.48085941480679062</c:v>
                </c:pt>
                <c:pt idx="35">
                  <c:v>0.4743955548881168</c:v>
                </c:pt>
                <c:pt idx="36">
                  <c:v>0.54887539219429438</c:v>
                </c:pt>
                <c:pt idx="37">
                  <c:v>0.49366278126452784</c:v>
                </c:pt>
                <c:pt idx="38">
                  <c:v>0.50655180750235973</c:v>
                </c:pt>
                <c:pt idx="39">
                  <c:v>0.58227058054559222</c:v>
                </c:pt>
                <c:pt idx="40">
                  <c:v>0.74074803640832032</c:v>
                </c:pt>
                <c:pt idx="41">
                  <c:v>0.79653695830630955</c:v>
                </c:pt>
                <c:pt idx="42">
                  <c:v>0.72708825822100964</c:v>
                </c:pt>
                <c:pt idx="43">
                  <c:v>0.57073948676681896</c:v>
                </c:pt>
                <c:pt idx="44">
                  <c:v>0.55141543848710595</c:v>
                </c:pt>
                <c:pt idx="45">
                  <c:v>0.63712408126710884</c:v>
                </c:pt>
                <c:pt idx="46">
                  <c:v>0.59627289266737482</c:v>
                </c:pt>
                <c:pt idx="47">
                  <c:v>0.601473310537747</c:v>
                </c:pt>
                <c:pt idx="48">
                  <c:v>0.69352310548688267</c:v>
                </c:pt>
                <c:pt idx="49">
                  <c:v>0.87256492816868358</c:v>
                </c:pt>
                <c:pt idx="50">
                  <c:v>0.83464135086987579</c:v>
                </c:pt>
                <c:pt idx="51">
                  <c:v>0.68142680258259491</c:v>
                </c:pt>
                <c:pt idx="52">
                  <c:v>0.4820038042837097</c:v>
                </c:pt>
                <c:pt idx="53">
                  <c:v>0.48527943099613213</c:v>
                </c:pt>
                <c:pt idx="54">
                  <c:v>0.54773369353832269</c:v>
                </c:pt>
                <c:pt idx="55">
                  <c:v>0.51244814431824237</c:v>
                </c:pt>
                <c:pt idx="56">
                  <c:v>0.4833015935729395</c:v>
                </c:pt>
                <c:pt idx="57">
                  <c:v>0.50383113246999478</c:v>
                </c:pt>
                <c:pt idx="58">
                  <c:v>0.51183278214662953</c:v>
                </c:pt>
                <c:pt idx="59">
                  <c:v>0.54004598303736551</c:v>
                </c:pt>
                <c:pt idx="60">
                  <c:v>0.52086147935345695</c:v>
                </c:pt>
                <c:pt idx="61">
                  <c:v>0.42116633289338656</c:v>
                </c:pt>
                <c:pt idx="62">
                  <c:v>0.40493292637295925</c:v>
                </c:pt>
                <c:pt idx="63">
                  <c:v>0.40488590292906063</c:v>
                </c:pt>
                <c:pt idx="64">
                  <c:v>0.37827711114662849</c:v>
                </c:pt>
                <c:pt idx="65">
                  <c:v>0.3760970375632855</c:v>
                </c:pt>
                <c:pt idx="66">
                  <c:v>0.40949772864576067</c:v>
                </c:pt>
                <c:pt idx="67">
                  <c:v>0.44027705967628122</c:v>
                </c:pt>
                <c:pt idx="68">
                  <c:v>0.43567817386720664</c:v>
                </c:pt>
                <c:pt idx="69">
                  <c:v>0.41817245699464162</c:v>
                </c:pt>
                <c:pt idx="70">
                  <c:v>0.39277978148576792</c:v>
                </c:pt>
                <c:pt idx="71">
                  <c:v>0.38870236270344177</c:v>
                </c:pt>
                <c:pt idx="72">
                  <c:v>0.39325024171590872</c:v>
                </c:pt>
                <c:pt idx="73">
                  <c:v>0.38923224240390197</c:v>
                </c:pt>
                <c:pt idx="74">
                  <c:v>0.39907931160828458</c:v>
                </c:pt>
                <c:pt idx="75">
                  <c:v>0.40715734716993396</c:v>
                </c:pt>
                <c:pt idx="76">
                  <c:v>0.43032507864607394</c:v>
                </c:pt>
                <c:pt idx="77">
                  <c:v>0.44567822961481729</c:v>
                </c:pt>
                <c:pt idx="78">
                  <c:v>0.44373188552283527</c:v>
                </c:pt>
                <c:pt idx="79">
                  <c:v>0.42470137410168257</c:v>
                </c:pt>
                <c:pt idx="80">
                  <c:v>0.42864420017965676</c:v>
                </c:pt>
                <c:pt idx="81">
                  <c:v>0.45094354413817611</c:v>
                </c:pt>
                <c:pt idx="82">
                  <c:v>0.45154192733315102</c:v>
                </c:pt>
                <c:pt idx="83">
                  <c:v>0.45479339026701449</c:v>
                </c:pt>
                <c:pt idx="84">
                  <c:v>0.47218717293713591</c:v>
                </c:pt>
                <c:pt idx="85">
                  <c:v>0.48581935766069179</c:v>
                </c:pt>
                <c:pt idx="86">
                  <c:v>0.50031287616175757</c:v>
                </c:pt>
                <c:pt idx="87">
                  <c:v>0.50308314477205296</c:v>
                </c:pt>
                <c:pt idx="88">
                  <c:v>0.48648455187441003</c:v>
                </c:pt>
                <c:pt idx="89">
                  <c:v>0.50506040164276367</c:v>
                </c:pt>
                <c:pt idx="90">
                  <c:v>0.52874018579723436</c:v>
                </c:pt>
                <c:pt idx="91">
                  <c:v>0.52339676192671536</c:v>
                </c:pt>
                <c:pt idx="92">
                  <c:v>0.53685012500296536</c:v>
                </c:pt>
                <c:pt idx="93">
                  <c:v>0.561575406861339</c:v>
                </c:pt>
                <c:pt idx="94">
                  <c:v>0.58534407385879073</c:v>
                </c:pt>
                <c:pt idx="95">
                  <c:v>0.59255331398801547</c:v>
                </c:pt>
                <c:pt idx="96">
                  <c:v>0.59063059397932016</c:v>
                </c:pt>
                <c:pt idx="97">
                  <c:v>0.59719258715344548</c:v>
                </c:pt>
                <c:pt idx="98">
                  <c:v>0.57195852528786573</c:v>
                </c:pt>
                <c:pt idx="99">
                  <c:v>0.55839748768917175</c:v>
                </c:pt>
                <c:pt idx="100">
                  <c:v>0.4916771371847567</c:v>
                </c:pt>
                <c:pt idx="101">
                  <c:v>0.49364458617191914</c:v>
                </c:pt>
                <c:pt idx="102">
                  <c:v>0.49521138261670855</c:v>
                </c:pt>
                <c:pt idx="103">
                  <c:v>0.52567574813033124</c:v>
                </c:pt>
                <c:pt idx="104">
                  <c:v>0.54686397225825378</c:v>
                </c:pt>
                <c:pt idx="105">
                  <c:v>0.54835565655524943</c:v>
                </c:pt>
                <c:pt idx="106">
                  <c:v>0.55107148085794144</c:v>
                </c:pt>
                <c:pt idx="107">
                  <c:v>0.52914960363532759</c:v>
                </c:pt>
                <c:pt idx="108">
                  <c:v>0.54404608280102718</c:v>
                </c:pt>
                <c:pt idx="109">
                  <c:v>0.52496151050416828</c:v>
                </c:pt>
                <c:pt idx="110">
                  <c:v>0.56000990085134583</c:v>
                </c:pt>
                <c:pt idx="111">
                  <c:v>0.59637965619893429</c:v>
                </c:pt>
                <c:pt idx="112">
                  <c:v>0.46259790477242829</c:v>
                </c:pt>
                <c:pt idx="113">
                  <c:v>0.50162107724026583</c:v>
                </c:pt>
                <c:pt idx="114">
                  <c:v>0.56061962464074511</c:v>
                </c:pt>
                <c:pt idx="115">
                  <c:v>0.53218897748320348</c:v>
                </c:pt>
                <c:pt idx="116">
                  <c:v>0.53050229499983892</c:v>
                </c:pt>
                <c:pt idx="117">
                  <c:v>0.57492072355945678</c:v>
                </c:pt>
                <c:pt idx="118">
                  <c:v>0.55941873556710486</c:v>
                </c:pt>
                <c:pt idx="119">
                  <c:v>0.54996454513702475</c:v>
                </c:pt>
                <c:pt idx="120">
                  <c:v>0.54847956756339633</c:v>
                </c:pt>
                <c:pt idx="121">
                  <c:v>0.5596203399065004</c:v>
                </c:pt>
                <c:pt idx="122">
                  <c:v>0.55725323567920326</c:v>
                </c:pt>
                <c:pt idx="123">
                  <c:v>0.54650181617060856</c:v>
                </c:pt>
                <c:pt idx="124">
                  <c:v>0.54643040951493715</c:v>
                </c:pt>
                <c:pt idx="125">
                  <c:v>0.54450774829253556</c:v>
                </c:pt>
                <c:pt idx="126">
                  <c:v>0.54837546724427788</c:v>
                </c:pt>
                <c:pt idx="127">
                  <c:v>0.54223705564108582</c:v>
                </c:pt>
                <c:pt idx="128">
                  <c:v>0.54015892546395738</c:v>
                </c:pt>
                <c:pt idx="129">
                  <c:v>0.55935558902353288</c:v>
                </c:pt>
                <c:pt idx="130">
                  <c:v>0.55664554151592505</c:v>
                </c:pt>
                <c:pt idx="131">
                  <c:v>0.56230355169925683</c:v>
                </c:pt>
                <c:pt idx="132">
                  <c:v>0.60898378204903458</c:v>
                </c:pt>
                <c:pt idx="133">
                  <c:v>0.59006835000702018</c:v>
                </c:pt>
                <c:pt idx="134">
                  <c:v>0.46611739159865101</c:v>
                </c:pt>
                <c:pt idx="135">
                  <c:v>0.52210289947168753</c:v>
                </c:pt>
                <c:pt idx="136">
                  <c:v>0.54675380309614652</c:v>
                </c:pt>
                <c:pt idx="137">
                  <c:v>0.55093722133375334</c:v>
                </c:pt>
                <c:pt idx="138">
                  <c:v>0.55973226881684246</c:v>
                </c:pt>
                <c:pt idx="139">
                  <c:v>0.58712694503359186</c:v>
                </c:pt>
                <c:pt idx="140">
                  <c:v>0.59710035739335254</c:v>
                </c:pt>
                <c:pt idx="141">
                  <c:v>0.59525759018842817</c:v>
                </c:pt>
                <c:pt idx="142">
                  <c:v>0.59026477910669484</c:v>
                </c:pt>
                <c:pt idx="143">
                  <c:v>0.58621762062270177</c:v>
                </c:pt>
                <c:pt idx="144">
                  <c:v>0.60317419281285178</c:v>
                </c:pt>
                <c:pt idx="145">
                  <c:v>0.59524698068474502</c:v>
                </c:pt>
                <c:pt idx="146">
                  <c:v>0.60636549748184487</c:v>
                </c:pt>
                <c:pt idx="147">
                  <c:v>0.58609839185992862</c:v>
                </c:pt>
                <c:pt idx="148">
                  <c:v>0.62238308341993565</c:v>
                </c:pt>
                <c:pt idx="149">
                  <c:v>0.71515172767261992</c:v>
                </c:pt>
                <c:pt idx="150">
                  <c:v>0.63178144217699261</c:v>
                </c:pt>
                <c:pt idx="151">
                  <c:v>0.44181688589302925</c:v>
                </c:pt>
                <c:pt idx="152">
                  <c:v>0.47097407386087048</c:v>
                </c:pt>
                <c:pt idx="153">
                  <c:v>0.63290964858548304</c:v>
                </c:pt>
                <c:pt idx="154">
                  <c:v>0.54757463548595475</c:v>
                </c:pt>
                <c:pt idx="155">
                  <c:v>0.72783887520137025</c:v>
                </c:pt>
                <c:pt idx="156">
                  <c:v>0.56303550951352377</c:v>
                </c:pt>
                <c:pt idx="157">
                  <c:v>0.72147584549377264</c:v>
                </c:pt>
                <c:pt idx="158">
                  <c:v>0.53979940782772851</c:v>
                </c:pt>
                <c:pt idx="159">
                  <c:v>0.67823404316740343</c:v>
                </c:pt>
                <c:pt idx="160">
                  <c:v>0.56909268910441058</c:v>
                </c:pt>
                <c:pt idx="161">
                  <c:v>0.49511634308795388</c:v>
                </c:pt>
                <c:pt idx="162">
                  <c:v>0.61968990694153914</c:v>
                </c:pt>
                <c:pt idx="163">
                  <c:v>0.72060626315037069</c:v>
                </c:pt>
                <c:pt idx="164">
                  <c:v>0.70283328541763268</c:v>
                </c:pt>
                <c:pt idx="165">
                  <c:v>0.70810273894336273</c:v>
                </c:pt>
                <c:pt idx="166">
                  <c:v>0.71550663043731566</c:v>
                </c:pt>
                <c:pt idx="167">
                  <c:v>0.71517458832857272</c:v>
                </c:pt>
                <c:pt idx="168">
                  <c:v>0.7117025116813035</c:v>
                </c:pt>
                <c:pt idx="169">
                  <c:v>0.70454563598622177</c:v>
                </c:pt>
                <c:pt idx="170">
                  <c:v>0.70572891901998214</c:v>
                </c:pt>
                <c:pt idx="171">
                  <c:v>0.69256584210914629</c:v>
                </c:pt>
                <c:pt idx="172">
                  <c:v>0.69804094635730052</c:v>
                </c:pt>
                <c:pt idx="173">
                  <c:v>0.77488956141637921</c:v>
                </c:pt>
                <c:pt idx="174">
                  <c:v>0.5929599066445731</c:v>
                </c:pt>
                <c:pt idx="175">
                  <c:v>0.66453287757927682</c:v>
                </c:pt>
                <c:pt idx="176">
                  <c:v>0.73906496731783933</c:v>
                </c:pt>
                <c:pt idx="177">
                  <c:v>0.73172541785884126</c:v>
                </c:pt>
                <c:pt idx="178">
                  <c:v>0.55185526715086286</c:v>
                </c:pt>
                <c:pt idx="179">
                  <c:v>0.37027896527549031</c:v>
                </c:pt>
                <c:pt idx="180">
                  <c:v>0.50496518682192693</c:v>
                </c:pt>
                <c:pt idx="181">
                  <c:v>0.70279074662917917</c:v>
                </c:pt>
                <c:pt idx="182">
                  <c:v>0.64818563596221901</c:v>
                </c:pt>
                <c:pt idx="183">
                  <c:v>0.67959311070163075</c:v>
                </c:pt>
                <c:pt idx="184">
                  <c:v>0.6560904806417952</c:v>
                </c:pt>
                <c:pt idx="185">
                  <c:v>0.67834477482367017</c:v>
                </c:pt>
                <c:pt idx="186">
                  <c:v>0.66671648618176294</c:v>
                </c:pt>
                <c:pt idx="187">
                  <c:v>0.66370833185559941</c:v>
                </c:pt>
                <c:pt idx="188">
                  <c:v>0.69200230577180555</c:v>
                </c:pt>
                <c:pt idx="189">
                  <c:v>0.7068143264905089</c:v>
                </c:pt>
                <c:pt idx="190">
                  <c:v>0.64759721013194727</c:v>
                </c:pt>
                <c:pt idx="191">
                  <c:v>0.59094190823546178</c:v>
                </c:pt>
                <c:pt idx="192">
                  <c:v>0.55685370014097002</c:v>
                </c:pt>
                <c:pt idx="193">
                  <c:v>0.75789996748282806</c:v>
                </c:pt>
                <c:pt idx="194">
                  <c:v>0.73502129511289716</c:v>
                </c:pt>
                <c:pt idx="195">
                  <c:v>0.69735317585855272</c:v>
                </c:pt>
                <c:pt idx="196">
                  <c:v>0.6188162320474796</c:v>
                </c:pt>
                <c:pt idx="197">
                  <c:v>0.83056960123338575</c:v>
                </c:pt>
                <c:pt idx="198">
                  <c:v>0.60682080438584418</c:v>
                </c:pt>
                <c:pt idx="199">
                  <c:v>0.80899337453389131</c:v>
                </c:pt>
                <c:pt idx="200">
                  <c:v>0.70116288194313392</c:v>
                </c:pt>
                <c:pt idx="201">
                  <c:v>0.69346508332424983</c:v>
                </c:pt>
                <c:pt idx="202">
                  <c:v>0.72793909670041668</c:v>
                </c:pt>
                <c:pt idx="203">
                  <c:v>0.62187570724187546</c:v>
                </c:pt>
                <c:pt idx="204">
                  <c:v>0.78448587413921522</c:v>
                </c:pt>
                <c:pt idx="205">
                  <c:v>0.74854395863183276</c:v>
                </c:pt>
                <c:pt idx="206">
                  <c:v>0.61368018724189699</c:v>
                </c:pt>
                <c:pt idx="207">
                  <c:v>0.71457632103299928</c:v>
                </c:pt>
                <c:pt idx="208">
                  <c:v>0.79046041741818429</c:v>
                </c:pt>
                <c:pt idx="209">
                  <c:v>0.63480042177459128</c:v>
                </c:pt>
                <c:pt idx="210">
                  <c:v>0.66605938912528395</c:v>
                </c:pt>
                <c:pt idx="211">
                  <c:v>0.68990503790299718</c:v>
                </c:pt>
                <c:pt idx="212">
                  <c:v>0.78604090320383879</c:v>
                </c:pt>
                <c:pt idx="213">
                  <c:v>0.62845966625727057</c:v>
                </c:pt>
                <c:pt idx="214">
                  <c:v>0.68390936089151622</c:v>
                </c:pt>
                <c:pt idx="215">
                  <c:v>0.7754040170183889</c:v>
                </c:pt>
                <c:pt idx="216">
                  <c:v>0.68709629254340421</c:v>
                </c:pt>
                <c:pt idx="217">
                  <c:v>0.66360778834467982</c:v>
                </c:pt>
                <c:pt idx="218">
                  <c:v>0.7679956878160098</c:v>
                </c:pt>
                <c:pt idx="219">
                  <c:v>0.65304326670225721</c:v>
                </c:pt>
                <c:pt idx="220">
                  <c:v>0.64674651467234456</c:v>
                </c:pt>
                <c:pt idx="221">
                  <c:v>0.70402539585313428</c:v>
                </c:pt>
                <c:pt idx="222">
                  <c:v>0.72986808447460849</c:v>
                </c:pt>
                <c:pt idx="223">
                  <c:v>0.68512914546410852</c:v>
                </c:pt>
                <c:pt idx="224">
                  <c:v>0.69201883970181699</c:v>
                </c:pt>
                <c:pt idx="225">
                  <c:v>0.74181041420173333</c:v>
                </c:pt>
                <c:pt idx="226">
                  <c:v>0.67898994647420008</c:v>
                </c:pt>
                <c:pt idx="227">
                  <c:v>0.66837888309260374</c:v>
                </c:pt>
                <c:pt idx="228">
                  <c:v>0.70771864804472573</c:v>
                </c:pt>
                <c:pt idx="229">
                  <c:v>0.64363258872330198</c:v>
                </c:pt>
                <c:pt idx="230">
                  <c:v>0.70749565103337331</c:v>
                </c:pt>
                <c:pt idx="231">
                  <c:v>0.70458727467695892</c:v>
                </c:pt>
                <c:pt idx="232">
                  <c:v>0.6647237245783697</c:v>
                </c:pt>
                <c:pt idx="233">
                  <c:v>0.73129252115769816</c:v>
                </c:pt>
                <c:pt idx="234">
                  <c:v>0.70600486446733712</c:v>
                </c:pt>
                <c:pt idx="235">
                  <c:v>0.68239627653992152</c:v>
                </c:pt>
                <c:pt idx="236">
                  <c:v>0.71425450321637296</c:v>
                </c:pt>
                <c:pt idx="237">
                  <c:v>0.74309388313294411</c:v>
                </c:pt>
                <c:pt idx="238">
                  <c:v>0.75064776094690666</c:v>
                </c:pt>
                <c:pt idx="239">
                  <c:v>0.74770223220343346</c:v>
                </c:pt>
                <c:pt idx="240">
                  <c:v>0.71987154564645062</c:v>
                </c:pt>
                <c:pt idx="241">
                  <c:v>0.76573484704922401</c:v>
                </c:pt>
                <c:pt idx="242">
                  <c:v>0.72605903904889113</c:v>
                </c:pt>
                <c:pt idx="243">
                  <c:v>0.75615064734668425</c:v>
                </c:pt>
                <c:pt idx="244">
                  <c:v>0.72691153996319435</c:v>
                </c:pt>
                <c:pt idx="245">
                  <c:v>0.64254202761872126</c:v>
                </c:pt>
                <c:pt idx="246">
                  <c:v>0.72400673380069269</c:v>
                </c:pt>
                <c:pt idx="247">
                  <c:v>0.71113412960017708</c:v>
                </c:pt>
                <c:pt idx="248">
                  <c:v>0.70906379902813421</c:v>
                </c:pt>
                <c:pt idx="249">
                  <c:v>0.71690942108250533</c:v>
                </c:pt>
                <c:pt idx="250">
                  <c:v>0.68916358350783458</c:v>
                </c:pt>
                <c:pt idx="251">
                  <c:v>0.69355069871086483</c:v>
                </c:pt>
                <c:pt idx="252">
                  <c:v>0.66240889359901689</c:v>
                </c:pt>
                <c:pt idx="253">
                  <c:v>0.69465034842999795</c:v>
                </c:pt>
                <c:pt idx="254">
                  <c:v>0.60657617666264885</c:v>
                </c:pt>
                <c:pt idx="255">
                  <c:v>0.73591073774739468</c:v>
                </c:pt>
                <c:pt idx="256">
                  <c:v>0.63057541062787159</c:v>
                </c:pt>
                <c:pt idx="257">
                  <c:v>0.63430000754024463</c:v>
                </c:pt>
                <c:pt idx="258">
                  <c:v>0.66617680329721274</c:v>
                </c:pt>
                <c:pt idx="259">
                  <c:v>0.68459151907818649</c:v>
                </c:pt>
                <c:pt idx="260">
                  <c:v>0.68100673882973561</c:v>
                </c:pt>
                <c:pt idx="261">
                  <c:v>0.64703784571378475</c:v>
                </c:pt>
                <c:pt idx="262">
                  <c:v>0.69114813390707552</c:v>
                </c:pt>
                <c:pt idx="263">
                  <c:v>0.63593332346399856</c:v>
                </c:pt>
                <c:pt idx="264">
                  <c:v>0.72987390133505015</c:v>
                </c:pt>
                <c:pt idx="265">
                  <c:v>0.66874577594747509</c:v>
                </c:pt>
                <c:pt idx="266">
                  <c:v>0.65669206982371775</c:v>
                </c:pt>
                <c:pt idx="267">
                  <c:v>0.68353052649360679</c:v>
                </c:pt>
                <c:pt idx="268">
                  <c:v>0.63424690394854766</c:v>
                </c:pt>
                <c:pt idx="269">
                  <c:v>0.70842305173695275</c:v>
                </c:pt>
                <c:pt idx="270">
                  <c:v>0.62388117769858165</c:v>
                </c:pt>
                <c:pt idx="271">
                  <c:v>0.69670107033113238</c:v>
                </c:pt>
                <c:pt idx="272">
                  <c:v>0.67324982067016037</c:v>
                </c:pt>
                <c:pt idx="273">
                  <c:v>0.66353521746076471</c:v>
                </c:pt>
                <c:pt idx="274">
                  <c:v>0.69129456979769521</c:v>
                </c:pt>
                <c:pt idx="275">
                  <c:v>0.64534782724765027</c:v>
                </c:pt>
                <c:pt idx="276">
                  <c:v>0.67691670050921304</c:v>
                </c:pt>
                <c:pt idx="277">
                  <c:v>0.67002886458468602</c:v>
                </c:pt>
                <c:pt idx="278">
                  <c:v>0.6152635040432386</c:v>
                </c:pt>
                <c:pt idx="279">
                  <c:v>0.65911698536036822</c:v>
                </c:pt>
                <c:pt idx="280">
                  <c:v>0.67886199809887082</c:v>
                </c:pt>
                <c:pt idx="281">
                  <c:v>0.66346351889558364</c:v>
                </c:pt>
                <c:pt idx="282">
                  <c:v>0.66151521061923491</c:v>
                </c:pt>
                <c:pt idx="283">
                  <c:v>0.69155372606354337</c:v>
                </c:pt>
                <c:pt idx="284">
                  <c:v>0.69497189177744756</c:v>
                </c:pt>
                <c:pt idx="285">
                  <c:v>0.69610181810792227</c:v>
                </c:pt>
                <c:pt idx="286">
                  <c:v>0.69250081670987118</c:v>
                </c:pt>
                <c:pt idx="287">
                  <c:v>0.6950554958050511</c:v>
                </c:pt>
                <c:pt idx="288">
                  <c:v>0.69870231142123129</c:v>
                </c:pt>
                <c:pt idx="289">
                  <c:v>0.69804815307398194</c:v>
                </c:pt>
                <c:pt idx="290">
                  <c:v>0.69176344854117344</c:v>
                </c:pt>
                <c:pt idx="291">
                  <c:v>0.69668797388068138</c:v>
                </c:pt>
                <c:pt idx="292">
                  <c:v>0.69816212702716973</c:v>
                </c:pt>
                <c:pt idx="293">
                  <c:v>0.72479253469564231</c:v>
                </c:pt>
                <c:pt idx="294">
                  <c:v>0.7236946134432235</c:v>
                </c:pt>
                <c:pt idx="295">
                  <c:v>0.69619378065324233</c:v>
                </c:pt>
                <c:pt idx="296">
                  <c:v>0.65192136766900044</c:v>
                </c:pt>
                <c:pt idx="297">
                  <c:v>0.72849834188498364</c:v>
                </c:pt>
                <c:pt idx="298">
                  <c:v>0.62916894410034452</c:v>
                </c:pt>
                <c:pt idx="299">
                  <c:v>0.70683395208843847</c:v>
                </c:pt>
                <c:pt idx="300">
                  <c:v>0.6892629899866779</c:v>
                </c:pt>
                <c:pt idx="301">
                  <c:v>0.71844760003504482</c:v>
                </c:pt>
                <c:pt idx="302">
                  <c:v>0.70916086866371175</c:v>
                </c:pt>
                <c:pt idx="303">
                  <c:v>0.66718222687589179</c:v>
                </c:pt>
                <c:pt idx="304">
                  <c:v>0.71692945084668469</c:v>
                </c:pt>
                <c:pt idx="305">
                  <c:v>0.69391484369737177</c:v>
                </c:pt>
                <c:pt idx="306">
                  <c:v>0.67983095331270049</c:v>
                </c:pt>
                <c:pt idx="307">
                  <c:v>0.70322713346256471</c:v>
                </c:pt>
                <c:pt idx="308">
                  <c:v>0.71274985996384344</c:v>
                </c:pt>
                <c:pt idx="309">
                  <c:v>0.68773287741416411</c:v>
                </c:pt>
                <c:pt idx="310">
                  <c:v>0.68841472871525067</c:v>
                </c:pt>
                <c:pt idx="311">
                  <c:v>0.6635606207992939</c:v>
                </c:pt>
                <c:pt idx="312">
                  <c:v>0.67148316407188957</c:v>
                </c:pt>
                <c:pt idx="313">
                  <c:v>0.67225248656488357</c:v>
                </c:pt>
                <c:pt idx="314">
                  <c:v>0.68157675382063865</c:v>
                </c:pt>
                <c:pt idx="315">
                  <c:v>0.68739198524252099</c:v>
                </c:pt>
                <c:pt idx="316">
                  <c:v>0.69041098744457741</c:v>
                </c:pt>
                <c:pt idx="317">
                  <c:v>0.7039556629492757</c:v>
                </c:pt>
                <c:pt idx="318">
                  <c:v>0.69628135931465263</c:v>
                </c:pt>
                <c:pt idx="319">
                  <c:v>0.64259457803981312</c:v>
                </c:pt>
                <c:pt idx="320">
                  <c:v>0.68240176682522791</c:v>
                </c:pt>
                <c:pt idx="321">
                  <c:v>0.704833099543273</c:v>
                </c:pt>
                <c:pt idx="322">
                  <c:v>0.6815694508698672</c:v>
                </c:pt>
                <c:pt idx="323">
                  <c:v>0.69336380368089867</c:v>
                </c:pt>
                <c:pt idx="324">
                  <c:v>0.70551891665938971</c:v>
                </c:pt>
                <c:pt idx="325">
                  <c:v>0.6345282204403162</c:v>
                </c:pt>
                <c:pt idx="326">
                  <c:v>0.71776263970092979</c:v>
                </c:pt>
                <c:pt idx="327">
                  <c:v>0.70969330022338495</c:v>
                </c:pt>
                <c:pt idx="328">
                  <c:v>0.62163992968812365</c:v>
                </c:pt>
                <c:pt idx="329">
                  <c:v>0.75091282407045901</c:v>
                </c:pt>
                <c:pt idx="330">
                  <c:v>0.69518517482886411</c:v>
                </c:pt>
                <c:pt idx="331">
                  <c:v>0.6847270315742543</c:v>
                </c:pt>
                <c:pt idx="332">
                  <c:v>0.6639262138605253</c:v>
                </c:pt>
                <c:pt idx="333">
                  <c:v>0.71867207306728564</c:v>
                </c:pt>
                <c:pt idx="334">
                  <c:v>0.67405973009358866</c:v>
                </c:pt>
                <c:pt idx="335">
                  <c:v>0.67469457350943718</c:v>
                </c:pt>
                <c:pt idx="336">
                  <c:v>0.69645892412168631</c:v>
                </c:pt>
                <c:pt idx="337">
                  <c:v>0.70486551954002219</c:v>
                </c:pt>
                <c:pt idx="338">
                  <c:v>0.71038961442129034</c:v>
                </c:pt>
                <c:pt idx="339">
                  <c:v>0.64046023038286426</c:v>
                </c:pt>
                <c:pt idx="340">
                  <c:v>0.70883948635711691</c:v>
                </c:pt>
                <c:pt idx="341">
                  <c:v>0.67370016679253353</c:v>
                </c:pt>
                <c:pt idx="342">
                  <c:v>0.68696825590741162</c:v>
                </c:pt>
                <c:pt idx="343">
                  <c:v>0.64285849654877647</c:v>
                </c:pt>
                <c:pt idx="344">
                  <c:v>0.6878414813132121</c:v>
                </c:pt>
                <c:pt idx="345">
                  <c:v>0.69288048442455685</c:v>
                </c:pt>
                <c:pt idx="346">
                  <c:v>0.67888246942951491</c:v>
                </c:pt>
                <c:pt idx="347">
                  <c:v>0.69979522946968964</c:v>
                </c:pt>
                <c:pt idx="348">
                  <c:v>0.6810706566180551</c:v>
                </c:pt>
                <c:pt idx="349">
                  <c:v>0.672726882440011</c:v>
                </c:pt>
                <c:pt idx="350">
                  <c:v>0.68033477038498291</c:v>
                </c:pt>
                <c:pt idx="351">
                  <c:v>0.62804577514154891</c:v>
                </c:pt>
                <c:pt idx="352">
                  <c:v>0.68928314169160343</c:v>
                </c:pt>
                <c:pt idx="353">
                  <c:v>0.66157112062890955</c:v>
                </c:pt>
                <c:pt idx="354">
                  <c:v>0.69311749089157793</c:v>
                </c:pt>
                <c:pt idx="355">
                  <c:v>0.6922655125160373</c:v>
                </c:pt>
                <c:pt idx="356">
                  <c:v>0.66170784096742419</c:v>
                </c:pt>
                <c:pt idx="357">
                  <c:v>0.64371119933603904</c:v>
                </c:pt>
                <c:pt idx="358">
                  <c:v>0.69532576506151467</c:v>
                </c:pt>
                <c:pt idx="359">
                  <c:v>0.66413158937414329</c:v>
                </c:pt>
                <c:pt idx="360">
                  <c:v>0.67481380245152467</c:v>
                </c:pt>
                <c:pt idx="361">
                  <c:v>0.62318075928374161</c:v>
                </c:pt>
                <c:pt idx="362">
                  <c:v>0.66376348580819988</c:v>
                </c:pt>
                <c:pt idx="363">
                  <c:v>0.68680738444155087</c:v>
                </c:pt>
                <c:pt idx="364">
                  <c:v>0.65623527817271876</c:v>
                </c:pt>
                <c:pt idx="365">
                  <c:v>0.70492463450986953</c:v>
                </c:pt>
                <c:pt idx="366">
                  <c:v>0.65887376260750519</c:v>
                </c:pt>
                <c:pt idx="367">
                  <c:v>0.64181674625319785</c:v>
                </c:pt>
                <c:pt idx="368">
                  <c:v>0.6661845488206094</c:v>
                </c:pt>
                <c:pt idx="369">
                  <c:v>0.65585572287541738</c:v>
                </c:pt>
                <c:pt idx="370">
                  <c:v>0.58675265272436961</c:v>
                </c:pt>
                <c:pt idx="371">
                  <c:v>0.65721620034485662</c:v>
                </c:pt>
                <c:pt idx="372">
                  <c:v>0.66210204077884116</c:v>
                </c:pt>
                <c:pt idx="373">
                  <c:v>0.65966429003401017</c:v>
                </c:pt>
                <c:pt idx="374">
                  <c:v>0.68416963998049507</c:v>
                </c:pt>
                <c:pt idx="375">
                  <c:v>0.65905563548210211</c:v>
                </c:pt>
                <c:pt idx="376">
                  <c:v>0.61955830092944753</c:v>
                </c:pt>
                <c:pt idx="377">
                  <c:v>0.70091624051516088</c:v>
                </c:pt>
                <c:pt idx="378">
                  <c:v>0.6608189778255622</c:v>
                </c:pt>
                <c:pt idx="379">
                  <c:v>0.6280631207142704</c:v>
                </c:pt>
                <c:pt idx="380">
                  <c:v>0.61439500628387067</c:v>
                </c:pt>
                <c:pt idx="381">
                  <c:v>0.68205557324522459</c:v>
                </c:pt>
                <c:pt idx="382">
                  <c:v>0.67074466342562844</c:v>
                </c:pt>
                <c:pt idx="383">
                  <c:v>0.6716654441556833</c:v>
                </c:pt>
                <c:pt idx="384">
                  <c:v>0.60672706419152056</c:v>
                </c:pt>
                <c:pt idx="385">
                  <c:v>0.69409785977182015</c:v>
                </c:pt>
                <c:pt idx="386">
                  <c:v>0.65227586831259776</c:v>
                </c:pt>
                <c:pt idx="387">
                  <c:v>0.62666802740629224</c:v>
                </c:pt>
                <c:pt idx="388">
                  <c:v>0.68047787206485721</c:v>
                </c:pt>
                <c:pt idx="389">
                  <c:v>0.64141702089322539</c:v>
                </c:pt>
                <c:pt idx="390">
                  <c:v>0.66608051956936509</c:v>
                </c:pt>
                <c:pt idx="391">
                  <c:v>0.6288444909351204</c:v>
                </c:pt>
                <c:pt idx="392">
                  <c:v>0.69317286840558279</c:v>
                </c:pt>
                <c:pt idx="393">
                  <c:v>0.66212286901867323</c:v>
                </c:pt>
                <c:pt idx="394">
                  <c:v>0.6445250099008355</c:v>
                </c:pt>
                <c:pt idx="395">
                  <c:v>0.61049814896702936</c:v>
                </c:pt>
                <c:pt idx="396">
                  <c:v>0.68467540686465522</c:v>
                </c:pt>
                <c:pt idx="397">
                  <c:v>0.65109352598309378</c:v>
                </c:pt>
                <c:pt idx="398">
                  <c:v>0.64801617438585024</c:v>
                </c:pt>
                <c:pt idx="399">
                  <c:v>0.65887981299465681</c:v>
                </c:pt>
                <c:pt idx="400">
                  <c:v>0.67662617799514624</c:v>
                </c:pt>
                <c:pt idx="401">
                  <c:v>0.61130322962369066</c:v>
                </c:pt>
                <c:pt idx="402">
                  <c:v>0.71309188607673135</c:v>
                </c:pt>
                <c:pt idx="403">
                  <c:v>0.63326753538305403</c:v>
                </c:pt>
                <c:pt idx="404">
                  <c:v>0.61775530293767622</c:v>
                </c:pt>
                <c:pt idx="405">
                  <c:v>0.65514333124425594</c:v>
                </c:pt>
                <c:pt idx="406">
                  <c:v>0.64037870956197651</c:v>
                </c:pt>
                <c:pt idx="407">
                  <c:v>0.63979236752486845</c:v>
                </c:pt>
                <c:pt idx="408">
                  <c:v>0.65441857949870141</c:v>
                </c:pt>
                <c:pt idx="409">
                  <c:v>0.67443185375382542</c:v>
                </c:pt>
                <c:pt idx="410">
                  <c:v>0.63791136826995198</c:v>
                </c:pt>
                <c:pt idx="411">
                  <c:v>0.65455809794670328</c:v>
                </c:pt>
                <c:pt idx="412">
                  <c:v>0.65808822676425283</c:v>
                </c:pt>
                <c:pt idx="413">
                  <c:v>0.61006500217705273</c:v>
                </c:pt>
                <c:pt idx="414">
                  <c:v>0.61843570209532928</c:v>
                </c:pt>
                <c:pt idx="415">
                  <c:v>0.6527503852602502</c:v>
                </c:pt>
                <c:pt idx="416">
                  <c:v>0.62201693220477583</c:v>
                </c:pt>
                <c:pt idx="417">
                  <c:v>0.58340372062367041</c:v>
                </c:pt>
                <c:pt idx="418">
                  <c:v>0.65911135778496266</c:v>
                </c:pt>
                <c:pt idx="419">
                  <c:v>0.65098047152765659</c:v>
                </c:pt>
                <c:pt idx="420">
                  <c:v>0.66123835508362183</c:v>
                </c:pt>
                <c:pt idx="421">
                  <c:v>0.63543818941451879</c:v>
                </c:pt>
                <c:pt idx="422">
                  <c:v>0.57883872596700769</c:v>
                </c:pt>
                <c:pt idx="423">
                  <c:v>0.65845680243084692</c:v>
                </c:pt>
                <c:pt idx="424">
                  <c:v>0.62858674679435611</c:v>
                </c:pt>
                <c:pt idx="425">
                  <c:v>0.62811856814628864</c:v>
                </c:pt>
                <c:pt idx="426">
                  <c:v>0.6103262922211079</c:v>
                </c:pt>
                <c:pt idx="427">
                  <c:v>0.6701576544364235</c:v>
                </c:pt>
                <c:pt idx="428">
                  <c:v>0.61415492364762336</c:v>
                </c:pt>
                <c:pt idx="429">
                  <c:v>0.59382078076064848</c:v>
                </c:pt>
                <c:pt idx="430">
                  <c:v>0.63399664270776968</c:v>
                </c:pt>
                <c:pt idx="431">
                  <c:v>0.58291265998987651</c:v>
                </c:pt>
                <c:pt idx="432">
                  <c:v>0.63126712127309026</c:v>
                </c:pt>
                <c:pt idx="433">
                  <c:v>0.63395625337266204</c:v>
                </c:pt>
                <c:pt idx="434">
                  <c:v>0.56970643899573659</c:v>
                </c:pt>
                <c:pt idx="435">
                  <c:v>0.61117501803628471</c:v>
                </c:pt>
                <c:pt idx="436">
                  <c:v>0.591727571904897</c:v>
                </c:pt>
                <c:pt idx="437">
                  <c:v>0.59207643844732083</c:v>
                </c:pt>
                <c:pt idx="438">
                  <c:v>0.63043792732569137</c:v>
                </c:pt>
                <c:pt idx="439">
                  <c:v>0.56544692748137215</c:v>
                </c:pt>
                <c:pt idx="440">
                  <c:v>0.62423428282640048</c:v>
                </c:pt>
                <c:pt idx="441">
                  <c:v>0.56943412169931051</c:v>
                </c:pt>
                <c:pt idx="442">
                  <c:v>0.64739508304091309</c:v>
                </c:pt>
                <c:pt idx="443">
                  <c:v>0.61225018220029725</c:v>
                </c:pt>
                <c:pt idx="444">
                  <c:v>0.54586900673404981</c:v>
                </c:pt>
                <c:pt idx="445">
                  <c:v>0.61631289934902278</c:v>
                </c:pt>
                <c:pt idx="446">
                  <c:v>0.5553100963194173</c:v>
                </c:pt>
                <c:pt idx="447">
                  <c:v>0.60965430680909416</c:v>
                </c:pt>
                <c:pt idx="448">
                  <c:v>0.59860210194614938</c:v>
                </c:pt>
                <c:pt idx="449">
                  <c:v>0.55687630008689826</c:v>
                </c:pt>
                <c:pt idx="450">
                  <c:v>0.59482875875812469</c:v>
                </c:pt>
                <c:pt idx="451">
                  <c:v>0.54044396761746993</c:v>
                </c:pt>
                <c:pt idx="452">
                  <c:v>0.60543687343556474</c:v>
                </c:pt>
                <c:pt idx="453">
                  <c:v>0.54621599513428509</c:v>
                </c:pt>
                <c:pt idx="454">
                  <c:v>0.54318818091168919</c:v>
                </c:pt>
                <c:pt idx="455">
                  <c:v>0.58711404831625569</c:v>
                </c:pt>
                <c:pt idx="456">
                  <c:v>0.56525864684434357</c:v>
                </c:pt>
                <c:pt idx="457">
                  <c:v>0.59715262960691673</c:v>
                </c:pt>
                <c:pt idx="458">
                  <c:v>0.53566835147796055</c:v>
                </c:pt>
                <c:pt idx="459">
                  <c:v>0.56583223139164396</c:v>
                </c:pt>
                <c:pt idx="460">
                  <c:v>0.55251853020465325</c:v>
                </c:pt>
                <c:pt idx="461">
                  <c:v>0.53158984564214695</c:v>
                </c:pt>
                <c:pt idx="462">
                  <c:v>0.53357025295811966</c:v>
                </c:pt>
                <c:pt idx="463">
                  <c:v>0.52577221295709586</c:v>
                </c:pt>
                <c:pt idx="464">
                  <c:v>0.51513490130543715</c:v>
                </c:pt>
                <c:pt idx="465">
                  <c:v>0.4989050991201916</c:v>
                </c:pt>
                <c:pt idx="466">
                  <c:v>0.54396097824735135</c:v>
                </c:pt>
                <c:pt idx="467">
                  <c:v>0.47803785421349293</c:v>
                </c:pt>
                <c:pt idx="468">
                  <c:v>0.51675018496778113</c:v>
                </c:pt>
                <c:pt idx="469">
                  <c:v>0.506110527836522</c:v>
                </c:pt>
                <c:pt idx="470">
                  <c:v>0.49580947039945289</c:v>
                </c:pt>
                <c:pt idx="471">
                  <c:v>0.49636727430615901</c:v>
                </c:pt>
                <c:pt idx="472">
                  <c:v>0.53782418309475333</c:v>
                </c:pt>
                <c:pt idx="473">
                  <c:v>0.49571240737997491</c:v>
                </c:pt>
                <c:pt idx="474">
                  <c:v>0.48565680680769729</c:v>
                </c:pt>
                <c:pt idx="475">
                  <c:v>0.48650182244223178</c:v>
                </c:pt>
                <c:pt idx="476">
                  <c:v>0.52281093971825532</c:v>
                </c:pt>
                <c:pt idx="477">
                  <c:v>0.48848191574163391</c:v>
                </c:pt>
                <c:pt idx="478">
                  <c:v>0.45633869407162447</c:v>
                </c:pt>
                <c:pt idx="479">
                  <c:v>0.4991119145619925</c:v>
                </c:pt>
                <c:pt idx="480">
                  <c:v>0.50002261279963778</c:v>
                </c:pt>
                <c:pt idx="481">
                  <c:v>0.48853227510599628</c:v>
                </c:pt>
                <c:pt idx="482">
                  <c:v>0.49113540167424252</c:v>
                </c:pt>
                <c:pt idx="483">
                  <c:v>0.47061433681139425</c:v>
                </c:pt>
                <c:pt idx="484">
                  <c:v>0.47752948893029801</c:v>
                </c:pt>
                <c:pt idx="485">
                  <c:v>0.4835013291989162</c:v>
                </c:pt>
                <c:pt idx="486">
                  <c:v>0.47389801464445375</c:v>
                </c:pt>
                <c:pt idx="487">
                  <c:v>0.5253355915405733</c:v>
                </c:pt>
                <c:pt idx="488">
                  <c:v>0.42254736074763194</c:v>
                </c:pt>
                <c:pt idx="489">
                  <c:v>0.48702346753946119</c:v>
                </c:pt>
                <c:pt idx="490">
                  <c:v>0.46016474595806101</c:v>
                </c:pt>
                <c:pt idx="491">
                  <c:v>0.47098827299839485</c:v>
                </c:pt>
                <c:pt idx="492">
                  <c:v>0.44919633245331902</c:v>
                </c:pt>
                <c:pt idx="493">
                  <c:v>0.4543136823770717</c:v>
                </c:pt>
                <c:pt idx="494">
                  <c:v>0.48265215529562611</c:v>
                </c:pt>
                <c:pt idx="495">
                  <c:v>0.44846347005558745</c:v>
                </c:pt>
                <c:pt idx="496">
                  <c:v>0.45592035885446897</c:v>
                </c:pt>
                <c:pt idx="497">
                  <c:v>0.44402059235939628</c:v>
                </c:pt>
                <c:pt idx="498">
                  <c:v>0.46368407324973543</c:v>
                </c:pt>
                <c:pt idx="499">
                  <c:v>0.47068262838063657</c:v>
                </c:pt>
                <c:pt idx="500">
                  <c:v>0.4992734681156073</c:v>
                </c:pt>
                <c:pt idx="501">
                  <c:v>0.45685777041307957</c:v>
                </c:pt>
                <c:pt idx="502">
                  <c:v>0.41849542277353546</c:v>
                </c:pt>
                <c:pt idx="503">
                  <c:v>0.44751860675895472</c:v>
                </c:pt>
                <c:pt idx="504">
                  <c:v>0.45057129151389741</c:v>
                </c:pt>
                <c:pt idx="505">
                  <c:v>0.47342431100088173</c:v>
                </c:pt>
                <c:pt idx="506">
                  <c:v>0.41087344870274906</c:v>
                </c:pt>
                <c:pt idx="507">
                  <c:v>0.41921425848699484</c:v>
                </c:pt>
                <c:pt idx="508">
                  <c:v>0.43375345503046342</c:v>
                </c:pt>
                <c:pt idx="509">
                  <c:v>0.46930665653982928</c:v>
                </c:pt>
                <c:pt idx="510">
                  <c:v>0.39636734752260261</c:v>
                </c:pt>
                <c:pt idx="511">
                  <c:v>0.44285439463829224</c:v>
                </c:pt>
                <c:pt idx="512">
                  <c:v>0.43902845562035603</c:v>
                </c:pt>
                <c:pt idx="513">
                  <c:v>0.43340886112337074</c:v>
                </c:pt>
                <c:pt idx="514">
                  <c:v>0.40019515984644899</c:v>
                </c:pt>
                <c:pt idx="515">
                  <c:v>0.3964615615912373</c:v>
                </c:pt>
                <c:pt idx="516">
                  <c:v>0.40846097787443503</c:v>
                </c:pt>
                <c:pt idx="517">
                  <c:v>0.43961913758179444</c:v>
                </c:pt>
                <c:pt idx="518">
                  <c:v>0.36944635693964234</c:v>
                </c:pt>
                <c:pt idx="519">
                  <c:v>0.39935433596404446</c:v>
                </c:pt>
                <c:pt idx="520">
                  <c:v>0.37348176360262886</c:v>
                </c:pt>
                <c:pt idx="521">
                  <c:v>0.35866295775138823</c:v>
                </c:pt>
                <c:pt idx="522">
                  <c:v>0.37491548023060001</c:v>
                </c:pt>
                <c:pt idx="523">
                  <c:v>0.33066980609628938</c:v>
                </c:pt>
                <c:pt idx="524">
                  <c:v>0.3334444462316703</c:v>
                </c:pt>
                <c:pt idx="525">
                  <c:v>0.32736101406336376</c:v>
                </c:pt>
                <c:pt idx="526">
                  <c:v>0.29734234143316601</c:v>
                </c:pt>
                <c:pt idx="527">
                  <c:v>0.30185747686288544</c:v>
                </c:pt>
                <c:pt idx="528">
                  <c:v>0.29912141999121783</c:v>
                </c:pt>
                <c:pt idx="529">
                  <c:v>0.26880474343263838</c:v>
                </c:pt>
                <c:pt idx="530">
                  <c:v>0.27173635999689461</c:v>
                </c:pt>
                <c:pt idx="531">
                  <c:v>0.24994927655315435</c:v>
                </c:pt>
                <c:pt idx="532">
                  <c:v>0.25413831966550515</c:v>
                </c:pt>
                <c:pt idx="533">
                  <c:v>0.24381126264544456</c:v>
                </c:pt>
                <c:pt idx="534">
                  <c:v>0.24664392319951936</c:v>
                </c:pt>
                <c:pt idx="535">
                  <c:v>0.252038917614682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E-405B-BDD2-2EEB58FFD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summary'!$C$15</c:f>
              <c:numCache>
                <c:formatCode>General</c:formatCode>
                <c:ptCount val="1"/>
                <c:pt idx="0">
                  <c:v>16.516666666666666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4DE-405B-BDD2-2EEB58FFD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summary'!$C$16</c:f>
              <c:numCache>
                <c:formatCode>General</c:formatCode>
                <c:ptCount val="1"/>
                <c:pt idx="0">
                  <c:v>25.2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4DE-405B-BDD2-2EEB58FFD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1000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'Graphical summary'!$C$17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4DE-405B-BDD2-2EEB58FF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7648"/>
        <c:axId val="1890872256"/>
      </c:scatterChart>
      <c:valAx>
        <c:axId val="188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Time,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872256"/>
        <c:crosses val="autoZero"/>
        <c:crossBetween val="midCat"/>
      </c:valAx>
      <c:valAx>
        <c:axId val="189087225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RQ, -</a:t>
                </a:r>
                <a:endParaRPr lang="de-DE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2764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10</xdr:col>
      <xdr:colOff>336176</xdr:colOff>
      <xdr:row>34</xdr:row>
      <xdr:rowOff>76200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729CDECB-E95D-4B62-93CE-CECF334D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336176</xdr:colOff>
      <xdr:row>34</xdr:row>
      <xdr:rowOff>76200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8D23649F-E338-4CEC-BE56-E5CD2322C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336177</xdr:colOff>
      <xdr:row>34</xdr:row>
      <xdr:rowOff>76200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E995F922-48A9-4595-9982-632856AB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34</xdr:col>
      <xdr:colOff>336177</xdr:colOff>
      <xdr:row>34</xdr:row>
      <xdr:rowOff>76200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53D3FE2B-81FA-45D4-8469-0D2539368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374276</xdr:colOff>
      <xdr:row>50</xdr:row>
      <xdr:rowOff>76200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703FEC42-81A9-4A4C-8D82-763698AC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381707</xdr:colOff>
      <xdr:row>50</xdr:row>
      <xdr:rowOff>76200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5D0A17A1-4361-4A01-AA17-225B19F7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374277</xdr:colOff>
      <xdr:row>50</xdr:row>
      <xdr:rowOff>76200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B26C0B77-F6F0-4C33-8294-F0FDDFB73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374277</xdr:colOff>
      <xdr:row>50</xdr:row>
      <xdr:rowOff>76200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E347ABA7-0AB2-45A0-A886-3A1DEAA43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36</xdr:row>
      <xdr:rowOff>0</xdr:rowOff>
    </xdr:from>
    <xdr:to>
      <xdr:col>42</xdr:col>
      <xdr:colOff>374277</xdr:colOff>
      <xdr:row>50</xdr:row>
      <xdr:rowOff>76200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87A65E47-BA3C-4CE0-A463-90A4AE5B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10</xdr:col>
      <xdr:colOff>336176</xdr:colOff>
      <xdr:row>66</xdr:row>
      <xdr:rowOff>81242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8967B2E5-901F-494D-899B-00E0B831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18</xdr:col>
      <xdr:colOff>336176</xdr:colOff>
      <xdr:row>66</xdr:row>
      <xdr:rowOff>81242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57A02F9-4184-497C-B855-26172A982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52</xdr:row>
      <xdr:rowOff>0</xdr:rowOff>
    </xdr:from>
    <xdr:to>
      <xdr:col>26</xdr:col>
      <xdr:colOff>336177</xdr:colOff>
      <xdr:row>66</xdr:row>
      <xdr:rowOff>76200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E0FEAA3F-9476-4BE7-B9E7-3F5961315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52</xdr:row>
      <xdr:rowOff>0</xdr:rowOff>
    </xdr:from>
    <xdr:to>
      <xdr:col>34</xdr:col>
      <xdr:colOff>336177</xdr:colOff>
      <xdr:row>66</xdr:row>
      <xdr:rowOff>76200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A33F2506-EDA1-4622-9A47-C3E325B3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18</xdr:col>
      <xdr:colOff>336176</xdr:colOff>
      <xdr:row>82</xdr:row>
      <xdr:rowOff>81242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EB0B8F8A-F472-483F-B94E-E15CF1D5A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26</xdr:col>
      <xdr:colOff>336177</xdr:colOff>
      <xdr:row>82</xdr:row>
      <xdr:rowOff>81242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F3370A7E-E88D-4591-9245-DBA64683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10</xdr:col>
      <xdr:colOff>336176</xdr:colOff>
      <xdr:row>82</xdr:row>
      <xdr:rowOff>76200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8FCA0CAF-B21F-4FAD-9AD8-8A1B0BD7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68</xdr:row>
      <xdr:rowOff>0</xdr:rowOff>
    </xdr:from>
    <xdr:to>
      <xdr:col>34</xdr:col>
      <xdr:colOff>336177</xdr:colOff>
      <xdr:row>82</xdr:row>
      <xdr:rowOff>76200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6A5630B8-3ED8-4288-9E35-6217651C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10</xdr:col>
      <xdr:colOff>336176</xdr:colOff>
      <xdr:row>98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C0ADF05-3444-4A57-8295-BE426413C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336176</xdr:colOff>
      <xdr:row>98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2B9A235-48DA-4907-952A-E5E28F511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336177</xdr:colOff>
      <xdr:row>98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E4D0FF66-CA81-4855-B877-F33414DA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336177</xdr:colOff>
      <xdr:row>98</xdr:row>
      <xdr:rowOff>76200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D260EC53-FF14-4000-9E06-717BF8B93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100</xdr:row>
      <xdr:rowOff>0</xdr:rowOff>
    </xdr:from>
    <xdr:to>
      <xdr:col>10</xdr:col>
      <xdr:colOff>336176</xdr:colOff>
      <xdr:row>114</xdr:row>
      <xdr:rowOff>76200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23189CB3-EC67-4E03-9B82-D88B153E2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100</xdr:row>
      <xdr:rowOff>0</xdr:rowOff>
    </xdr:from>
    <xdr:to>
      <xdr:col>18</xdr:col>
      <xdr:colOff>336176</xdr:colOff>
      <xdr:row>114</xdr:row>
      <xdr:rowOff>76200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E6CACB1F-8751-46EC-AF9B-68AF431EC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26</xdr:col>
      <xdr:colOff>336177</xdr:colOff>
      <xdr:row>114</xdr:row>
      <xdr:rowOff>76200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601C7527-77CC-4FBD-83E2-CFE222553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0</xdr:colOff>
      <xdr:row>100</xdr:row>
      <xdr:rowOff>0</xdr:rowOff>
    </xdr:from>
    <xdr:to>
      <xdr:col>34</xdr:col>
      <xdr:colOff>336177</xdr:colOff>
      <xdr:row>114</xdr:row>
      <xdr:rowOff>76200</xdr:rowOff>
    </xdr:to>
    <xdr:graphicFrame macro="">
      <xdr:nvGraphicFramePr>
        <xdr:cNvPr id="45" name="Diagramm 44">
          <a:extLst>
            <a:ext uri="{FF2B5EF4-FFF2-40B4-BE49-F238E27FC236}">
              <a16:creationId xmlns:a16="http://schemas.microsoft.com/office/drawing/2014/main" id="{5EB55C2B-5ED1-4042-979E-471927CFA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39</xdr:row>
      <xdr:rowOff>49212</xdr:rowOff>
    </xdr:from>
    <xdr:to>
      <xdr:col>7</xdr:col>
      <xdr:colOff>400050</xdr:colOff>
      <xdr:row>53</xdr:row>
      <xdr:rowOff>125412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23CA82-8CD4-4DC4-B7BC-EFD7F2BB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54</xdr:row>
      <xdr:rowOff>171450</xdr:rowOff>
    </xdr:from>
    <xdr:to>
      <xdr:col>7</xdr:col>
      <xdr:colOff>409575</xdr:colOff>
      <xdr:row>69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0EDEDC-FF0A-4C9E-8ADD-18144167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489698</xdr:colOff>
      <xdr:row>85</xdr:row>
      <xdr:rowOff>180975</xdr:rowOff>
    </xdr:from>
    <xdr:to>
      <xdr:col>7</xdr:col>
      <xdr:colOff>489698</xdr:colOff>
      <xdr:row>100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FE8BBD-25A8-4715-BCF2-E07B4C5D7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412377</xdr:colOff>
      <xdr:row>70</xdr:row>
      <xdr:rowOff>65554</xdr:rowOff>
    </xdr:from>
    <xdr:to>
      <xdr:col>7</xdr:col>
      <xdr:colOff>412377</xdr:colOff>
      <xdr:row>84</xdr:row>
      <xdr:rowOff>141754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8065708-BDB7-4593-8B66-1C167E01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11618</xdr:colOff>
      <xdr:row>18</xdr:row>
      <xdr:rowOff>109909</xdr:rowOff>
    </xdr:from>
    <xdr:to>
      <xdr:col>19</xdr:col>
      <xdr:colOff>57149</xdr:colOff>
      <xdr:row>32</xdr:row>
      <xdr:rowOff>186109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419A19B-2D08-427D-AF41-381B81997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4</xdr:row>
      <xdr:rowOff>19050</xdr:rowOff>
    </xdr:from>
    <xdr:to>
      <xdr:col>19</xdr:col>
      <xdr:colOff>104775</xdr:colOff>
      <xdr:row>18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0CBD5C-0BB3-477E-B6ED-87C98B74D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19</xdr:col>
      <xdr:colOff>38100</xdr:colOff>
      <xdr:row>49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BD59AC-2519-4804-B337-49B8758D1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19</xdr:col>
      <xdr:colOff>38100</xdr:colOff>
      <xdr:row>64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6D4B7D6-1EC7-40DE-9CA0-AA665E8C1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19</xdr:col>
      <xdr:colOff>38100</xdr:colOff>
      <xdr:row>79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2321AB2-154E-47FA-86E7-A8661A205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145676</xdr:colOff>
      <xdr:row>4</xdr:row>
      <xdr:rowOff>169769</xdr:rowOff>
    </xdr:from>
    <xdr:to>
      <xdr:col>12</xdr:col>
      <xdr:colOff>145676</xdr:colOff>
      <xdr:row>19</xdr:row>
      <xdr:rowOff>26894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C30859-AA25-4A33-A27C-85C0444B2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4</xdr:row>
      <xdr:rowOff>169769</xdr:rowOff>
    </xdr:from>
    <xdr:to>
      <xdr:col>18</xdr:col>
      <xdr:colOff>561975</xdr:colOff>
      <xdr:row>19</xdr:row>
      <xdr:rowOff>26894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6BCE01-CE54-4E2A-A78D-85F88C165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742950</xdr:colOff>
      <xdr:row>4</xdr:row>
      <xdr:rowOff>161925</xdr:rowOff>
    </xdr:from>
    <xdr:to>
      <xdr:col>24</xdr:col>
      <xdr:colOff>742950</xdr:colOff>
      <xdr:row>19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695389-1C72-46D9-9671-E1B841898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46505</xdr:colOff>
      <xdr:row>28</xdr:row>
      <xdr:rowOff>118782</xdr:rowOff>
    </xdr:from>
    <xdr:to>
      <xdr:col>18</xdr:col>
      <xdr:colOff>46505</xdr:colOff>
      <xdr:row>42</xdr:row>
      <xdr:rowOff>166407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A52821-595F-4857-9D38-17FC521CE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694764</xdr:colOff>
      <xdr:row>28</xdr:row>
      <xdr:rowOff>100853</xdr:rowOff>
    </xdr:from>
    <xdr:to>
      <xdr:col>24</xdr:col>
      <xdr:colOff>694764</xdr:colOff>
      <xdr:row>42</xdr:row>
      <xdr:rowOff>148478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35855E0-5C63-402C-925F-90BD50A92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100853</xdr:colOff>
      <xdr:row>43</xdr:row>
      <xdr:rowOff>145676</xdr:rowOff>
    </xdr:from>
    <xdr:to>
      <xdr:col>18</xdr:col>
      <xdr:colOff>100853</xdr:colOff>
      <xdr:row>58</xdr:row>
      <xdr:rowOff>31376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A69BED9-3166-4C87-B206-28E6D6D1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672353</xdr:colOff>
      <xdr:row>44</xdr:row>
      <xdr:rowOff>11206</xdr:rowOff>
    </xdr:from>
    <xdr:to>
      <xdr:col>24</xdr:col>
      <xdr:colOff>672353</xdr:colOff>
      <xdr:row>58</xdr:row>
      <xdr:rowOff>87406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E5055D-B9A0-42D4-8CDE-89E8BA6DE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32</xdr:col>
      <xdr:colOff>0</xdr:colOff>
      <xdr:row>19</xdr:row>
      <xdr:rowOff>47625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FF214B3-5BF0-4E60-BB28-49DF2457C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4</xdr:row>
      <xdr:rowOff>180975</xdr:rowOff>
    </xdr:from>
    <xdr:to>
      <xdr:col>17</xdr:col>
      <xdr:colOff>752475</xdr:colOff>
      <xdr:row>19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2D8C76-1770-4D59-B319-B07E7129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742950</xdr:colOff>
      <xdr:row>4</xdr:row>
      <xdr:rowOff>161925</xdr:rowOff>
    </xdr:from>
    <xdr:to>
      <xdr:col>24</xdr:col>
      <xdr:colOff>742950</xdr:colOff>
      <xdr:row>19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6F2342-8D6E-40DA-B72B-BEA9A657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32</xdr:col>
      <xdr:colOff>0</xdr:colOff>
      <xdr:row>19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0F8EE68-9639-4207-9A5C-A1898690E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0</xdr:colOff>
      <xdr:row>34</xdr:row>
      <xdr:rowOff>81243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B615C3-BD9B-4F6B-AE17-901351CA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25</xdr:col>
      <xdr:colOff>0</xdr:colOff>
      <xdr:row>34</xdr:row>
      <xdr:rowOff>81243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5726150-3272-40B3-B3DA-E40E329C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0</xdr:colOff>
      <xdr:row>34</xdr:row>
      <xdr:rowOff>81243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BC30EC-243C-4B9D-B699-56805E45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33618</xdr:colOff>
      <xdr:row>34</xdr:row>
      <xdr:rowOff>152400</xdr:rowOff>
    </xdr:from>
    <xdr:to>
      <xdr:col>22</xdr:col>
      <xdr:colOff>33618</xdr:colOff>
      <xdr:row>49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0BCE99F-066E-4056-B434-8CF9588E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9525</xdr:colOff>
      <xdr:row>35</xdr:row>
      <xdr:rowOff>0</xdr:rowOff>
    </xdr:from>
    <xdr:to>
      <xdr:col>29</xdr:col>
      <xdr:colOff>9525</xdr:colOff>
      <xdr:row>49</xdr:row>
      <xdr:rowOff>47625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B7DFEC3-DB0E-44C5-A2AA-4CBBA73D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52</xdr:row>
      <xdr:rowOff>0</xdr:rowOff>
    </xdr:from>
    <xdr:to>
      <xdr:col>22</xdr:col>
      <xdr:colOff>9525</xdr:colOff>
      <xdr:row>66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D193039-1B7F-4DA2-86A6-DC3D4A7D8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9525</xdr:colOff>
      <xdr:row>52</xdr:row>
      <xdr:rowOff>0</xdr:rowOff>
    </xdr:from>
    <xdr:to>
      <xdr:col>29</xdr:col>
      <xdr:colOff>9525</xdr:colOff>
      <xdr:row>66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4B63DF8-6E9B-4EAD-9334-8EC64BA3F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69</xdr:row>
      <xdr:rowOff>0</xdr:rowOff>
    </xdr:from>
    <xdr:to>
      <xdr:col>22</xdr:col>
      <xdr:colOff>0</xdr:colOff>
      <xdr:row>83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454737-AFF1-40F4-9497-5F83B8D80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29</xdr:col>
      <xdr:colOff>0</xdr:colOff>
      <xdr:row>83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AC1A4E1-CBA5-4794-8140-51B4B13A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86</xdr:row>
      <xdr:rowOff>0</xdr:rowOff>
    </xdr:from>
    <xdr:to>
      <xdr:col>22</xdr:col>
      <xdr:colOff>0</xdr:colOff>
      <xdr:row>100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9F1AE4E-58DD-4D9F-B5A3-EE5D0A2AA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32</xdr:col>
      <xdr:colOff>0</xdr:colOff>
      <xdr:row>34</xdr:row>
      <xdr:rowOff>81243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15A01D1-6151-4E4E-A680-83CC5DCF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95</xdr:row>
      <xdr:rowOff>0</xdr:rowOff>
    </xdr:from>
    <xdr:to>
      <xdr:col>24</xdr:col>
      <xdr:colOff>0</xdr:colOff>
      <xdr:row>109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FBA171-E532-4001-8F5C-78CB514C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31</xdr:col>
      <xdr:colOff>0</xdr:colOff>
      <xdr:row>19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52B6EB-506C-4F50-8A3D-C5ABBA964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31</xdr:col>
      <xdr:colOff>0</xdr:colOff>
      <xdr:row>49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FBCA090-8917-44FC-8E31-3336E9D4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31</xdr:col>
      <xdr:colOff>0</xdr:colOff>
      <xdr:row>79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E2A84C8-B8C5-442A-9DA1-8E4381722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95</xdr:row>
      <xdr:rowOff>0</xdr:rowOff>
    </xdr:from>
    <xdr:to>
      <xdr:col>31</xdr:col>
      <xdr:colOff>0</xdr:colOff>
      <xdr:row>109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1BB809D-10FF-4918-A0BB-209F5563C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38</xdr:col>
      <xdr:colOff>0</xdr:colOff>
      <xdr:row>19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ECE9A6E-4396-44E6-A7B3-C30BBD7F0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35</xdr:row>
      <xdr:rowOff>0</xdr:rowOff>
    </xdr:from>
    <xdr:to>
      <xdr:col>38</xdr:col>
      <xdr:colOff>0</xdr:colOff>
      <xdr:row>49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EBAA4CD-3D17-4602-A867-BE279F40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65</xdr:row>
      <xdr:rowOff>0</xdr:rowOff>
    </xdr:from>
    <xdr:to>
      <xdr:col>38</xdr:col>
      <xdr:colOff>0</xdr:colOff>
      <xdr:row>79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804ABB3-C824-42B0-99B1-462B6825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24</xdr:col>
      <xdr:colOff>0</xdr:colOff>
      <xdr:row>19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F990017-64EA-4377-9EB0-4EB73E77A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24</xdr:col>
      <xdr:colOff>0</xdr:colOff>
      <xdr:row>49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C96B2D7-6695-4D24-AAC3-1EE77D6DF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65</xdr:row>
      <xdr:rowOff>0</xdr:rowOff>
    </xdr:from>
    <xdr:to>
      <xdr:col>24</xdr:col>
      <xdr:colOff>0</xdr:colOff>
      <xdr:row>79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34D9454-DA86-4E51-84BB-DBD0A0EA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542925</xdr:colOff>
      <xdr:row>1</xdr:row>
      <xdr:rowOff>57150</xdr:rowOff>
    </xdr:from>
    <xdr:to>
      <xdr:col>25</xdr:col>
      <xdr:colOff>542925</xdr:colOff>
      <xdr:row>15</xdr:row>
      <xdr:rowOff>138393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EF49591-6CCB-4EA0-B2DA-D7F6B0FCA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619125</xdr:colOff>
      <xdr:row>35</xdr:row>
      <xdr:rowOff>28575</xdr:rowOff>
    </xdr:from>
    <xdr:to>
      <xdr:col>22</xdr:col>
      <xdr:colOff>619125</xdr:colOff>
      <xdr:row>49</xdr:row>
      <xdr:rowOff>109817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30F4C6-10F9-44D6-A261-967D1AE22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vt/Dat%20Hoang/Experimental%20results/Labfors%20experiments/LF20/LF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ical summary"/>
      <sheetName val="OD+CDW"/>
      <sheetName val="Online data, OUR, CER + RQ"/>
      <sheetName val="HPLC_Knauer"/>
      <sheetName val="HPLC_Shimadzu"/>
      <sheetName val="FACS"/>
      <sheetName val="Ammonia_assay"/>
      <sheetName val="Data summary with µ, Yxs and qp"/>
      <sheetName val="TimeToProcesstimeConverter"/>
      <sheetName val="Tabelle1"/>
    </sheetNames>
    <sheetDataSet>
      <sheetData sheetId="0">
        <row r="15">
          <cell r="C15">
            <v>14.983333333333334</v>
          </cell>
        </row>
        <row r="16">
          <cell r="C16">
            <v>24.616666666666667</v>
          </cell>
        </row>
        <row r="17">
          <cell r="C17">
            <v>42.2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5" zoomScaleNormal="85" workbookViewId="0">
      <selection activeCell="C17" sqref="C17"/>
    </sheetView>
  </sheetViews>
  <sheetFormatPr baseColWidth="10" defaultColWidth="9.140625" defaultRowHeight="15" x14ac:dyDescent="0.25"/>
  <cols>
    <col min="1" max="1" width="10.140625" bestFit="1" customWidth="1"/>
  </cols>
  <sheetData>
    <row r="1" spans="1:8" x14ac:dyDescent="0.25">
      <c r="A1" s="1" t="s">
        <v>90</v>
      </c>
    </row>
    <row r="2" spans="1:8" x14ac:dyDescent="0.25">
      <c r="A2" t="s">
        <v>109</v>
      </c>
    </row>
    <row r="3" spans="1:8" x14ac:dyDescent="0.25">
      <c r="A3" s="6" t="s">
        <v>91</v>
      </c>
    </row>
    <row r="5" spans="1:8" x14ac:dyDescent="0.25">
      <c r="A5" t="s">
        <v>36</v>
      </c>
    </row>
    <row r="6" spans="1:8" x14ac:dyDescent="0.25">
      <c r="A6" t="s">
        <v>37</v>
      </c>
      <c r="B6">
        <v>1</v>
      </c>
      <c r="C6" t="s">
        <v>38</v>
      </c>
    </row>
    <row r="7" spans="1:8" x14ac:dyDescent="0.25">
      <c r="A7" t="s">
        <v>39</v>
      </c>
      <c r="B7">
        <v>37</v>
      </c>
      <c r="C7" t="s">
        <v>40</v>
      </c>
    </row>
    <row r="8" spans="1:8" x14ac:dyDescent="0.25">
      <c r="A8" t="s">
        <v>35</v>
      </c>
      <c r="B8">
        <v>7</v>
      </c>
    </row>
    <row r="9" spans="1:8" x14ac:dyDescent="0.25">
      <c r="A9" t="s">
        <v>34</v>
      </c>
      <c r="B9">
        <v>500</v>
      </c>
      <c r="C9" t="s">
        <v>41</v>
      </c>
      <c r="G9" s="7"/>
      <c r="H9" s="3"/>
    </row>
    <row r="10" spans="1:8" ht="17.25" x14ac:dyDescent="0.25">
      <c r="A10" t="s">
        <v>42</v>
      </c>
      <c r="B10">
        <v>1</v>
      </c>
      <c r="C10" t="s">
        <v>43</v>
      </c>
      <c r="G10" s="7"/>
    </row>
    <row r="15" spans="1:8" x14ac:dyDescent="0.25">
      <c r="A15" t="s">
        <v>45</v>
      </c>
      <c r="C15">
        <v>16.516666666666666</v>
      </c>
      <c r="D15" t="s">
        <v>44</v>
      </c>
    </row>
    <row r="16" spans="1:8" x14ac:dyDescent="0.25">
      <c r="C16">
        <v>25.2</v>
      </c>
      <c r="D16" t="s">
        <v>44</v>
      </c>
    </row>
    <row r="17" spans="3:4" x14ac:dyDescent="0.25">
      <c r="C17">
        <v>40.700000000000003</v>
      </c>
      <c r="D17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28" zoomScaleNormal="100" workbookViewId="0">
      <selection activeCell="P65" activeCellId="19" sqref="P8 P11 P14 P17 P20 P23 P26 P29 P32 P35 P38 P41 P44 P47 P50 P53 P56 P59 P62 P65"/>
    </sheetView>
  </sheetViews>
  <sheetFormatPr baseColWidth="10" defaultRowHeight="15" x14ac:dyDescent="0.25"/>
  <cols>
    <col min="16" max="16" width="12.7109375" bestFit="1" customWidth="1"/>
  </cols>
  <sheetData>
    <row r="1" spans="1:18" x14ac:dyDescent="0.25">
      <c r="A1" s="1" t="s">
        <v>0</v>
      </c>
    </row>
    <row r="6" spans="1:18" x14ac:dyDescent="0.25">
      <c r="A6" t="s">
        <v>1</v>
      </c>
      <c r="K6" t="s">
        <v>2</v>
      </c>
    </row>
    <row r="7" spans="1:18" x14ac:dyDescent="0.25">
      <c r="A7" t="s">
        <v>3</v>
      </c>
      <c r="B7" t="s">
        <v>4</v>
      </c>
      <c r="C7" t="s">
        <v>8</v>
      </c>
      <c r="D7" t="s">
        <v>5</v>
      </c>
      <c r="E7" t="s">
        <v>6</v>
      </c>
      <c r="F7" t="s">
        <v>7</v>
      </c>
      <c r="G7" t="s">
        <v>9</v>
      </c>
      <c r="H7" t="s">
        <v>10</v>
      </c>
      <c r="K7" t="s">
        <v>3</v>
      </c>
      <c r="L7" t="s">
        <v>11</v>
      </c>
      <c r="M7" t="s">
        <v>12</v>
      </c>
      <c r="N7" t="s">
        <v>13</v>
      </c>
      <c r="O7" t="s">
        <v>2</v>
      </c>
      <c r="P7" t="s">
        <v>33</v>
      </c>
      <c r="Q7" t="s">
        <v>10</v>
      </c>
      <c r="R7" t="s">
        <v>108</v>
      </c>
    </row>
    <row r="8" spans="1:18" x14ac:dyDescent="0.25">
      <c r="A8" t="s">
        <v>14</v>
      </c>
      <c r="B8" s="4"/>
      <c r="C8">
        <v>1</v>
      </c>
      <c r="D8">
        <v>-4.0000000000000001E-3</v>
      </c>
      <c r="E8">
        <v>-4.0000000000000001E-3</v>
      </c>
      <c r="F8">
        <v>-5.0000000000000001E-3</v>
      </c>
      <c r="G8">
        <f>AVERAGE(D8:F8)*C8</f>
        <v>-4.333333333333334E-3</v>
      </c>
      <c r="H8">
        <f>_xlfn.STDEV.S(D8:F8)*C8</f>
        <v>5.773502691896258E-4</v>
      </c>
      <c r="K8" t="s">
        <v>14</v>
      </c>
      <c r="L8">
        <v>1</v>
      </c>
      <c r="M8">
        <v>1.2219</v>
      </c>
      <c r="N8">
        <v>1.2215</v>
      </c>
      <c r="O8">
        <f>(N8-M8)*(1000/2)</f>
        <v>-0.19999999999997797</v>
      </c>
      <c r="P8">
        <f>AVERAGE(O8:O10)</f>
        <v>-0.13333333333331865</v>
      </c>
      <c r="Q8">
        <f>_xlfn.STDEV.S(O8:O10)</f>
        <v>7.6376261582588922E-2</v>
      </c>
      <c r="R8" t="e">
        <f>LN(P8)</f>
        <v>#NUM!</v>
      </c>
    </row>
    <row r="9" spans="1:18" x14ac:dyDescent="0.25">
      <c r="A9" t="s">
        <v>15</v>
      </c>
      <c r="B9" s="3">
        <f>TimeToProcesstimeConverter!D7</f>
        <v>0</v>
      </c>
      <c r="C9">
        <v>1</v>
      </c>
      <c r="D9">
        <v>9.4E-2</v>
      </c>
      <c r="E9">
        <v>9.2999999999999999E-2</v>
      </c>
      <c r="F9">
        <v>9.2999999999999999E-2</v>
      </c>
      <c r="G9">
        <f t="shared" ref="G9:G27" si="0">AVERAGE(D9:F9)*C9</f>
        <v>9.3333333333333338E-2</v>
      </c>
      <c r="H9">
        <f t="shared" ref="H9:H27" si="1">_xlfn.STDEV.S(D9:F9)*C9</f>
        <v>5.7735026918962634E-4</v>
      </c>
      <c r="L9">
        <v>2</v>
      </c>
      <c r="M9">
        <v>1.2166999999999999</v>
      </c>
      <c r="N9">
        <v>1.2163999999999999</v>
      </c>
      <c r="O9">
        <f t="shared" ref="O9:O72" si="2">(N9-M9)*(1000/2)</f>
        <v>-0.14999999999998348</v>
      </c>
    </row>
    <row r="10" spans="1:18" x14ac:dyDescent="0.25">
      <c r="A10" t="s">
        <v>16</v>
      </c>
      <c r="B10" s="3">
        <f>TimeToProcesstimeConverter!D8</f>
        <v>16.516666666666666</v>
      </c>
      <c r="C10">
        <v>10</v>
      </c>
      <c r="D10">
        <v>0.28499999999999998</v>
      </c>
      <c r="E10">
        <v>0.29399999999999998</v>
      </c>
      <c r="F10">
        <v>0.27700000000000002</v>
      </c>
      <c r="G10">
        <f t="shared" si="0"/>
        <v>2.8533333333333335</v>
      </c>
      <c r="H10">
        <f t="shared" si="1"/>
        <v>8.5049005481153628E-2</v>
      </c>
      <c r="L10">
        <v>3</v>
      </c>
      <c r="M10">
        <v>1.2162999999999999</v>
      </c>
      <c r="N10">
        <v>1.2161999999999999</v>
      </c>
      <c r="O10" s="11">
        <f t="shared" si="2"/>
        <v>-4.9999999999994493E-2</v>
      </c>
    </row>
    <row r="11" spans="1:18" x14ac:dyDescent="0.25">
      <c r="A11" t="s">
        <v>17</v>
      </c>
      <c r="B11" s="3">
        <f>TimeToProcesstimeConverter!D9</f>
        <v>19.549999999999997</v>
      </c>
      <c r="C11">
        <v>20</v>
      </c>
      <c r="D11">
        <v>0.221</v>
      </c>
      <c r="E11">
        <v>0.23799999999999999</v>
      </c>
      <c r="F11">
        <v>0.224</v>
      </c>
      <c r="G11">
        <f t="shared" si="0"/>
        <v>4.5533333333333328</v>
      </c>
      <c r="H11">
        <f t="shared" si="1"/>
        <v>0.18147543451754916</v>
      </c>
      <c r="K11" t="s">
        <v>15</v>
      </c>
      <c r="L11">
        <v>4</v>
      </c>
      <c r="M11">
        <v>1.2142999999999999</v>
      </c>
      <c r="N11">
        <v>1.2143999999999999</v>
      </c>
      <c r="O11">
        <f t="shared" si="2"/>
        <v>4.9999999999994493E-2</v>
      </c>
      <c r="P11">
        <f>AVERAGE(O11:O13)</f>
        <v>3.3333333333329662E-2</v>
      </c>
      <c r="Q11">
        <f>_xlfn.STDEV.S(O11:O13)</f>
        <v>2.8867513459478109E-2</v>
      </c>
      <c r="R11">
        <f t="shared" ref="R11:R74" si="3">LN(P11)</f>
        <v>-3.4011973816622656</v>
      </c>
    </row>
    <row r="12" spans="1:18" x14ac:dyDescent="0.25">
      <c r="A12" t="s">
        <v>18</v>
      </c>
      <c r="B12" s="3">
        <f>TimeToProcesstimeConverter!D10</f>
        <v>22.833333333333332</v>
      </c>
      <c r="C12">
        <v>50</v>
      </c>
      <c r="D12">
        <v>0.14000000000000001</v>
      </c>
      <c r="E12">
        <v>0.13800000000000001</v>
      </c>
      <c r="F12">
        <v>0.14000000000000001</v>
      </c>
      <c r="G12">
        <f t="shared" si="0"/>
        <v>6.9666666666666668</v>
      </c>
      <c r="H12">
        <f t="shared" si="1"/>
        <v>5.7735026918962637E-2</v>
      </c>
      <c r="L12">
        <v>5</v>
      </c>
      <c r="M12">
        <v>1.2118</v>
      </c>
      <c r="N12">
        <v>1.2118</v>
      </c>
      <c r="O12">
        <f t="shared" si="2"/>
        <v>0</v>
      </c>
    </row>
    <row r="13" spans="1:18" x14ac:dyDescent="0.25">
      <c r="A13" t="s">
        <v>19</v>
      </c>
      <c r="B13" s="3">
        <f>TimeToProcesstimeConverter!D11</f>
        <v>25.2</v>
      </c>
      <c r="C13">
        <v>50</v>
      </c>
      <c r="D13">
        <v>0.182</v>
      </c>
      <c r="E13">
        <v>0.17599999999999999</v>
      </c>
      <c r="F13">
        <v>0.17899999999999999</v>
      </c>
      <c r="G13">
        <f t="shared" si="0"/>
        <v>8.9499999999999975</v>
      </c>
      <c r="H13">
        <f t="shared" si="1"/>
        <v>0.15000000000000013</v>
      </c>
      <c r="L13">
        <v>6</v>
      </c>
      <c r="M13">
        <v>1.2137</v>
      </c>
      <c r="N13">
        <v>1.2138</v>
      </c>
      <c r="O13" s="11">
        <f t="shared" si="2"/>
        <v>4.9999999999994493E-2</v>
      </c>
    </row>
    <row r="14" spans="1:18" x14ac:dyDescent="0.25">
      <c r="A14" t="s">
        <v>20</v>
      </c>
      <c r="B14" s="3">
        <f>TimeToProcesstimeConverter!D12</f>
        <v>38.983333333333334</v>
      </c>
      <c r="C14">
        <v>200</v>
      </c>
      <c r="D14">
        <v>0.20300000000000001</v>
      </c>
      <c r="E14">
        <v>0.20100000000000001</v>
      </c>
      <c r="F14">
        <v>0.19900000000000001</v>
      </c>
      <c r="G14">
        <f t="shared" si="0"/>
        <v>40.199999999999996</v>
      </c>
      <c r="H14">
        <f t="shared" si="1"/>
        <v>0.40000000000000036</v>
      </c>
      <c r="K14" t="s">
        <v>16</v>
      </c>
      <c r="L14">
        <v>7</v>
      </c>
      <c r="M14">
        <v>1.2118</v>
      </c>
      <c r="N14">
        <v>1.2143999999999999</v>
      </c>
      <c r="O14" s="11">
        <f t="shared" si="2"/>
        <v>1.2999999999999678</v>
      </c>
      <c r="P14">
        <f>AVERAGE(O14:O16)</f>
        <v>1.3666666666666643</v>
      </c>
      <c r="Q14">
        <f>_xlfn.STDEV.S(O14:O16)</f>
        <v>0.11547005383797654</v>
      </c>
      <c r="R14">
        <f t="shared" si="3"/>
        <v>0.31237468504215066</v>
      </c>
    </row>
    <row r="15" spans="1:18" x14ac:dyDescent="0.25">
      <c r="A15" t="s">
        <v>21</v>
      </c>
      <c r="B15" s="3">
        <f>TimeToProcesstimeConverter!D13</f>
        <v>40.700000000000003</v>
      </c>
      <c r="C15">
        <v>200</v>
      </c>
      <c r="D15">
        <v>0.19</v>
      </c>
      <c r="E15">
        <v>0.18</v>
      </c>
      <c r="F15">
        <v>0.187</v>
      </c>
      <c r="G15">
        <f t="shared" si="0"/>
        <v>37.133333333333326</v>
      </c>
      <c r="H15">
        <f t="shared" si="1"/>
        <v>1.0263202878893778</v>
      </c>
      <c r="L15">
        <v>8</v>
      </c>
      <c r="M15">
        <v>1.2073</v>
      </c>
      <c r="N15">
        <v>1.2099</v>
      </c>
      <c r="O15" s="11">
        <f t="shared" si="2"/>
        <v>1.2999999999999678</v>
      </c>
    </row>
    <row r="16" spans="1:18" x14ac:dyDescent="0.25">
      <c r="A16" t="s">
        <v>22</v>
      </c>
      <c r="B16" s="3">
        <f>TimeToProcesstimeConverter!D14</f>
        <v>41.716666666666669</v>
      </c>
      <c r="C16">
        <v>200</v>
      </c>
      <c r="D16">
        <v>0.20899999999999999</v>
      </c>
      <c r="E16">
        <v>0.21299999999999999</v>
      </c>
      <c r="F16">
        <v>0.21099999999999999</v>
      </c>
      <c r="G16">
        <f t="shared" si="0"/>
        <v>42.199999999999996</v>
      </c>
      <c r="H16">
        <f t="shared" si="1"/>
        <v>0.40000000000000036</v>
      </c>
      <c r="L16">
        <v>9</v>
      </c>
      <c r="M16" s="14">
        <v>1.2044999999999999</v>
      </c>
      <c r="N16">
        <v>1.2075</v>
      </c>
      <c r="O16">
        <f t="shared" si="2"/>
        <v>1.5000000000000568</v>
      </c>
    </row>
    <row r="17" spans="1:18" x14ac:dyDescent="0.25">
      <c r="A17" t="s">
        <v>23</v>
      </c>
      <c r="B17" s="3">
        <f>TimeToProcesstimeConverter!D15</f>
        <v>43.666666666666671</v>
      </c>
      <c r="C17">
        <v>200</v>
      </c>
      <c r="D17">
        <v>0.25800000000000001</v>
      </c>
      <c r="E17">
        <v>0.26200000000000001</v>
      </c>
      <c r="F17">
        <v>0.26100000000000001</v>
      </c>
      <c r="G17">
        <f t="shared" si="0"/>
        <v>52.06666666666667</v>
      </c>
      <c r="H17">
        <f t="shared" si="1"/>
        <v>0.41633319989322692</v>
      </c>
      <c r="K17" t="s">
        <v>17</v>
      </c>
      <c r="L17">
        <v>10</v>
      </c>
      <c r="M17">
        <v>1.2164999999999999</v>
      </c>
      <c r="N17">
        <v>1.2210000000000001</v>
      </c>
      <c r="O17">
        <f t="shared" si="2"/>
        <v>2.2500000000000853</v>
      </c>
      <c r="P17">
        <f t="shared" ref="P17:P80" si="4">AVERAGE(O17:O19)</f>
        <v>2.3833333333333671</v>
      </c>
      <c r="Q17">
        <f t="shared" ref="Q17:Q80" si="5">_xlfn.STDEV.S(O17:O19)</f>
        <v>0.15275252316518995</v>
      </c>
      <c r="R17">
        <f t="shared" si="3"/>
        <v>0.86850006803782076</v>
      </c>
    </row>
    <row r="18" spans="1:18" x14ac:dyDescent="0.25">
      <c r="A18" t="s">
        <v>24</v>
      </c>
      <c r="B18" s="3">
        <f>TimeToProcesstimeConverter!D16</f>
        <v>48.366666666666667</v>
      </c>
      <c r="C18">
        <v>500</v>
      </c>
      <c r="D18">
        <v>0.122</v>
      </c>
      <c r="E18">
        <v>0.123</v>
      </c>
      <c r="F18">
        <v>0.11799999999999999</v>
      </c>
      <c r="G18">
        <f t="shared" si="0"/>
        <v>60.5</v>
      </c>
      <c r="H18">
        <f t="shared" si="1"/>
        <v>1.3228756555322965</v>
      </c>
      <c r="L18">
        <v>11</v>
      </c>
      <c r="M18">
        <v>1.2042999999999999</v>
      </c>
      <c r="N18">
        <v>1.2094</v>
      </c>
      <c r="O18">
        <f t="shared" si="2"/>
        <v>2.5500000000000522</v>
      </c>
    </row>
    <row r="19" spans="1:18" x14ac:dyDescent="0.25">
      <c r="A19" t="s">
        <v>25</v>
      </c>
      <c r="B19" s="3">
        <f>TimeToProcesstimeConverter!D17</f>
        <v>50.533333333333331</v>
      </c>
      <c r="C19">
        <v>500</v>
      </c>
      <c r="D19">
        <v>0.11600000000000001</v>
      </c>
      <c r="E19">
        <v>0.124</v>
      </c>
      <c r="F19">
        <v>0.11799999999999999</v>
      </c>
      <c r="G19">
        <f>AVERAGE(D19:F19)*C19</f>
        <v>59.666666666666664</v>
      </c>
      <c r="H19">
        <f t="shared" si="1"/>
        <v>2.0816659994661317</v>
      </c>
      <c r="L19">
        <v>12</v>
      </c>
      <c r="M19">
        <v>1.2216</v>
      </c>
      <c r="N19">
        <v>1.2262999999999999</v>
      </c>
      <c r="O19">
        <f t="shared" si="2"/>
        <v>2.3499999999999632</v>
      </c>
    </row>
    <row r="20" spans="1:18" x14ac:dyDescent="0.25">
      <c r="A20" t="s">
        <v>26</v>
      </c>
      <c r="B20" s="3">
        <f>TimeToProcesstimeConverter!D18</f>
        <v>61.85</v>
      </c>
      <c r="C20">
        <v>500</v>
      </c>
      <c r="D20">
        <v>0.13</v>
      </c>
      <c r="E20">
        <v>0.127</v>
      </c>
      <c r="F20">
        <v>0.125</v>
      </c>
      <c r="G20">
        <f>AVERAGE(D20:F20)*C20</f>
        <v>63.666666666666664</v>
      </c>
      <c r="H20">
        <f t="shared" si="1"/>
        <v>1.2583057392117927</v>
      </c>
      <c r="K20" t="s">
        <v>18</v>
      </c>
      <c r="L20">
        <v>13</v>
      </c>
      <c r="M20">
        <v>1.2215</v>
      </c>
      <c r="N20">
        <v>1.2282</v>
      </c>
      <c r="O20" s="11">
        <f t="shared" si="2"/>
        <v>3.3499999999999641</v>
      </c>
      <c r="P20">
        <f>AVERAGE(O20:O22)</f>
        <v>3.5999999999999734</v>
      </c>
      <c r="Q20">
        <f>_xlfn.STDEV.S(O20:O22)</f>
        <v>0.27838821814153025</v>
      </c>
      <c r="R20">
        <f t="shared" si="3"/>
        <v>1.2809338454620569</v>
      </c>
    </row>
    <row r="21" spans="1:18" x14ac:dyDescent="0.25">
      <c r="A21" t="s">
        <v>27</v>
      </c>
      <c r="B21" s="3">
        <f>TimeToProcesstimeConverter!D19</f>
        <v>65</v>
      </c>
      <c r="C21">
        <v>500</v>
      </c>
      <c r="D21">
        <v>0.13400000000000001</v>
      </c>
      <c r="E21">
        <v>0.13</v>
      </c>
      <c r="F21">
        <v>0.126</v>
      </c>
      <c r="G21">
        <f t="shared" si="0"/>
        <v>65</v>
      </c>
      <c r="H21">
        <f t="shared" si="1"/>
        <v>2.0000000000000018</v>
      </c>
      <c r="L21">
        <v>14</v>
      </c>
      <c r="M21">
        <v>1.2042999999999999</v>
      </c>
      <c r="N21">
        <v>1.2121</v>
      </c>
      <c r="O21" s="11">
        <f t="shared" si="2"/>
        <v>3.9000000000000146</v>
      </c>
    </row>
    <row r="22" spans="1:18" x14ac:dyDescent="0.25">
      <c r="A22" t="s">
        <v>28</v>
      </c>
      <c r="B22" s="3">
        <f>TimeToProcesstimeConverter!D20</f>
        <v>67.75</v>
      </c>
      <c r="C22">
        <v>500</v>
      </c>
      <c r="D22">
        <v>0.13300000000000001</v>
      </c>
      <c r="E22">
        <v>0.13500000000000001</v>
      </c>
      <c r="F22">
        <v>0.126</v>
      </c>
      <c r="G22">
        <f t="shared" si="0"/>
        <v>65.666666666666671</v>
      </c>
      <c r="H22">
        <f t="shared" si="1"/>
        <v>2.3629078131263062</v>
      </c>
      <c r="L22">
        <v>15</v>
      </c>
      <c r="M22">
        <v>1.2049000000000001</v>
      </c>
      <c r="N22">
        <v>1.212</v>
      </c>
      <c r="O22" s="11">
        <f t="shared" si="2"/>
        <v>3.5499999999999421</v>
      </c>
    </row>
    <row r="23" spans="1:18" x14ac:dyDescent="0.25">
      <c r="A23" t="s">
        <v>29</v>
      </c>
      <c r="B23" s="3">
        <f>TimeToProcesstimeConverter!D21</f>
        <v>70.8</v>
      </c>
      <c r="C23">
        <v>500</v>
      </c>
      <c r="D23">
        <v>0.13400000000000001</v>
      </c>
      <c r="E23">
        <v>0.127</v>
      </c>
      <c r="F23">
        <v>0.13500000000000001</v>
      </c>
      <c r="G23">
        <f t="shared" si="0"/>
        <v>66</v>
      </c>
      <c r="H23">
        <f t="shared" si="1"/>
        <v>2.1794494717703388</v>
      </c>
      <c r="K23" t="s">
        <v>19</v>
      </c>
      <c r="L23">
        <v>16</v>
      </c>
      <c r="M23">
        <v>1.2039</v>
      </c>
      <c r="N23">
        <v>1.2125999999999999</v>
      </c>
      <c r="O23">
        <f t="shared" si="2"/>
        <v>4.349999999999965</v>
      </c>
      <c r="P23">
        <f t="shared" si="4"/>
        <v>4.4166666666666989</v>
      </c>
      <c r="Q23">
        <f t="shared" si="5"/>
        <v>7.637626158263737E-2</v>
      </c>
      <c r="R23">
        <f t="shared" si="3"/>
        <v>1.4853852637641289</v>
      </c>
    </row>
    <row r="24" spans="1:18" x14ac:dyDescent="0.25">
      <c r="A24" t="s">
        <v>30</v>
      </c>
      <c r="B24" s="3">
        <f>TimeToProcesstimeConverter!D22</f>
        <v>73.866666666666674</v>
      </c>
      <c r="C24">
        <v>500</v>
      </c>
      <c r="D24">
        <v>0.13100000000000001</v>
      </c>
      <c r="E24">
        <v>0.13100000000000001</v>
      </c>
      <c r="F24">
        <v>0.13300000000000001</v>
      </c>
      <c r="G24">
        <f t="shared" si="0"/>
        <v>65.833333333333343</v>
      </c>
      <c r="H24">
        <f t="shared" si="1"/>
        <v>0.57735026918962629</v>
      </c>
      <c r="L24">
        <v>17</v>
      </c>
      <c r="M24">
        <v>1.216</v>
      </c>
      <c r="N24">
        <v>1.2248000000000001</v>
      </c>
      <c r="O24">
        <f t="shared" si="2"/>
        <v>4.4000000000000705</v>
      </c>
    </row>
    <row r="25" spans="1:18" x14ac:dyDescent="0.25">
      <c r="A25" t="s">
        <v>31</v>
      </c>
      <c r="B25" s="3">
        <f>TimeToProcesstimeConverter!D23</f>
        <v>84.766666666666666</v>
      </c>
      <c r="C25">
        <v>500</v>
      </c>
      <c r="D25">
        <v>0.114</v>
      </c>
      <c r="E25">
        <v>0.109</v>
      </c>
      <c r="F25">
        <v>0.11799999999999999</v>
      </c>
      <c r="G25">
        <f t="shared" si="0"/>
        <v>56.833333333333329</v>
      </c>
      <c r="H25">
        <f t="shared" si="1"/>
        <v>2.2546248764114458</v>
      </c>
      <c r="L25">
        <v>18</v>
      </c>
      <c r="M25">
        <v>1.2162999999999999</v>
      </c>
      <c r="N25">
        <v>1.2253000000000001</v>
      </c>
      <c r="O25">
        <f t="shared" si="2"/>
        <v>4.5000000000000595</v>
      </c>
    </row>
    <row r="26" spans="1:18" x14ac:dyDescent="0.25">
      <c r="A26" t="s">
        <v>32</v>
      </c>
      <c r="B26" s="3">
        <f>TimeToProcesstimeConverter!D24</f>
        <v>87.166666666666671</v>
      </c>
      <c r="C26">
        <v>500</v>
      </c>
      <c r="D26">
        <v>0.124</v>
      </c>
      <c r="E26">
        <v>0.11700000000000001</v>
      </c>
      <c r="F26">
        <v>0.11600000000000001</v>
      </c>
      <c r="G26">
        <f t="shared" si="0"/>
        <v>59.5</v>
      </c>
      <c r="H26">
        <f t="shared" si="1"/>
        <v>2.1794494717703348</v>
      </c>
      <c r="K26" t="s">
        <v>20</v>
      </c>
      <c r="L26">
        <v>19</v>
      </c>
      <c r="M26">
        <v>1.2036</v>
      </c>
      <c r="N26">
        <v>1.2431000000000001</v>
      </c>
      <c r="O26">
        <f t="shared" si="2"/>
        <v>19.750000000000046</v>
      </c>
      <c r="P26">
        <f>AVERAGE(O26:O28)</f>
        <v>19.799999999999965</v>
      </c>
      <c r="Q26">
        <f t="shared" si="5"/>
        <v>0.13228756555319313</v>
      </c>
      <c r="R26">
        <f t="shared" si="3"/>
        <v>2.985681937700488</v>
      </c>
    </row>
    <row r="27" spans="1:18" x14ac:dyDescent="0.25">
      <c r="A27" t="s">
        <v>55</v>
      </c>
      <c r="B27" s="3">
        <f>TimeToProcesstimeConverter!D25</f>
        <v>89.166666666666657</v>
      </c>
      <c r="C27">
        <v>500</v>
      </c>
      <c r="D27">
        <v>0.11799999999999999</v>
      </c>
      <c r="E27">
        <v>0.11</v>
      </c>
      <c r="F27">
        <v>0.108</v>
      </c>
      <c r="G27">
        <f t="shared" si="0"/>
        <v>55.999999999999993</v>
      </c>
      <c r="H27">
        <f t="shared" si="1"/>
        <v>2.6457513110645889</v>
      </c>
      <c r="L27">
        <v>20</v>
      </c>
      <c r="M27">
        <v>1.2067000000000001</v>
      </c>
      <c r="N27">
        <v>1.2461</v>
      </c>
      <c r="O27">
        <f t="shared" si="2"/>
        <v>19.699999999999939</v>
      </c>
    </row>
    <row r="28" spans="1:18" x14ac:dyDescent="0.25">
      <c r="A28" t="s">
        <v>97</v>
      </c>
      <c r="L28">
        <v>21</v>
      </c>
      <c r="M28">
        <v>1.2047000000000001</v>
      </c>
      <c r="N28">
        <v>1.2445999999999999</v>
      </c>
      <c r="O28">
        <f t="shared" si="2"/>
        <v>19.94999999999991</v>
      </c>
    </row>
    <row r="29" spans="1:18" x14ac:dyDescent="0.25">
      <c r="A29" t="s">
        <v>98</v>
      </c>
      <c r="K29" t="s">
        <v>21</v>
      </c>
      <c r="L29">
        <v>22</v>
      </c>
      <c r="M29">
        <v>1.2144999999999999</v>
      </c>
      <c r="N29" s="2">
        <v>1.2577</v>
      </c>
      <c r="O29">
        <f t="shared" si="2"/>
        <v>21.600000000000065</v>
      </c>
      <c r="P29">
        <f t="shared" si="4"/>
        <v>21.850000000000037</v>
      </c>
      <c r="Q29">
        <f t="shared" si="5"/>
        <v>0.22912878474776618</v>
      </c>
      <c r="R29">
        <f t="shared" si="3"/>
        <v>3.0842009215416009</v>
      </c>
    </row>
    <row r="30" spans="1:18" x14ac:dyDescent="0.25">
      <c r="A30" t="s">
        <v>99</v>
      </c>
      <c r="L30">
        <v>23</v>
      </c>
      <c r="M30">
        <v>1.2161</v>
      </c>
      <c r="N30">
        <v>1.2599</v>
      </c>
      <c r="O30">
        <f t="shared" si="2"/>
        <v>21.900000000000031</v>
      </c>
    </row>
    <row r="31" spans="1:18" x14ac:dyDescent="0.25">
      <c r="A31" t="s">
        <v>100</v>
      </c>
      <c r="L31">
        <v>24</v>
      </c>
      <c r="M31">
        <v>1.2138</v>
      </c>
      <c r="N31">
        <v>1.2579</v>
      </c>
      <c r="O31">
        <f t="shared" si="2"/>
        <v>22.050000000000015</v>
      </c>
    </row>
    <row r="32" spans="1:18" x14ac:dyDescent="0.25">
      <c r="A32" t="s">
        <v>101</v>
      </c>
      <c r="K32" t="s">
        <v>22</v>
      </c>
      <c r="L32">
        <v>25</v>
      </c>
      <c r="M32">
        <v>1.2064999999999999</v>
      </c>
      <c r="N32">
        <v>1.2525999999999999</v>
      </c>
      <c r="O32">
        <f t="shared" si="2"/>
        <v>23.050000000000015</v>
      </c>
      <c r="P32">
        <f t="shared" si="4"/>
        <v>23.266666666666662</v>
      </c>
      <c r="Q32">
        <f t="shared" si="5"/>
        <v>0.41932485418025667</v>
      </c>
      <c r="R32">
        <f t="shared" si="3"/>
        <v>3.1470217211002169</v>
      </c>
    </row>
    <row r="33" spans="1:18" x14ac:dyDescent="0.25">
      <c r="A33" t="s">
        <v>102</v>
      </c>
      <c r="L33">
        <v>26</v>
      </c>
      <c r="M33">
        <v>1.214</v>
      </c>
      <c r="N33">
        <v>1.26</v>
      </c>
      <c r="O33">
        <f t="shared" si="2"/>
        <v>23.000000000000021</v>
      </c>
    </row>
    <row r="34" spans="1:18" x14ac:dyDescent="0.25">
      <c r="A34" t="s">
        <v>103</v>
      </c>
      <c r="L34">
        <v>27</v>
      </c>
      <c r="M34">
        <v>1.2073</v>
      </c>
      <c r="N34">
        <v>1.2547999999999999</v>
      </c>
      <c r="O34">
        <f t="shared" si="2"/>
        <v>23.749999999999936</v>
      </c>
    </row>
    <row r="35" spans="1:18" x14ac:dyDescent="0.25">
      <c r="A35" t="s">
        <v>104</v>
      </c>
      <c r="K35" t="s">
        <v>23</v>
      </c>
      <c r="L35">
        <v>28</v>
      </c>
      <c r="M35">
        <v>1.2043999999999999</v>
      </c>
      <c r="N35">
        <v>1.2535000000000001</v>
      </c>
      <c r="O35">
        <f t="shared" si="2"/>
        <v>24.550000000000072</v>
      </c>
      <c r="P35">
        <f t="shared" si="4"/>
        <v>24.883333333333368</v>
      </c>
      <c r="Q35">
        <f t="shared" si="5"/>
        <v>0.30550504633035569</v>
      </c>
      <c r="R35">
        <f t="shared" si="3"/>
        <v>3.2141982353170913</v>
      </c>
    </row>
    <row r="36" spans="1:18" x14ac:dyDescent="0.25">
      <c r="A36" t="s">
        <v>105</v>
      </c>
      <c r="L36">
        <v>29</v>
      </c>
      <c r="M36">
        <v>1.2041999999999999</v>
      </c>
      <c r="N36">
        <v>1.2541</v>
      </c>
      <c r="O36">
        <f t="shared" si="2"/>
        <v>24.950000000000028</v>
      </c>
    </row>
    <row r="37" spans="1:18" x14ac:dyDescent="0.25">
      <c r="A37" t="s">
        <v>106</v>
      </c>
      <c r="L37">
        <v>30</v>
      </c>
      <c r="M37">
        <v>1.2043999999999999</v>
      </c>
      <c r="N37">
        <v>1.2546999999999999</v>
      </c>
      <c r="O37">
        <f t="shared" si="2"/>
        <v>25.150000000000006</v>
      </c>
    </row>
    <row r="38" spans="1:18" x14ac:dyDescent="0.25">
      <c r="A38" t="s">
        <v>107</v>
      </c>
      <c r="K38" t="s">
        <v>24</v>
      </c>
      <c r="L38">
        <v>31</v>
      </c>
      <c r="M38">
        <v>1.2074</v>
      </c>
      <c r="N38">
        <v>1.2618</v>
      </c>
      <c r="O38">
        <f t="shared" si="2"/>
        <v>27.200000000000003</v>
      </c>
      <c r="P38">
        <f t="shared" si="4"/>
        <v>27.25</v>
      </c>
      <c r="Q38">
        <f t="shared" si="5"/>
        <v>4.9999999999993605E-2</v>
      </c>
      <c r="R38">
        <f t="shared" si="3"/>
        <v>3.3050535211092531</v>
      </c>
    </row>
    <row r="39" spans="1:18" x14ac:dyDescent="0.25">
      <c r="L39">
        <v>32</v>
      </c>
      <c r="M39">
        <v>1.2044999999999999</v>
      </c>
      <c r="N39">
        <v>1.2589999999999999</v>
      </c>
      <c r="O39">
        <f t="shared" si="2"/>
        <v>27.249999999999996</v>
      </c>
    </row>
    <row r="40" spans="1:18" x14ac:dyDescent="0.25">
      <c r="L40">
        <v>33</v>
      </c>
      <c r="M40">
        <v>1.2164999999999999</v>
      </c>
      <c r="N40">
        <v>1.2710999999999999</v>
      </c>
      <c r="O40">
        <f t="shared" si="2"/>
        <v>27.29999999999999</v>
      </c>
    </row>
    <row r="41" spans="1:18" x14ac:dyDescent="0.25">
      <c r="K41" t="s">
        <v>25</v>
      </c>
      <c r="L41">
        <v>34</v>
      </c>
      <c r="M41">
        <v>1.2216</v>
      </c>
      <c r="N41">
        <v>1.2777000000000001</v>
      </c>
      <c r="O41">
        <f t="shared" si="2"/>
        <v>28.050000000000018</v>
      </c>
      <c r="P41">
        <f t="shared" si="4"/>
        <v>27.716666666666686</v>
      </c>
      <c r="Q41">
        <f t="shared" si="5"/>
        <v>0.29297326385412437</v>
      </c>
      <c r="R41">
        <f t="shared" si="3"/>
        <v>3.3220339169708275</v>
      </c>
    </row>
    <row r="42" spans="1:18" x14ac:dyDescent="0.25">
      <c r="L42">
        <v>35</v>
      </c>
      <c r="M42">
        <v>1.2161999999999999</v>
      </c>
      <c r="N42">
        <v>1.2714000000000001</v>
      </c>
      <c r="O42">
        <f t="shared" si="2"/>
        <v>27.600000000000069</v>
      </c>
    </row>
    <row r="43" spans="1:18" x14ac:dyDescent="0.25">
      <c r="L43">
        <v>36</v>
      </c>
      <c r="M43" s="2">
        <v>1.2050000000000001</v>
      </c>
      <c r="N43">
        <v>1.26</v>
      </c>
      <c r="O43">
        <f t="shared" si="2"/>
        <v>27.499999999999968</v>
      </c>
    </row>
    <row r="44" spans="1:18" x14ac:dyDescent="0.25">
      <c r="K44" t="s">
        <v>26</v>
      </c>
      <c r="L44">
        <v>37</v>
      </c>
      <c r="M44">
        <v>1.2215</v>
      </c>
      <c r="N44">
        <v>1.278</v>
      </c>
      <c r="O44">
        <f t="shared" si="2"/>
        <v>28.249999999999996</v>
      </c>
      <c r="P44">
        <f t="shared" si="4"/>
        <v>28.633333333333365</v>
      </c>
      <c r="Q44">
        <f t="shared" si="5"/>
        <v>0.37527767497327208</v>
      </c>
      <c r="R44">
        <f t="shared" si="3"/>
        <v>3.3545715403221013</v>
      </c>
    </row>
    <row r="45" spans="1:18" x14ac:dyDescent="0.25">
      <c r="L45">
        <v>38</v>
      </c>
      <c r="M45">
        <v>1.2164999999999999</v>
      </c>
      <c r="N45">
        <v>1.2745</v>
      </c>
      <c r="O45">
        <f t="shared" si="2"/>
        <v>29.000000000000025</v>
      </c>
    </row>
    <row r="46" spans="1:18" x14ac:dyDescent="0.25">
      <c r="L46">
        <v>39</v>
      </c>
      <c r="M46">
        <v>1.204</v>
      </c>
      <c r="N46">
        <v>1.2613000000000001</v>
      </c>
      <c r="O46">
        <f t="shared" si="2"/>
        <v>28.650000000000063</v>
      </c>
    </row>
    <row r="47" spans="1:18" x14ac:dyDescent="0.25">
      <c r="K47" t="s">
        <v>27</v>
      </c>
      <c r="L47">
        <v>40</v>
      </c>
      <c r="M47">
        <v>1.2166999999999999</v>
      </c>
      <c r="N47">
        <v>1.2732000000000001</v>
      </c>
      <c r="O47">
        <f t="shared" si="2"/>
        <v>28.250000000000107</v>
      </c>
      <c r="P47">
        <f t="shared" si="4"/>
        <v>28.300000000000026</v>
      </c>
      <c r="Q47">
        <f t="shared" si="5"/>
        <v>8.6602540378403051E-2</v>
      </c>
      <c r="R47">
        <f t="shared" si="3"/>
        <v>3.3428618046491927</v>
      </c>
    </row>
    <row r="48" spans="1:18" x14ac:dyDescent="0.25">
      <c r="L48">
        <v>41</v>
      </c>
      <c r="M48">
        <v>1.2038</v>
      </c>
      <c r="N48">
        <v>1.2603</v>
      </c>
      <c r="O48">
        <f t="shared" si="2"/>
        <v>28.249999999999996</v>
      </c>
    </row>
    <row r="49" spans="11:18" x14ac:dyDescent="0.25">
      <c r="L49">
        <v>42</v>
      </c>
      <c r="M49">
        <v>1.2040999999999999</v>
      </c>
      <c r="N49">
        <v>1.2608999999999999</v>
      </c>
      <c r="O49">
        <f t="shared" si="2"/>
        <v>28.399999999999981</v>
      </c>
    </row>
    <row r="50" spans="11:18" x14ac:dyDescent="0.25">
      <c r="K50" t="s">
        <v>28</v>
      </c>
      <c r="L50">
        <v>43</v>
      </c>
      <c r="M50">
        <v>1.2112000000000001</v>
      </c>
      <c r="N50">
        <v>1.2690999999999999</v>
      </c>
      <c r="O50">
        <f t="shared" si="2"/>
        <v>28.949999999999921</v>
      </c>
      <c r="P50">
        <f t="shared" si="4"/>
        <v>28.733333333333348</v>
      </c>
      <c r="Q50">
        <f t="shared" si="5"/>
        <v>0.20207259421628762</v>
      </c>
      <c r="R50">
        <f t="shared" si="3"/>
        <v>3.3580578890015382</v>
      </c>
    </row>
    <row r="51" spans="11:18" x14ac:dyDescent="0.25">
      <c r="L51">
        <v>44</v>
      </c>
      <c r="M51">
        <v>1.2219</v>
      </c>
      <c r="N51">
        <v>1.2793000000000001</v>
      </c>
      <c r="O51">
        <f t="shared" si="2"/>
        <v>28.70000000000006</v>
      </c>
    </row>
    <row r="52" spans="11:18" x14ac:dyDescent="0.25">
      <c r="L52">
        <v>45</v>
      </c>
      <c r="M52">
        <v>1.2222</v>
      </c>
      <c r="N52">
        <v>1.2793000000000001</v>
      </c>
      <c r="O52">
        <f t="shared" si="2"/>
        <v>28.550000000000075</v>
      </c>
    </row>
    <row r="53" spans="11:18" x14ac:dyDescent="0.25">
      <c r="K53" t="s">
        <v>29</v>
      </c>
      <c r="L53">
        <v>46</v>
      </c>
      <c r="M53">
        <v>1.2076</v>
      </c>
      <c r="N53">
        <v>1.2645</v>
      </c>
      <c r="O53">
        <f t="shared" si="2"/>
        <v>28.449999999999974</v>
      </c>
      <c r="P53">
        <f t="shared" si="4"/>
        <v>28.816666666666638</v>
      </c>
      <c r="Q53">
        <f t="shared" si="5"/>
        <v>0.32145502536641962</v>
      </c>
      <c r="R53">
        <f t="shared" si="3"/>
        <v>3.3609539234611887</v>
      </c>
    </row>
    <row r="54" spans="11:18" x14ac:dyDescent="0.25">
      <c r="L54">
        <v>47</v>
      </c>
      <c r="M54">
        <v>1.2047000000000001</v>
      </c>
      <c r="N54">
        <v>1.2627999999999999</v>
      </c>
      <c r="O54">
        <f t="shared" si="2"/>
        <v>29.049999999999908</v>
      </c>
    </row>
    <row r="55" spans="11:18" x14ac:dyDescent="0.25">
      <c r="L55">
        <v>48</v>
      </c>
      <c r="M55">
        <v>1.204</v>
      </c>
      <c r="N55">
        <v>1.2619</v>
      </c>
      <c r="O55">
        <f t="shared" si="2"/>
        <v>28.950000000000031</v>
      </c>
    </row>
    <row r="56" spans="11:18" x14ac:dyDescent="0.25">
      <c r="K56" t="s">
        <v>30</v>
      </c>
      <c r="L56">
        <v>49</v>
      </c>
      <c r="M56">
        <v>1.2073</v>
      </c>
      <c r="N56">
        <v>1.2644</v>
      </c>
      <c r="O56">
        <f t="shared" si="2"/>
        <v>28.549999999999965</v>
      </c>
      <c r="P56">
        <f t="shared" si="4"/>
        <v>29.049999999999983</v>
      </c>
      <c r="Q56">
        <f t="shared" si="5"/>
        <v>0.43301270189223573</v>
      </c>
      <c r="R56">
        <f t="shared" si="3"/>
        <v>3.3690184832979195</v>
      </c>
    </row>
    <row r="57" spans="11:18" x14ac:dyDescent="0.25">
      <c r="L57">
        <v>50</v>
      </c>
      <c r="M57">
        <v>1.2072000000000001</v>
      </c>
      <c r="N57">
        <v>1.2658</v>
      </c>
      <c r="O57">
        <f t="shared" si="2"/>
        <v>29.299999999999994</v>
      </c>
    </row>
    <row r="58" spans="11:18" x14ac:dyDescent="0.25">
      <c r="L58">
        <v>51</v>
      </c>
      <c r="M58">
        <v>1.2163999999999999</v>
      </c>
      <c r="N58">
        <v>1.2749999999999999</v>
      </c>
      <c r="O58">
        <f t="shared" si="2"/>
        <v>29.299999999999994</v>
      </c>
    </row>
    <row r="59" spans="11:18" x14ac:dyDescent="0.25">
      <c r="K59" t="s">
        <v>31</v>
      </c>
      <c r="L59">
        <v>52</v>
      </c>
      <c r="M59">
        <v>1.2112000000000001</v>
      </c>
      <c r="N59">
        <v>1.2667999999999999</v>
      </c>
      <c r="O59">
        <f t="shared" si="2"/>
        <v>27.799999999999937</v>
      </c>
      <c r="P59">
        <f t="shared" si="4"/>
        <v>27.483333333333306</v>
      </c>
      <c r="Q59">
        <f t="shared" si="5"/>
        <v>0.28431203515383541</v>
      </c>
      <c r="R59">
        <f t="shared" si="3"/>
        <v>3.3135797603374972</v>
      </c>
    </row>
    <row r="60" spans="11:18" x14ac:dyDescent="0.25">
      <c r="L60">
        <v>53</v>
      </c>
      <c r="M60">
        <v>1.2048000000000001</v>
      </c>
      <c r="N60">
        <v>1.2593000000000001</v>
      </c>
      <c r="O60">
        <f t="shared" si="2"/>
        <v>27.249999999999996</v>
      </c>
    </row>
    <row r="61" spans="11:18" x14ac:dyDescent="0.25">
      <c r="L61">
        <v>54</v>
      </c>
      <c r="M61">
        <v>1.2040999999999999</v>
      </c>
      <c r="N61">
        <v>1.2588999999999999</v>
      </c>
      <c r="O61">
        <f t="shared" si="2"/>
        <v>27.399999999999981</v>
      </c>
    </row>
    <row r="62" spans="11:18" x14ac:dyDescent="0.25">
      <c r="K62" t="s">
        <v>32</v>
      </c>
      <c r="L62">
        <v>55</v>
      </c>
      <c r="M62">
        <v>1.214</v>
      </c>
      <c r="N62">
        <v>1.2683</v>
      </c>
      <c r="O62">
        <f t="shared" si="2"/>
        <v>27.150000000000006</v>
      </c>
      <c r="P62">
        <f t="shared" si="4"/>
        <v>26.849999999999966</v>
      </c>
      <c r="Q62">
        <f t="shared" si="5"/>
        <v>0.30000000000002203</v>
      </c>
      <c r="R62">
        <f t="shared" si="3"/>
        <v>3.2902658209548723</v>
      </c>
    </row>
    <row r="63" spans="11:18" x14ac:dyDescent="0.25">
      <c r="L63">
        <v>56</v>
      </c>
      <c r="M63">
        <v>1.2110000000000001</v>
      </c>
      <c r="N63">
        <v>1.2641</v>
      </c>
      <c r="O63">
        <f t="shared" si="2"/>
        <v>26.549999999999962</v>
      </c>
    </row>
    <row r="64" spans="11:18" x14ac:dyDescent="0.25">
      <c r="L64">
        <v>57</v>
      </c>
      <c r="M64">
        <v>1.2214</v>
      </c>
      <c r="N64">
        <v>1.2750999999999999</v>
      </c>
      <c r="O64">
        <f t="shared" si="2"/>
        <v>26.84999999999993</v>
      </c>
    </row>
    <row r="65" spans="11:18" x14ac:dyDescent="0.25">
      <c r="K65" t="s">
        <v>55</v>
      </c>
      <c r="L65">
        <v>58</v>
      </c>
      <c r="M65">
        <v>1.2159</v>
      </c>
      <c r="N65">
        <v>1.2681</v>
      </c>
      <c r="O65">
        <f t="shared" si="2"/>
        <v>26.100000000000012</v>
      </c>
      <c r="P65">
        <f t="shared" si="4"/>
        <v>26.533333333333371</v>
      </c>
      <c r="Q65">
        <f t="shared" si="5"/>
        <v>0.38837267325772057</v>
      </c>
      <c r="R65">
        <f t="shared" si="3"/>
        <v>3.2784018041822289</v>
      </c>
    </row>
    <row r="66" spans="11:18" x14ac:dyDescent="0.25">
      <c r="L66">
        <v>59</v>
      </c>
      <c r="M66">
        <v>1.2163999999999999</v>
      </c>
      <c r="N66">
        <v>1.2697000000000001</v>
      </c>
      <c r="O66">
        <f t="shared" si="2"/>
        <v>26.650000000000063</v>
      </c>
    </row>
    <row r="67" spans="11:18" x14ac:dyDescent="0.25">
      <c r="L67">
        <v>60</v>
      </c>
      <c r="M67">
        <v>1.2044999999999999</v>
      </c>
      <c r="N67">
        <v>1.2582</v>
      </c>
      <c r="O67">
        <f t="shared" si="2"/>
        <v>26.850000000000041</v>
      </c>
    </row>
    <row r="68" spans="11:18" x14ac:dyDescent="0.25">
      <c r="K68" t="s">
        <v>97</v>
      </c>
      <c r="L68">
        <v>61</v>
      </c>
      <c r="O68">
        <f t="shared" si="2"/>
        <v>0</v>
      </c>
      <c r="P68">
        <f t="shared" si="4"/>
        <v>0</v>
      </c>
      <c r="Q68">
        <f t="shared" si="5"/>
        <v>0</v>
      </c>
      <c r="R68" t="e">
        <f t="shared" si="3"/>
        <v>#NUM!</v>
      </c>
    </row>
    <row r="69" spans="11:18" x14ac:dyDescent="0.25">
      <c r="L69">
        <v>62</v>
      </c>
      <c r="O69">
        <f t="shared" si="2"/>
        <v>0</v>
      </c>
    </row>
    <row r="70" spans="11:18" x14ac:dyDescent="0.25">
      <c r="L70">
        <v>63</v>
      </c>
      <c r="O70">
        <f t="shared" si="2"/>
        <v>0</v>
      </c>
    </row>
    <row r="71" spans="11:18" x14ac:dyDescent="0.25">
      <c r="K71" t="s">
        <v>98</v>
      </c>
      <c r="L71">
        <v>64</v>
      </c>
      <c r="O71">
        <f t="shared" si="2"/>
        <v>0</v>
      </c>
      <c r="P71">
        <f t="shared" si="4"/>
        <v>0</v>
      </c>
      <c r="Q71">
        <f t="shared" si="5"/>
        <v>0</v>
      </c>
      <c r="R71" t="e">
        <f t="shared" si="3"/>
        <v>#NUM!</v>
      </c>
    </row>
    <row r="72" spans="11:18" x14ac:dyDescent="0.25">
      <c r="L72">
        <v>65</v>
      </c>
      <c r="O72">
        <f t="shared" si="2"/>
        <v>0</v>
      </c>
    </row>
    <row r="73" spans="11:18" x14ac:dyDescent="0.25">
      <c r="L73">
        <v>66</v>
      </c>
      <c r="O73">
        <f t="shared" ref="O73:O100" si="6">(N73-M73)*(1000/2)</f>
        <v>0</v>
      </c>
    </row>
    <row r="74" spans="11:18" x14ac:dyDescent="0.25">
      <c r="K74" t="s">
        <v>99</v>
      </c>
      <c r="L74">
        <v>67</v>
      </c>
      <c r="O74">
        <f t="shared" si="6"/>
        <v>0</v>
      </c>
      <c r="P74">
        <f t="shared" si="4"/>
        <v>0</v>
      </c>
      <c r="Q74">
        <f t="shared" si="5"/>
        <v>0</v>
      </c>
      <c r="R74" t="e">
        <f t="shared" si="3"/>
        <v>#NUM!</v>
      </c>
    </row>
    <row r="75" spans="11:18" x14ac:dyDescent="0.25">
      <c r="L75">
        <v>68</v>
      </c>
      <c r="O75">
        <f t="shared" si="6"/>
        <v>0</v>
      </c>
    </row>
    <row r="76" spans="11:18" x14ac:dyDescent="0.25">
      <c r="L76">
        <v>69</v>
      </c>
      <c r="O76">
        <f t="shared" si="6"/>
        <v>0</v>
      </c>
    </row>
    <row r="77" spans="11:18" x14ac:dyDescent="0.25">
      <c r="K77" t="s">
        <v>100</v>
      </c>
      <c r="L77">
        <v>70</v>
      </c>
      <c r="O77">
        <f t="shared" si="6"/>
        <v>0</v>
      </c>
      <c r="P77">
        <f t="shared" si="4"/>
        <v>0</v>
      </c>
      <c r="Q77">
        <f t="shared" si="5"/>
        <v>0</v>
      </c>
      <c r="R77" t="e">
        <f t="shared" ref="R77:R98" si="7">LN(P77)</f>
        <v>#NUM!</v>
      </c>
    </row>
    <row r="78" spans="11:18" x14ac:dyDescent="0.25">
      <c r="L78">
        <v>71</v>
      </c>
      <c r="O78">
        <f t="shared" si="6"/>
        <v>0</v>
      </c>
    </row>
    <row r="79" spans="11:18" x14ac:dyDescent="0.25">
      <c r="L79">
        <v>72</v>
      </c>
      <c r="O79">
        <f t="shared" si="6"/>
        <v>0</v>
      </c>
    </row>
    <row r="80" spans="11:18" x14ac:dyDescent="0.25">
      <c r="K80" t="s">
        <v>101</v>
      </c>
      <c r="L80">
        <v>73</v>
      </c>
      <c r="O80">
        <f t="shared" si="6"/>
        <v>0</v>
      </c>
      <c r="P80">
        <f t="shared" si="4"/>
        <v>0</v>
      </c>
      <c r="Q80">
        <f t="shared" si="5"/>
        <v>0</v>
      </c>
      <c r="R80" t="e">
        <f t="shared" si="7"/>
        <v>#NUM!</v>
      </c>
    </row>
    <row r="81" spans="11:18" x14ac:dyDescent="0.25">
      <c r="L81">
        <v>74</v>
      </c>
      <c r="O81">
        <f t="shared" si="6"/>
        <v>0</v>
      </c>
    </row>
    <row r="82" spans="11:18" x14ac:dyDescent="0.25">
      <c r="L82">
        <v>75</v>
      </c>
      <c r="O82">
        <f t="shared" si="6"/>
        <v>0</v>
      </c>
    </row>
    <row r="83" spans="11:18" x14ac:dyDescent="0.25">
      <c r="K83" t="s">
        <v>102</v>
      </c>
      <c r="L83">
        <v>76</v>
      </c>
      <c r="O83">
        <f t="shared" si="6"/>
        <v>0</v>
      </c>
      <c r="P83">
        <f t="shared" ref="P83:P98" si="8">AVERAGE(O83:O85)</f>
        <v>0</v>
      </c>
      <c r="Q83">
        <f t="shared" ref="Q83:Q98" si="9">_xlfn.STDEV.S(O83:O85)</f>
        <v>0</v>
      </c>
      <c r="R83" t="e">
        <f t="shared" si="7"/>
        <v>#NUM!</v>
      </c>
    </row>
    <row r="84" spans="11:18" x14ac:dyDescent="0.25">
      <c r="L84">
        <v>77</v>
      </c>
      <c r="O84">
        <f t="shared" si="6"/>
        <v>0</v>
      </c>
    </row>
    <row r="85" spans="11:18" x14ac:dyDescent="0.25">
      <c r="L85">
        <v>78</v>
      </c>
      <c r="O85">
        <f t="shared" si="6"/>
        <v>0</v>
      </c>
    </row>
    <row r="86" spans="11:18" x14ac:dyDescent="0.25">
      <c r="K86" t="s">
        <v>103</v>
      </c>
      <c r="L86">
        <v>79</v>
      </c>
      <c r="O86">
        <f t="shared" si="6"/>
        <v>0</v>
      </c>
      <c r="P86">
        <f t="shared" si="8"/>
        <v>0</v>
      </c>
      <c r="Q86">
        <f t="shared" si="9"/>
        <v>0</v>
      </c>
      <c r="R86" t="e">
        <f t="shared" si="7"/>
        <v>#NUM!</v>
      </c>
    </row>
    <row r="87" spans="11:18" x14ac:dyDescent="0.25">
      <c r="L87">
        <v>80</v>
      </c>
      <c r="O87">
        <f t="shared" si="6"/>
        <v>0</v>
      </c>
    </row>
    <row r="88" spans="11:18" x14ac:dyDescent="0.25">
      <c r="L88">
        <v>81</v>
      </c>
      <c r="O88">
        <f t="shared" si="6"/>
        <v>0</v>
      </c>
    </row>
    <row r="89" spans="11:18" x14ac:dyDescent="0.25">
      <c r="K89" t="s">
        <v>104</v>
      </c>
      <c r="L89">
        <v>82</v>
      </c>
      <c r="O89">
        <f t="shared" si="6"/>
        <v>0</v>
      </c>
      <c r="P89">
        <f t="shared" si="8"/>
        <v>0</v>
      </c>
      <c r="Q89">
        <f t="shared" si="9"/>
        <v>0</v>
      </c>
      <c r="R89" t="e">
        <f t="shared" si="7"/>
        <v>#NUM!</v>
      </c>
    </row>
    <row r="90" spans="11:18" x14ac:dyDescent="0.25">
      <c r="L90">
        <v>83</v>
      </c>
      <c r="O90">
        <f t="shared" si="6"/>
        <v>0</v>
      </c>
    </row>
    <row r="91" spans="11:18" x14ac:dyDescent="0.25">
      <c r="L91">
        <v>84</v>
      </c>
      <c r="O91">
        <f t="shared" si="6"/>
        <v>0</v>
      </c>
    </row>
    <row r="92" spans="11:18" x14ac:dyDescent="0.25">
      <c r="K92" t="s">
        <v>105</v>
      </c>
      <c r="L92">
        <v>85</v>
      </c>
      <c r="O92">
        <f t="shared" si="6"/>
        <v>0</v>
      </c>
      <c r="P92">
        <f t="shared" si="8"/>
        <v>0</v>
      </c>
      <c r="Q92">
        <f t="shared" si="9"/>
        <v>0</v>
      </c>
      <c r="R92" t="e">
        <f t="shared" si="7"/>
        <v>#NUM!</v>
      </c>
    </row>
    <row r="93" spans="11:18" x14ac:dyDescent="0.25">
      <c r="L93">
        <v>86</v>
      </c>
      <c r="O93">
        <f t="shared" si="6"/>
        <v>0</v>
      </c>
    </row>
    <row r="94" spans="11:18" x14ac:dyDescent="0.25">
      <c r="L94">
        <v>87</v>
      </c>
      <c r="O94">
        <f t="shared" si="6"/>
        <v>0</v>
      </c>
    </row>
    <row r="95" spans="11:18" x14ac:dyDescent="0.25">
      <c r="K95" t="s">
        <v>106</v>
      </c>
      <c r="L95">
        <v>88</v>
      </c>
      <c r="O95">
        <f t="shared" si="6"/>
        <v>0</v>
      </c>
      <c r="P95">
        <f t="shared" si="8"/>
        <v>0</v>
      </c>
      <c r="Q95">
        <f t="shared" si="9"/>
        <v>0</v>
      </c>
      <c r="R95" t="e">
        <f t="shared" si="7"/>
        <v>#NUM!</v>
      </c>
    </row>
    <row r="96" spans="11:18" x14ac:dyDescent="0.25">
      <c r="L96">
        <v>89</v>
      </c>
      <c r="O96">
        <f t="shared" si="6"/>
        <v>0</v>
      </c>
    </row>
    <row r="97" spans="11:18" x14ac:dyDescent="0.25">
      <c r="L97">
        <v>90</v>
      </c>
      <c r="O97">
        <f t="shared" si="6"/>
        <v>0</v>
      </c>
    </row>
    <row r="98" spans="11:18" x14ac:dyDescent="0.25">
      <c r="K98" t="s">
        <v>107</v>
      </c>
      <c r="L98">
        <v>91</v>
      </c>
      <c r="O98">
        <f t="shared" si="6"/>
        <v>0</v>
      </c>
      <c r="P98">
        <f t="shared" si="8"/>
        <v>0</v>
      </c>
      <c r="Q98">
        <f t="shared" si="9"/>
        <v>0</v>
      </c>
      <c r="R98" t="e">
        <f t="shared" si="7"/>
        <v>#NUM!</v>
      </c>
    </row>
    <row r="99" spans="11:18" x14ac:dyDescent="0.25">
      <c r="L99">
        <v>92</v>
      </c>
      <c r="O99">
        <f t="shared" si="6"/>
        <v>0</v>
      </c>
    </row>
    <row r="100" spans="11:18" x14ac:dyDescent="0.25">
      <c r="L100">
        <v>93</v>
      </c>
      <c r="O100">
        <f t="shared" si="6"/>
        <v>0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2"/>
  <sheetViews>
    <sheetView topLeftCell="A499" zoomScaleNormal="100" workbookViewId="0">
      <selection activeCell="M540" sqref="M540"/>
    </sheetView>
  </sheetViews>
  <sheetFormatPr baseColWidth="10" defaultRowHeight="15" x14ac:dyDescent="0.25"/>
  <cols>
    <col min="1" max="1" width="13.140625" bestFit="1" customWidth="1"/>
    <col min="2" max="2" width="13.28515625" customWidth="1"/>
    <col min="3" max="3" width="11.5703125" customWidth="1"/>
    <col min="4" max="4" width="13.42578125" bestFit="1" customWidth="1"/>
    <col min="5" max="5" width="11.7109375" customWidth="1"/>
    <col min="6" max="6" width="12.42578125" customWidth="1"/>
    <col min="7" max="7" width="11.5703125" bestFit="1" customWidth="1"/>
    <col min="8" max="8" width="12" customWidth="1"/>
    <col min="9" max="9" width="10.85546875" customWidth="1"/>
    <col min="10" max="10" width="12.5703125" bestFit="1" customWidth="1"/>
    <col min="11" max="11" width="11.42578125" style="3"/>
  </cols>
  <sheetData>
    <row r="1" spans="1:13" x14ac:dyDescent="0.25">
      <c r="A1" s="1" t="s">
        <v>56</v>
      </c>
    </row>
    <row r="4" spans="1:13" ht="17.25" x14ac:dyDescent="0.25">
      <c r="A4" s="3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s="8" t="s">
        <v>54</v>
      </c>
      <c r="I4" t="s">
        <v>58</v>
      </c>
      <c r="J4" s="3" t="s">
        <v>59</v>
      </c>
      <c r="K4" t="s">
        <v>57</v>
      </c>
      <c r="L4" t="s">
        <v>89</v>
      </c>
      <c r="M4" t="s">
        <v>174</v>
      </c>
    </row>
    <row r="5" spans="1:13" x14ac:dyDescent="0.25">
      <c r="A5">
        <v>8.3333333333333329E-2</v>
      </c>
      <c r="B5">
        <v>36.997407407407401</v>
      </c>
      <c r="C5">
        <v>500.03048780487802</v>
      </c>
      <c r="D5">
        <v>7.0506341463414604</v>
      </c>
      <c r="E5">
        <v>96.163517915309498</v>
      </c>
      <c r="F5">
        <v>0.99999932432432403</v>
      </c>
      <c r="G5">
        <v>20.891935483870999</v>
      </c>
      <c r="H5">
        <v>4.8800000000000003E-2</v>
      </c>
      <c r="I5">
        <f>((F5*60)/22.4)*((20.95-(((100-20.95-0.04)/(100-G5-H5))*(G5)))/100)</f>
        <v>1.9040074159789172E-3</v>
      </c>
      <c r="J5">
        <f>(-1)*((F5*60)/22.4)*((0.04-(((100-20.95-0.04)/(100-G5-H5))*(H5)))/100)</f>
        <v>2.3489960183457377E-4</v>
      </c>
      <c r="K5">
        <f>J5/I5</f>
        <v>0.12337115909488389</v>
      </c>
      <c r="L5">
        <v>0</v>
      </c>
      <c r="M5">
        <v>1000</v>
      </c>
    </row>
    <row r="6" spans="1:13" x14ac:dyDescent="0.25">
      <c r="A6">
        <v>0.25</v>
      </c>
      <c r="B6">
        <v>37.005625000000002</v>
      </c>
      <c r="C6">
        <v>500.01201629327898</v>
      </c>
      <c r="D6">
        <v>7.0501666666666702</v>
      </c>
      <c r="E6">
        <v>95.8307467532468</v>
      </c>
      <c r="F6">
        <v>0.99999122807017504</v>
      </c>
      <c r="G6">
        <v>20.8645</v>
      </c>
      <c r="H6">
        <v>6.3913043478260906E-2</v>
      </c>
      <c r="I6">
        <f t="shared" ref="I6:I69" si="0">((F6*60)/22.4)*((20.95-(((100-20.95-0.04)/(100-G6-H6))*(G6)))/100)</f>
        <v>2.7254454769644987E-3</v>
      </c>
      <c r="J6">
        <f t="shared" ref="J6:J69" si="1">(-1)*((F6*60)/22.4)*((0.04-(((100-20.95-0.04)/(100-G6-H6))*(H6)))/100)</f>
        <v>6.3918894159781161E-4</v>
      </c>
      <c r="K6">
        <f t="shared" ref="K6:K69" si="2">J6/I6</f>
        <v>0.23452640935224903</v>
      </c>
      <c r="L6">
        <v>0</v>
      </c>
      <c r="M6">
        <v>1000</v>
      </c>
    </row>
    <row r="7" spans="1:13" x14ac:dyDescent="0.25">
      <c r="A7">
        <v>0.41666666666666669</v>
      </c>
      <c r="B7">
        <v>37.004107142857102</v>
      </c>
      <c r="C7">
        <v>500.017573221757</v>
      </c>
      <c r="D7">
        <v>7.05</v>
      </c>
      <c r="E7">
        <v>95.874728434504803</v>
      </c>
      <c r="F7">
        <v>0.99999795221843002</v>
      </c>
      <c r="G7">
        <v>20.858000000000001</v>
      </c>
      <c r="H7">
        <v>7.0000000000000007E-2</v>
      </c>
      <c r="I7">
        <f t="shared" si="0"/>
        <v>2.9023511308103635E-3</v>
      </c>
      <c r="J7">
        <f t="shared" si="1"/>
        <v>8.0209960696597566E-4</v>
      </c>
      <c r="K7">
        <f t="shared" si="2"/>
        <v>0.27636201507500646</v>
      </c>
      <c r="L7">
        <v>0</v>
      </c>
      <c r="M7">
        <v>1000</v>
      </c>
    </row>
    <row r="8" spans="1:13" x14ac:dyDescent="0.25">
      <c r="A8">
        <v>0.58333333333333337</v>
      </c>
      <c r="B8">
        <v>37.001481481481498</v>
      </c>
      <c r="C8">
        <v>500.025918367347</v>
      </c>
      <c r="D8">
        <v>7.0495151515151502</v>
      </c>
      <c r="E8">
        <v>95.980774410774401</v>
      </c>
      <c r="F8">
        <v>1.0000020905923299</v>
      </c>
      <c r="G8">
        <v>20.8734782608696</v>
      </c>
      <c r="H8">
        <v>7.0000000000000007E-2</v>
      </c>
      <c r="I8">
        <f t="shared" si="0"/>
        <v>2.378709866011602E-3</v>
      </c>
      <c r="J8">
        <f t="shared" si="1"/>
        <v>8.0246974042378196E-4</v>
      </c>
      <c r="K8">
        <f t="shared" si="2"/>
        <v>0.33735503093081631</v>
      </c>
      <c r="L8">
        <v>0</v>
      </c>
      <c r="M8">
        <v>1000</v>
      </c>
    </row>
    <row r="9" spans="1:13" x14ac:dyDescent="0.25">
      <c r="A9">
        <v>0.75</v>
      </c>
      <c r="B9">
        <v>37.001136363636398</v>
      </c>
      <c r="C9">
        <v>500.02340862423</v>
      </c>
      <c r="D9">
        <v>7.0492222222222196</v>
      </c>
      <c r="E9">
        <v>95.880169491525393</v>
      </c>
      <c r="F9">
        <v>1.0000063157894701</v>
      </c>
      <c r="G9">
        <v>20.894117647058799</v>
      </c>
      <c r="H9">
        <v>7.3636363636363597E-2</v>
      </c>
      <c r="I9">
        <f t="shared" si="0"/>
        <v>1.6543933214362755E-3</v>
      </c>
      <c r="J9">
        <f t="shared" si="1"/>
        <v>9.0042452112879174E-4</v>
      </c>
      <c r="K9">
        <f t="shared" si="2"/>
        <v>0.54426266684096658</v>
      </c>
      <c r="L9">
        <v>0</v>
      </c>
      <c r="M9">
        <v>1000</v>
      </c>
    </row>
    <row r="10" spans="1:13" x14ac:dyDescent="0.25">
      <c r="A10">
        <v>0.91666666666666663</v>
      </c>
      <c r="B10">
        <v>37.001249999999999</v>
      </c>
      <c r="C10">
        <v>500.02479338843</v>
      </c>
      <c r="D10">
        <v>7.0490000000000004</v>
      </c>
      <c r="E10">
        <v>95.678028169014098</v>
      </c>
      <c r="F10">
        <v>1.0000049382716001</v>
      </c>
      <c r="G10">
        <v>20.893714285714299</v>
      </c>
      <c r="H10">
        <v>7.5454545454545496E-2</v>
      </c>
      <c r="I10">
        <f t="shared" si="0"/>
        <v>1.6551761633436227E-3</v>
      </c>
      <c r="J10">
        <f t="shared" si="1"/>
        <v>9.4914728354798339E-4</v>
      </c>
      <c r="K10">
        <f t="shared" si="2"/>
        <v>0.57344185142843662</v>
      </c>
      <c r="L10">
        <v>0</v>
      </c>
      <c r="M10">
        <v>1000</v>
      </c>
    </row>
    <row r="11" spans="1:13" x14ac:dyDescent="0.25">
      <c r="A11">
        <v>1.0833333333333333</v>
      </c>
      <c r="B11">
        <v>36.999166666666703</v>
      </c>
      <c r="C11">
        <v>500.02813765182202</v>
      </c>
      <c r="D11">
        <v>7.0490000000000004</v>
      </c>
      <c r="E11">
        <v>95.397759740259701</v>
      </c>
      <c r="F11">
        <v>0.999994035087719</v>
      </c>
      <c r="G11">
        <v>20.8803571428571</v>
      </c>
      <c r="H11">
        <v>7.7391304347826095E-2</v>
      </c>
      <c r="I11">
        <f t="shared" si="0"/>
        <v>2.0936300343482811E-3</v>
      </c>
      <c r="J11">
        <f t="shared" si="1"/>
        <v>1.000700988812552E-3</v>
      </c>
      <c r="K11">
        <f t="shared" si="2"/>
        <v>0.47797412742221035</v>
      </c>
      <c r="L11">
        <v>0</v>
      </c>
      <c r="M11">
        <v>1000</v>
      </c>
    </row>
    <row r="12" spans="1:13" x14ac:dyDescent="0.25">
      <c r="A12">
        <v>1.25</v>
      </c>
      <c r="B12">
        <v>37.000208333333298</v>
      </c>
      <c r="C12">
        <v>500.029038854806</v>
      </c>
      <c r="D12">
        <v>7.0486578947368397</v>
      </c>
      <c r="E12">
        <v>95.205591397849503</v>
      </c>
      <c r="F12">
        <v>0.99998958333333299</v>
      </c>
      <c r="G12">
        <v>20.8537931034483</v>
      </c>
      <c r="H12">
        <v>7.9500000000000001E-2</v>
      </c>
      <c r="I12">
        <f t="shared" si="0"/>
        <v>2.9775574849057974E-3</v>
      </c>
      <c r="J12">
        <f t="shared" si="1"/>
        <v>1.0564974503528871E-3</v>
      </c>
      <c r="K12">
        <f t="shared" si="2"/>
        <v>0.35482016911801523</v>
      </c>
      <c r="L12">
        <v>0</v>
      </c>
      <c r="M12">
        <v>1000</v>
      </c>
    </row>
    <row r="13" spans="1:13" x14ac:dyDescent="0.25">
      <c r="A13">
        <v>1.4166666666666667</v>
      </c>
      <c r="B13">
        <v>36.999743589743602</v>
      </c>
      <c r="C13">
        <v>500.00973630831601</v>
      </c>
      <c r="D13">
        <v>7.0483030303030301</v>
      </c>
      <c r="E13">
        <v>95.088811881188093</v>
      </c>
      <c r="F13">
        <v>0.99998762214983705</v>
      </c>
      <c r="G13">
        <v>20.85</v>
      </c>
      <c r="H13">
        <v>7.9500000000000001E-2</v>
      </c>
      <c r="I13">
        <f t="shared" si="0"/>
        <v>3.1058499943959826E-3</v>
      </c>
      <c r="J13">
        <f t="shared" si="1"/>
        <v>1.0563933000061353E-3</v>
      </c>
      <c r="K13">
        <f t="shared" si="2"/>
        <v>0.34013017432014769</v>
      </c>
      <c r="L13">
        <v>0</v>
      </c>
      <c r="M13">
        <v>1000</v>
      </c>
    </row>
    <row r="14" spans="1:13" x14ac:dyDescent="0.25">
      <c r="A14">
        <v>1.5833333333333333</v>
      </c>
      <c r="B14">
        <v>37.000588235294103</v>
      </c>
      <c r="C14">
        <v>499.99895178197102</v>
      </c>
      <c r="D14">
        <v>7.048</v>
      </c>
      <c r="E14">
        <v>95.062218430034093</v>
      </c>
      <c r="F14">
        <v>0.99999455128205095</v>
      </c>
      <c r="G14">
        <v>20.865714285714301</v>
      </c>
      <c r="H14">
        <v>0.08</v>
      </c>
      <c r="I14">
        <f t="shared" si="0"/>
        <v>2.5707330381538455E-3</v>
      </c>
      <c r="J14">
        <f t="shared" si="1"/>
        <v>1.0702223249459168E-3</v>
      </c>
      <c r="K14">
        <f t="shared" si="2"/>
        <v>0.41631017653800789</v>
      </c>
      <c r="L14">
        <v>0</v>
      </c>
      <c r="M14">
        <v>1000</v>
      </c>
    </row>
    <row r="15" spans="1:13" x14ac:dyDescent="0.25">
      <c r="A15">
        <v>1.75</v>
      </c>
      <c r="B15">
        <v>37.001034482758598</v>
      </c>
      <c r="C15">
        <v>500.00987654321</v>
      </c>
      <c r="D15">
        <v>7.0475084745762704</v>
      </c>
      <c r="E15">
        <v>94.793914473684197</v>
      </c>
      <c r="F15">
        <v>0.99999140893470795</v>
      </c>
      <c r="G15">
        <v>20.855769230769202</v>
      </c>
      <c r="H15">
        <v>0.08</v>
      </c>
      <c r="I15">
        <f t="shared" si="0"/>
        <v>2.9071867151039084E-3</v>
      </c>
      <c r="J15">
        <f t="shared" si="1"/>
        <v>1.0699495770052794E-3</v>
      </c>
      <c r="K15">
        <f t="shared" si="2"/>
        <v>0.36803607124595622</v>
      </c>
      <c r="L15">
        <v>0</v>
      </c>
      <c r="M15">
        <v>1000</v>
      </c>
    </row>
    <row r="16" spans="1:13" x14ac:dyDescent="0.25">
      <c r="A16">
        <v>1.9166666666666667</v>
      </c>
      <c r="B16">
        <v>37.000294117647101</v>
      </c>
      <c r="C16">
        <v>500.01237113402101</v>
      </c>
      <c r="D16">
        <v>7.0469999999999997</v>
      </c>
      <c r="E16">
        <v>94.549477351916394</v>
      </c>
      <c r="F16">
        <v>0.99998821656050996</v>
      </c>
      <c r="G16">
        <v>20.85</v>
      </c>
      <c r="H16">
        <v>0.08</v>
      </c>
      <c r="I16">
        <f t="shared" si="0"/>
        <v>3.1023230164257628E-3</v>
      </c>
      <c r="J16">
        <f t="shared" si="1"/>
        <v>1.0697899198375612E-3</v>
      </c>
      <c r="K16">
        <f t="shared" si="2"/>
        <v>0.34483511683773138</v>
      </c>
      <c r="L16">
        <v>0</v>
      </c>
      <c r="M16">
        <v>1000</v>
      </c>
    </row>
    <row r="17" spans="1:13" x14ac:dyDescent="0.25">
      <c r="A17">
        <v>2.0833333333333335</v>
      </c>
      <c r="B17">
        <v>37.000624999999999</v>
      </c>
      <c r="C17">
        <v>499.98421052631602</v>
      </c>
      <c r="D17">
        <v>7.0465116279069804</v>
      </c>
      <c r="E17">
        <v>94.576702898550707</v>
      </c>
      <c r="F17">
        <v>0.99999452054794502</v>
      </c>
      <c r="G17">
        <v>20.863043478260899</v>
      </c>
      <c r="H17">
        <v>8.0526315789473696E-2</v>
      </c>
      <c r="I17">
        <f t="shared" si="0"/>
        <v>2.6573823147145732E-3</v>
      </c>
      <c r="J17">
        <f t="shared" si="1"/>
        <v>1.0842535850914806E-3</v>
      </c>
      <c r="K17">
        <f t="shared" si="2"/>
        <v>0.40801565476209589</v>
      </c>
      <c r="L17">
        <v>0</v>
      </c>
      <c r="M17">
        <v>1000</v>
      </c>
    </row>
    <row r="18" spans="1:13" x14ac:dyDescent="0.25">
      <c r="A18">
        <v>2.25</v>
      </c>
      <c r="B18">
        <v>37.000740740740703</v>
      </c>
      <c r="C18">
        <v>500.033739837398</v>
      </c>
      <c r="D18">
        <v>7.0459500000000004</v>
      </c>
      <c r="E18">
        <v>94.566415662650599</v>
      </c>
      <c r="F18">
        <v>1.0000024691358</v>
      </c>
      <c r="G18">
        <v>20.888999999999999</v>
      </c>
      <c r="H18">
        <v>8.1428571428571406E-2</v>
      </c>
      <c r="I18">
        <f t="shared" si="0"/>
        <v>1.7724980233128525E-3</v>
      </c>
      <c r="J18">
        <f t="shared" si="1"/>
        <v>1.1091564679837033E-3</v>
      </c>
      <c r="K18">
        <f t="shared" si="2"/>
        <v>0.6257589308396837</v>
      </c>
      <c r="L18">
        <v>0</v>
      </c>
      <c r="M18">
        <v>1000</v>
      </c>
    </row>
    <row r="19" spans="1:13" x14ac:dyDescent="0.25">
      <c r="A19">
        <v>2.4166666666666665</v>
      </c>
      <c r="B19">
        <v>36.998064516128998</v>
      </c>
      <c r="C19">
        <v>500.01488469601702</v>
      </c>
      <c r="D19">
        <v>7.0453999999999999</v>
      </c>
      <c r="E19">
        <v>94.310744336569599</v>
      </c>
      <c r="F19">
        <v>0.999994701986755</v>
      </c>
      <c r="G19">
        <v>20.881904761904799</v>
      </c>
      <c r="H19">
        <v>8.3225806451612899E-2</v>
      </c>
      <c r="I19">
        <f t="shared" si="0"/>
        <v>1.9999721548766935E-3</v>
      </c>
      <c r="J19">
        <f t="shared" si="1"/>
        <v>1.1571265020703931E-3</v>
      </c>
      <c r="K19">
        <f t="shared" si="2"/>
        <v>0.5785713062298784</v>
      </c>
      <c r="L19">
        <v>0</v>
      </c>
      <c r="M19">
        <v>1000</v>
      </c>
    </row>
    <row r="20" spans="1:13" x14ac:dyDescent="0.25">
      <c r="A20">
        <v>2.5833333333333335</v>
      </c>
      <c r="B20">
        <v>37</v>
      </c>
      <c r="C20">
        <v>500.03040816326501</v>
      </c>
      <c r="D20">
        <v>7.0446</v>
      </c>
      <c r="E20">
        <v>94.124276315789501</v>
      </c>
      <c r="F20">
        <v>1</v>
      </c>
      <c r="G20">
        <v>20.868437499999999</v>
      </c>
      <c r="H20">
        <v>8.48E-2</v>
      </c>
      <c r="I20">
        <f t="shared" si="0"/>
        <v>2.4446743628495481E-3</v>
      </c>
      <c r="J20">
        <f t="shared" si="1"/>
        <v>1.1989436203303436E-3</v>
      </c>
      <c r="K20">
        <f t="shared" si="2"/>
        <v>0.49043080687966856</v>
      </c>
      <c r="L20">
        <v>0</v>
      </c>
      <c r="M20">
        <v>1000</v>
      </c>
    </row>
    <row r="21" spans="1:13" x14ac:dyDescent="0.25">
      <c r="A21">
        <v>2.75</v>
      </c>
      <c r="B21">
        <v>37.002127659574498</v>
      </c>
      <c r="C21">
        <v>499.99267782426801</v>
      </c>
      <c r="D21">
        <v>7.0440500000000004</v>
      </c>
      <c r="E21">
        <v>93.806996466431102</v>
      </c>
      <c r="F21">
        <v>0.99999583333333297</v>
      </c>
      <c r="G21">
        <v>20.830769230769199</v>
      </c>
      <c r="H21">
        <v>8.6800000000000002E-2</v>
      </c>
      <c r="I21">
        <f t="shared" si="0"/>
        <v>3.7047020380532509E-3</v>
      </c>
      <c r="J21">
        <f t="shared" si="1"/>
        <v>1.2514367711054311E-3</v>
      </c>
      <c r="K21">
        <f t="shared" si="2"/>
        <v>0.33779687495813748</v>
      </c>
      <c r="L21">
        <v>0</v>
      </c>
      <c r="M21">
        <v>1000</v>
      </c>
    </row>
    <row r="22" spans="1:13" x14ac:dyDescent="0.25">
      <c r="A22">
        <v>2.9166666666666665</v>
      </c>
      <c r="B22">
        <v>36.999555555555602</v>
      </c>
      <c r="C22">
        <v>499.97326530612202</v>
      </c>
      <c r="D22">
        <v>7.0434545454545496</v>
      </c>
      <c r="E22">
        <v>93.639264705882397</v>
      </c>
      <c r="F22">
        <v>0.99999686520376196</v>
      </c>
      <c r="G22">
        <v>20.823125000000001</v>
      </c>
      <c r="H22">
        <v>0.09</v>
      </c>
      <c r="I22">
        <f t="shared" si="0"/>
        <v>3.9405881168925096E-3</v>
      </c>
      <c r="J22">
        <f t="shared" si="1"/>
        <v>1.3369382310005925E-3</v>
      </c>
      <c r="K22">
        <f t="shared" si="2"/>
        <v>0.33927378130929414</v>
      </c>
      <c r="L22">
        <v>0</v>
      </c>
      <c r="M22">
        <v>1000</v>
      </c>
    </row>
    <row r="23" spans="1:13" x14ac:dyDescent="0.25">
      <c r="A23">
        <v>3.0833333333333335</v>
      </c>
      <c r="B23">
        <v>36.9970588235294</v>
      </c>
      <c r="C23">
        <v>499.98582995951398</v>
      </c>
      <c r="D23">
        <v>7.0426000000000002</v>
      </c>
      <c r="E23">
        <v>93.5919626168224</v>
      </c>
      <c r="F23">
        <v>0.99999662162162195</v>
      </c>
      <c r="G23">
        <v>20.839230769230799</v>
      </c>
      <c r="H23">
        <v>0.09</v>
      </c>
      <c r="I23">
        <f t="shared" si="0"/>
        <v>3.396016949097456E-3</v>
      </c>
      <c r="J23">
        <f t="shared" si="1"/>
        <v>1.3374284600316559E-3</v>
      </c>
      <c r="K23">
        <f t="shared" si="2"/>
        <v>0.39382266934418514</v>
      </c>
      <c r="L23">
        <v>0</v>
      </c>
      <c r="M23">
        <v>1000</v>
      </c>
    </row>
    <row r="24" spans="1:13" x14ac:dyDescent="0.25">
      <c r="A24">
        <v>3.25</v>
      </c>
      <c r="B24">
        <v>37.001923076923099</v>
      </c>
      <c r="C24">
        <v>500.01198347107402</v>
      </c>
      <c r="D24">
        <v>7.0417586206896603</v>
      </c>
      <c r="E24">
        <v>93.256057347670307</v>
      </c>
      <c r="F24">
        <v>0.99999421768707497</v>
      </c>
      <c r="G24">
        <v>20.8215</v>
      </c>
      <c r="H24">
        <v>0.09</v>
      </c>
      <c r="I24">
        <f t="shared" si="0"/>
        <v>3.9955099296446264E-3</v>
      </c>
      <c r="J24">
        <f t="shared" si="1"/>
        <v>1.3368852078670182E-3</v>
      </c>
      <c r="K24">
        <f t="shared" si="2"/>
        <v>0.33459689286416694</v>
      </c>
      <c r="L24">
        <v>0</v>
      </c>
      <c r="M24">
        <v>1000</v>
      </c>
    </row>
    <row r="25" spans="1:13" x14ac:dyDescent="0.25">
      <c r="A25">
        <v>3.4166666666666665</v>
      </c>
      <c r="B25">
        <v>36.998510638297901</v>
      </c>
      <c r="C25">
        <v>500.01122448979601</v>
      </c>
      <c r="D25">
        <v>7.0408965517241402</v>
      </c>
      <c r="E25">
        <v>93.090402930402902</v>
      </c>
      <c r="F25">
        <v>1.00000357142857</v>
      </c>
      <c r="G25">
        <v>20.82</v>
      </c>
      <c r="H25">
        <v>0.09</v>
      </c>
      <c r="I25">
        <f t="shared" si="0"/>
        <v>4.0462524617960269E-3</v>
      </c>
      <c r="J25">
        <f t="shared" si="1"/>
        <v>1.3368520370667211E-3</v>
      </c>
      <c r="K25">
        <f t="shared" si="2"/>
        <v>0.33039264101512023</v>
      </c>
      <c r="L25">
        <v>0</v>
      </c>
      <c r="M25">
        <v>1000</v>
      </c>
    </row>
    <row r="26" spans="1:13" x14ac:dyDescent="0.25">
      <c r="A26">
        <v>3.5833333333333335</v>
      </c>
      <c r="B26">
        <v>37.0004347826087</v>
      </c>
      <c r="C26">
        <v>500.00987654321</v>
      </c>
      <c r="D26">
        <v>7.0399705882352901</v>
      </c>
      <c r="E26">
        <v>93.126468750000001</v>
      </c>
      <c r="F26">
        <v>0.99999839228295795</v>
      </c>
      <c r="G26">
        <v>20.837199999999999</v>
      </c>
      <c r="H26">
        <v>9.1499999999999998E-2</v>
      </c>
      <c r="I26">
        <f t="shared" si="0"/>
        <v>3.4541203206604836E-3</v>
      </c>
      <c r="J26">
        <f t="shared" si="1"/>
        <v>1.3775620170782667E-3</v>
      </c>
      <c r="K26">
        <f t="shared" si="2"/>
        <v>0.39881703275896729</v>
      </c>
      <c r="L26">
        <v>0</v>
      </c>
      <c r="M26">
        <v>1000</v>
      </c>
    </row>
    <row r="27" spans="1:13" x14ac:dyDescent="0.25">
      <c r="A27">
        <v>3.75</v>
      </c>
      <c r="B27">
        <v>37.001153846153798</v>
      </c>
      <c r="C27">
        <v>500.01492842535799</v>
      </c>
      <c r="D27">
        <v>7.0392142857142899</v>
      </c>
      <c r="E27">
        <v>93.079747634069406</v>
      </c>
      <c r="F27">
        <v>1.000005</v>
      </c>
      <c r="G27">
        <v>20.859473684210499</v>
      </c>
      <c r="H27">
        <v>9.5483870967741899E-2</v>
      </c>
      <c r="I27">
        <f t="shared" si="0"/>
        <v>2.672525582543315E-3</v>
      </c>
      <c r="J27">
        <f t="shared" si="1"/>
        <v>1.4850486971859618E-3</v>
      </c>
      <c r="K27">
        <f t="shared" si="2"/>
        <v>0.55567239725829376</v>
      </c>
      <c r="L27">
        <v>0</v>
      </c>
      <c r="M27">
        <v>1000</v>
      </c>
    </row>
    <row r="28" spans="1:13" x14ac:dyDescent="0.25">
      <c r="A28">
        <v>3.9166666666666665</v>
      </c>
      <c r="B28">
        <v>37</v>
      </c>
      <c r="C28">
        <v>499.99402061855699</v>
      </c>
      <c r="D28">
        <v>7.0381666666666698</v>
      </c>
      <c r="E28">
        <v>92.774949494949496</v>
      </c>
      <c r="F28">
        <v>0.99999833887043199</v>
      </c>
      <c r="G28">
        <v>20.856562499999999</v>
      </c>
      <c r="H28">
        <v>9.6666666666666706E-2</v>
      </c>
      <c r="I28">
        <f t="shared" si="0"/>
        <v>2.7626610682232296E-3</v>
      </c>
      <c r="J28">
        <f t="shared" si="1"/>
        <v>1.5166501442732785E-3</v>
      </c>
      <c r="K28">
        <f t="shared" si="2"/>
        <v>0.54898161838169046</v>
      </c>
      <c r="L28">
        <v>0</v>
      </c>
      <c r="M28">
        <v>1000</v>
      </c>
    </row>
    <row r="29" spans="1:13" x14ac:dyDescent="0.25">
      <c r="A29">
        <v>4.083333333333333</v>
      </c>
      <c r="B29">
        <v>36.999642857142902</v>
      </c>
      <c r="C29">
        <v>500.00142276422798</v>
      </c>
      <c r="D29">
        <v>7.0373714285714302</v>
      </c>
      <c r="E29">
        <v>92.478304498269907</v>
      </c>
      <c r="F29">
        <v>0.99999743589743595</v>
      </c>
      <c r="G29">
        <v>20.850312500000001</v>
      </c>
      <c r="H29">
        <v>9.9500000000000005E-2</v>
      </c>
      <c r="I29">
        <f t="shared" si="0"/>
        <v>2.954118482893509E-3</v>
      </c>
      <c r="J29">
        <f t="shared" si="1"/>
        <v>1.5923909946106974E-3</v>
      </c>
      <c r="K29">
        <f t="shared" si="2"/>
        <v>0.53904100456085202</v>
      </c>
      <c r="L29">
        <v>0</v>
      </c>
      <c r="M29">
        <v>1000</v>
      </c>
    </row>
    <row r="30" spans="1:13" x14ac:dyDescent="0.25">
      <c r="A30">
        <v>4.25</v>
      </c>
      <c r="B30">
        <v>36.9998</v>
      </c>
      <c r="C30">
        <v>500.00882956878797</v>
      </c>
      <c r="D30">
        <v>7.0363478260869599</v>
      </c>
      <c r="E30">
        <v>92.305696969696996</v>
      </c>
      <c r="F30">
        <v>1.0000049833886999</v>
      </c>
      <c r="G30">
        <v>20.815428571428601</v>
      </c>
      <c r="H30">
        <v>0.1</v>
      </c>
      <c r="I30">
        <f t="shared" si="0"/>
        <v>4.1303503204616517E-3</v>
      </c>
      <c r="J30">
        <f t="shared" si="1"/>
        <v>1.6046251409809296E-3</v>
      </c>
      <c r="K30">
        <f t="shared" si="2"/>
        <v>0.38849613627968965</v>
      </c>
      <c r="L30">
        <v>0</v>
      </c>
      <c r="M30">
        <v>1000</v>
      </c>
    </row>
    <row r="31" spans="1:13" x14ac:dyDescent="0.25">
      <c r="A31">
        <v>4.416666666666667</v>
      </c>
      <c r="B31">
        <v>36.996923076923103</v>
      </c>
      <c r="C31">
        <v>500.025879917184</v>
      </c>
      <c r="D31">
        <v>7.0351249999999999</v>
      </c>
      <c r="E31">
        <v>92.091192982456107</v>
      </c>
      <c r="F31">
        <v>1.00000754716981</v>
      </c>
      <c r="G31">
        <v>20.813666666666698</v>
      </c>
      <c r="H31">
        <v>0.1</v>
      </c>
      <c r="I31">
        <f t="shared" si="0"/>
        <v>4.1899193454561423E-3</v>
      </c>
      <c r="J31">
        <f t="shared" si="1"/>
        <v>1.6045696368142673E-3</v>
      </c>
      <c r="K31">
        <f t="shared" si="2"/>
        <v>0.38295955232512552</v>
      </c>
      <c r="L31">
        <v>0</v>
      </c>
      <c r="M31">
        <v>1000</v>
      </c>
    </row>
    <row r="32" spans="1:13" x14ac:dyDescent="0.25">
      <c r="A32">
        <v>4.583333333333333</v>
      </c>
      <c r="B32">
        <v>37.000999999999998</v>
      </c>
      <c r="C32">
        <v>499.995519348269</v>
      </c>
      <c r="D32">
        <v>7.0341428571428599</v>
      </c>
      <c r="E32">
        <v>91.9889935064935</v>
      </c>
      <c r="F32">
        <v>1.0000100591715999</v>
      </c>
      <c r="G32">
        <v>20.8318181818182</v>
      </c>
      <c r="H32">
        <v>0.102083333333333</v>
      </c>
      <c r="I32">
        <f t="shared" si="0"/>
        <v>3.5615254640442473E-3</v>
      </c>
      <c r="J32">
        <f t="shared" si="1"/>
        <v>1.6610230602310131E-3</v>
      </c>
      <c r="K32">
        <f t="shared" si="2"/>
        <v>0.46637966708368228</v>
      </c>
      <c r="L32">
        <v>0</v>
      </c>
      <c r="M32">
        <v>1000</v>
      </c>
    </row>
    <row r="33" spans="1:13" x14ac:dyDescent="0.25">
      <c r="A33">
        <v>4.75</v>
      </c>
      <c r="B33">
        <v>37.002258064516099</v>
      </c>
      <c r="C33">
        <v>499.99918533604898</v>
      </c>
      <c r="D33">
        <v>7.0330000000000004</v>
      </c>
      <c r="E33">
        <v>91.634085603112794</v>
      </c>
      <c r="F33">
        <v>1.0000097643097601</v>
      </c>
      <c r="G33">
        <v>20.815333333333299</v>
      </c>
      <c r="H33">
        <v>0.1032</v>
      </c>
      <c r="I33">
        <f t="shared" si="0"/>
        <v>4.111049415029505E-3</v>
      </c>
      <c r="J33">
        <f t="shared" si="1"/>
        <v>1.6903755369965349E-3</v>
      </c>
      <c r="K33">
        <f t="shared" si="2"/>
        <v>0.41117859853903099</v>
      </c>
      <c r="L33">
        <v>0</v>
      </c>
      <c r="M33">
        <v>1000</v>
      </c>
    </row>
    <row r="34" spans="1:13" x14ac:dyDescent="0.25">
      <c r="A34">
        <v>4.916666666666667</v>
      </c>
      <c r="B34">
        <v>37.002777777777801</v>
      </c>
      <c r="C34">
        <v>499.99430894308898</v>
      </c>
      <c r="D34">
        <v>7.0316666666666698</v>
      </c>
      <c r="E34">
        <v>91.4515808823529</v>
      </c>
      <c r="F34">
        <v>1.0000115624999999</v>
      </c>
      <c r="G34">
        <v>20.810500000000001</v>
      </c>
      <c r="H34">
        <v>0.108636363636364</v>
      </c>
      <c r="I34">
        <f t="shared" si="0"/>
        <v>4.2361587511043084E-3</v>
      </c>
      <c r="J34">
        <f t="shared" si="1"/>
        <v>1.8358877161601809E-3</v>
      </c>
      <c r="K34">
        <f t="shared" si="2"/>
        <v>0.43338501317534195</v>
      </c>
      <c r="L34">
        <v>0</v>
      </c>
      <c r="M34">
        <v>1000</v>
      </c>
    </row>
    <row r="35" spans="1:13" x14ac:dyDescent="0.25">
      <c r="A35">
        <v>5.083333333333333</v>
      </c>
      <c r="B35">
        <v>36.998571428571402</v>
      </c>
      <c r="C35">
        <v>500.011764705882</v>
      </c>
      <c r="D35">
        <v>7.0304736842105298</v>
      </c>
      <c r="E35">
        <v>91.332681159420304</v>
      </c>
      <c r="F35">
        <v>1.0000042071197399</v>
      </c>
      <c r="G35">
        <v>20.825172413793101</v>
      </c>
      <c r="H35">
        <v>0.11</v>
      </c>
      <c r="I35">
        <f t="shared" si="0"/>
        <v>3.7304306091692414E-3</v>
      </c>
      <c r="J35">
        <f t="shared" si="1"/>
        <v>1.872964675822831E-3</v>
      </c>
      <c r="K35">
        <f t="shared" si="2"/>
        <v>0.50207733960234047</v>
      </c>
      <c r="L35">
        <v>0</v>
      </c>
      <c r="M35">
        <v>1000</v>
      </c>
    </row>
    <row r="36" spans="1:13" x14ac:dyDescent="0.25">
      <c r="A36">
        <v>5.25</v>
      </c>
      <c r="B36">
        <v>37.001034482758598</v>
      </c>
      <c r="C36">
        <v>499.98247422680402</v>
      </c>
      <c r="D36">
        <v>7.0293124999999996</v>
      </c>
      <c r="E36">
        <v>91.164187725631805</v>
      </c>
      <c r="F36">
        <v>1.00000241935484</v>
      </c>
      <c r="G36">
        <v>20.847727272727301</v>
      </c>
      <c r="H36">
        <v>0.11</v>
      </c>
      <c r="I36">
        <f t="shared" si="0"/>
        <v>2.9674569904039683E-3</v>
      </c>
      <c r="J36">
        <f t="shared" si="1"/>
        <v>1.8738015152676747E-3</v>
      </c>
      <c r="K36">
        <f t="shared" si="2"/>
        <v>0.63145026914529556</v>
      </c>
      <c r="L36">
        <v>0</v>
      </c>
      <c r="M36">
        <v>1000</v>
      </c>
    </row>
    <row r="37" spans="1:13" x14ac:dyDescent="0.25">
      <c r="A37">
        <v>5.416666666666667</v>
      </c>
      <c r="B37">
        <v>37.000999999999998</v>
      </c>
      <c r="C37">
        <v>499.980816326531</v>
      </c>
      <c r="D37">
        <v>7.0279375000000002</v>
      </c>
      <c r="E37">
        <v>90.962956204379594</v>
      </c>
      <c r="F37">
        <v>1.00000378006873</v>
      </c>
      <c r="G37">
        <v>20.850909090909099</v>
      </c>
      <c r="H37">
        <v>0.1116</v>
      </c>
      <c r="I37">
        <f t="shared" si="0"/>
        <v>2.8484919041721081E-3</v>
      </c>
      <c r="J37">
        <f t="shared" si="1"/>
        <v>1.9168246518353495E-3</v>
      </c>
      <c r="K37">
        <f t="shared" si="2"/>
        <v>0.67292613646815314</v>
      </c>
      <c r="L37">
        <v>0</v>
      </c>
      <c r="M37">
        <v>1000</v>
      </c>
    </row>
    <row r="38" spans="1:13" x14ac:dyDescent="0.25">
      <c r="A38">
        <v>5.583333333333333</v>
      </c>
      <c r="B38">
        <v>36.998181818181799</v>
      </c>
      <c r="C38">
        <v>500.00488798370702</v>
      </c>
      <c r="D38">
        <v>7.0265666666666702</v>
      </c>
      <c r="E38">
        <v>90.540392156862694</v>
      </c>
      <c r="F38">
        <v>1.00001057401813</v>
      </c>
      <c r="G38">
        <v>20.839310344827599</v>
      </c>
      <c r="H38">
        <v>0.113</v>
      </c>
      <c r="I38">
        <f t="shared" si="0"/>
        <v>3.2310814063226849E-3</v>
      </c>
      <c r="J38">
        <f t="shared" si="1"/>
        <v>1.9539346429964626E-3</v>
      </c>
      <c r="K38">
        <f t="shared" si="2"/>
        <v>0.60473086167774659</v>
      </c>
      <c r="L38">
        <v>0</v>
      </c>
      <c r="M38">
        <v>1000</v>
      </c>
    </row>
    <row r="39" spans="1:13" x14ac:dyDescent="0.25">
      <c r="A39">
        <v>5.75</v>
      </c>
      <c r="B39">
        <v>36.998437500000001</v>
      </c>
      <c r="C39">
        <v>499.99463917525799</v>
      </c>
      <c r="D39">
        <v>7.0254062499999996</v>
      </c>
      <c r="E39">
        <v>90.127572016460903</v>
      </c>
      <c r="F39">
        <v>1.00000216606498</v>
      </c>
      <c r="G39">
        <v>20.806000000000001</v>
      </c>
      <c r="H39">
        <v>0.117727272727273</v>
      </c>
      <c r="I39">
        <f t="shared" si="0"/>
        <v>4.3242206162891171E-3</v>
      </c>
      <c r="J39">
        <f t="shared" si="1"/>
        <v>2.0793421950442443E-3</v>
      </c>
      <c r="K39">
        <f t="shared" si="2"/>
        <v>0.48085941480679062</v>
      </c>
      <c r="L39">
        <v>0</v>
      </c>
      <c r="M39">
        <v>1000</v>
      </c>
    </row>
    <row r="40" spans="1:13" x14ac:dyDescent="0.25">
      <c r="A40">
        <v>5.916666666666667</v>
      </c>
      <c r="B40">
        <v>36.999166666666703</v>
      </c>
      <c r="C40">
        <v>499.99064449064502</v>
      </c>
      <c r="D40">
        <v>7.024</v>
      </c>
      <c r="E40">
        <v>89.900080000000003</v>
      </c>
      <c r="F40">
        <v>1.00000346020761</v>
      </c>
      <c r="G40">
        <v>20.8</v>
      </c>
      <c r="H40">
        <v>0.12</v>
      </c>
      <c r="I40">
        <f t="shared" si="0"/>
        <v>4.5110442238798891E-3</v>
      </c>
      <c r="J40">
        <f t="shared" si="1"/>
        <v>2.1400193277123342E-3</v>
      </c>
      <c r="K40">
        <f t="shared" si="2"/>
        <v>0.4743955548881168</v>
      </c>
      <c r="L40">
        <v>0</v>
      </c>
      <c r="M40">
        <v>1000</v>
      </c>
    </row>
    <row r="41" spans="1:13" x14ac:dyDescent="0.25">
      <c r="A41">
        <v>6.083333333333333</v>
      </c>
      <c r="B41">
        <v>36.999354838709699</v>
      </c>
      <c r="C41">
        <v>499.976987447699</v>
      </c>
      <c r="D41">
        <v>7.0223793103448298</v>
      </c>
      <c r="E41">
        <v>89.6864919354839</v>
      </c>
      <c r="F41">
        <v>1.0000020588235301</v>
      </c>
      <c r="G41">
        <v>20.8172413793103</v>
      </c>
      <c r="H41">
        <v>0.1205</v>
      </c>
      <c r="I41">
        <f t="shared" si="0"/>
        <v>3.924608449564721E-3</v>
      </c>
      <c r="J41">
        <f t="shared" si="1"/>
        <v>2.154121001963878E-3</v>
      </c>
      <c r="K41">
        <f t="shared" si="2"/>
        <v>0.54887539219429438</v>
      </c>
      <c r="L41">
        <v>0</v>
      </c>
      <c r="M41">
        <v>1000</v>
      </c>
    </row>
    <row r="42" spans="1:13" x14ac:dyDescent="0.25">
      <c r="A42">
        <v>6.25</v>
      </c>
      <c r="B42">
        <v>36.998888888888899</v>
      </c>
      <c r="C42">
        <v>499.99508196721303</v>
      </c>
      <c r="D42">
        <v>7.02106060606061</v>
      </c>
      <c r="E42">
        <v>89.303358490565998</v>
      </c>
      <c r="F42">
        <v>1.0000070287539899</v>
      </c>
      <c r="G42">
        <v>20.801904761904801</v>
      </c>
      <c r="H42">
        <v>0.12181818181818201</v>
      </c>
      <c r="I42">
        <f t="shared" si="0"/>
        <v>4.4338748366233747E-3</v>
      </c>
      <c r="J42">
        <f t="shared" si="1"/>
        <v>2.1888389836262991E-3</v>
      </c>
      <c r="K42">
        <f t="shared" si="2"/>
        <v>0.49366278126452784</v>
      </c>
      <c r="L42">
        <v>0</v>
      </c>
      <c r="M42">
        <v>1000</v>
      </c>
    </row>
    <row r="43" spans="1:13" x14ac:dyDescent="0.25">
      <c r="A43">
        <v>6.416666666666667</v>
      </c>
      <c r="B43">
        <v>36.9996875</v>
      </c>
      <c r="C43">
        <v>500.00182186234798</v>
      </c>
      <c r="D43">
        <v>7.0194999999999999</v>
      </c>
      <c r="E43">
        <v>89.042235772357699</v>
      </c>
      <c r="F43">
        <v>0.99999967532467504</v>
      </c>
      <c r="G43">
        <v>20.795999999999999</v>
      </c>
      <c r="H43">
        <v>0.127037037037037</v>
      </c>
      <c r="I43">
        <f t="shared" si="0"/>
        <v>4.5967005116262886E-3</v>
      </c>
      <c r="J43">
        <f t="shared" si="1"/>
        <v>2.3284669527113182E-3</v>
      </c>
      <c r="K43">
        <f t="shared" si="2"/>
        <v>0.50655180750235973</v>
      </c>
      <c r="L43">
        <v>0</v>
      </c>
      <c r="M43">
        <v>1000</v>
      </c>
    </row>
    <row r="44" spans="1:13" x14ac:dyDescent="0.25">
      <c r="A44">
        <v>6.583333333333333</v>
      </c>
      <c r="B44">
        <v>36.999090909090903</v>
      </c>
      <c r="C44">
        <v>500.00997963340097</v>
      </c>
      <c r="D44">
        <v>7.0181290322580603</v>
      </c>
      <c r="E44">
        <v>88.882881355932199</v>
      </c>
      <c r="F44">
        <v>1.00000410094637</v>
      </c>
      <c r="G44">
        <v>20.809000000000001</v>
      </c>
      <c r="H44">
        <v>0.13</v>
      </c>
      <c r="I44">
        <f t="shared" si="0"/>
        <v>4.1363551791429812E-3</v>
      </c>
      <c r="J44">
        <f t="shared" si="1"/>
        <v>2.408477931502351E-3</v>
      </c>
      <c r="K44">
        <f t="shared" si="2"/>
        <v>0.58227058054559222</v>
      </c>
      <c r="L44">
        <v>0</v>
      </c>
      <c r="M44">
        <v>1000</v>
      </c>
    </row>
    <row r="45" spans="1:13" x14ac:dyDescent="0.25">
      <c r="A45">
        <v>6.75</v>
      </c>
      <c r="B45">
        <v>37.0021428571429</v>
      </c>
      <c r="C45">
        <v>500.02407407407401</v>
      </c>
      <c r="D45">
        <v>7.0165185185185202</v>
      </c>
      <c r="E45">
        <v>88.658503649634994</v>
      </c>
      <c r="F45">
        <v>1.00000089020772</v>
      </c>
      <c r="G45">
        <v>20.834444444444401</v>
      </c>
      <c r="H45">
        <v>0.13052631578947399</v>
      </c>
      <c r="I45">
        <f t="shared" si="0"/>
        <v>3.2719721959414004E-3</v>
      </c>
      <c r="J45">
        <f t="shared" si="1"/>
        <v>2.4237069793262124E-3</v>
      </c>
      <c r="K45">
        <f t="shared" si="2"/>
        <v>0.74074803640832032</v>
      </c>
      <c r="L45">
        <v>0</v>
      </c>
      <c r="M45">
        <v>1000</v>
      </c>
    </row>
    <row r="46" spans="1:13" x14ac:dyDescent="0.25">
      <c r="A46">
        <v>6.916666666666667</v>
      </c>
      <c r="B46">
        <v>36.997575757575802</v>
      </c>
      <c r="C46">
        <v>499.98</v>
      </c>
      <c r="D46">
        <v>7.0148888888888896</v>
      </c>
      <c r="E46">
        <v>88.391149825783998</v>
      </c>
      <c r="F46">
        <v>1</v>
      </c>
      <c r="G46">
        <v>20.835428571428601</v>
      </c>
      <c r="H46">
        <v>0.135333333333333</v>
      </c>
      <c r="I46">
        <f t="shared" si="0"/>
        <v>3.2047339019787295E-3</v>
      </c>
      <c r="J46">
        <f t="shared" si="1"/>
        <v>2.5526889944632479E-3</v>
      </c>
      <c r="K46">
        <f t="shared" si="2"/>
        <v>0.79653695830630955</v>
      </c>
      <c r="L46">
        <v>0</v>
      </c>
      <c r="M46">
        <v>1000</v>
      </c>
    </row>
    <row r="47" spans="1:13" x14ac:dyDescent="0.25">
      <c r="A47">
        <v>7.083333333333333</v>
      </c>
      <c r="B47">
        <v>37.002272727272697</v>
      </c>
      <c r="C47">
        <v>500.00670731707299</v>
      </c>
      <c r="D47">
        <v>7.0133666666666699</v>
      </c>
      <c r="E47">
        <v>87.862889733840305</v>
      </c>
      <c r="F47">
        <v>1.0000020833333301</v>
      </c>
      <c r="G47">
        <v>20.8229411764706</v>
      </c>
      <c r="H47">
        <v>0.13800000000000001</v>
      </c>
      <c r="I47">
        <f t="shared" si="0"/>
        <v>3.6084291542037555E-3</v>
      </c>
      <c r="J47">
        <f t="shared" si="1"/>
        <v>2.6236464686439196E-3</v>
      </c>
      <c r="K47">
        <f t="shared" si="2"/>
        <v>0.72708825822100964</v>
      </c>
      <c r="L47">
        <v>0</v>
      </c>
      <c r="M47">
        <v>1000</v>
      </c>
    </row>
    <row r="48" spans="1:13" x14ac:dyDescent="0.25">
      <c r="A48">
        <v>7.25</v>
      </c>
      <c r="B48">
        <v>37.000540540540499</v>
      </c>
      <c r="C48">
        <v>500.02668024439902</v>
      </c>
      <c r="D48">
        <v>7.0118648648648598</v>
      </c>
      <c r="E48">
        <v>87.457683397683397</v>
      </c>
      <c r="F48">
        <v>0.99999841269841305</v>
      </c>
      <c r="G48">
        <v>20.792187500000001</v>
      </c>
      <c r="H48">
        <v>0.13900000000000001</v>
      </c>
      <c r="I48">
        <f t="shared" si="0"/>
        <v>4.6413682450965211E-3</v>
      </c>
      <c r="J48">
        <f t="shared" si="1"/>
        <v>2.6490121301021995E-3</v>
      </c>
      <c r="K48">
        <f t="shared" si="2"/>
        <v>0.57073948676681896</v>
      </c>
      <c r="L48">
        <v>0</v>
      </c>
      <c r="M48">
        <v>1000</v>
      </c>
    </row>
    <row r="49" spans="1:13" x14ac:dyDescent="0.25">
      <c r="A49">
        <v>7.416666666666667</v>
      </c>
      <c r="B49">
        <v>37.000606060606103</v>
      </c>
      <c r="C49">
        <v>499.98501026693998</v>
      </c>
      <c r="D49">
        <v>7.0104375000000001</v>
      </c>
      <c r="E49">
        <v>87.056521739130403</v>
      </c>
      <c r="F49">
        <v>0.99998808777429504</v>
      </c>
      <c r="G49">
        <v>20.7841025641026</v>
      </c>
      <c r="H49">
        <v>0.14099999999999999</v>
      </c>
      <c r="I49">
        <f t="shared" si="0"/>
        <v>4.9005253107338902E-3</v>
      </c>
      <c r="J49">
        <f t="shared" si="1"/>
        <v>2.7022253130354894E-3</v>
      </c>
      <c r="K49">
        <f t="shared" si="2"/>
        <v>0.55141543848710595</v>
      </c>
      <c r="L49">
        <v>0</v>
      </c>
      <c r="M49">
        <v>1000</v>
      </c>
    </row>
    <row r="50" spans="1:13" x14ac:dyDescent="0.25">
      <c r="A50">
        <v>7.583333333333333</v>
      </c>
      <c r="B50">
        <v>37.000238095238103</v>
      </c>
      <c r="C50">
        <v>500.02851323828901</v>
      </c>
      <c r="D50">
        <v>7.0086333333333304</v>
      </c>
      <c r="E50">
        <v>86.808875968992197</v>
      </c>
      <c r="F50">
        <v>0.99999411764705903</v>
      </c>
      <c r="G50">
        <v>20.796206896551698</v>
      </c>
      <c r="H50">
        <v>0.14607142857142899</v>
      </c>
      <c r="I50">
        <f t="shared" si="0"/>
        <v>4.4556791707663782E-3</v>
      </c>
      <c r="J50">
        <f t="shared" si="1"/>
        <v>2.838820498095522E-3</v>
      </c>
      <c r="K50">
        <f t="shared" si="2"/>
        <v>0.63712408126710884</v>
      </c>
      <c r="L50">
        <v>0</v>
      </c>
      <c r="M50">
        <v>1000</v>
      </c>
    </row>
    <row r="51" spans="1:13" x14ac:dyDescent="0.25">
      <c r="A51">
        <v>7.75</v>
      </c>
      <c r="B51">
        <v>37.000384615384597</v>
      </c>
      <c r="C51">
        <v>500.00674846625799</v>
      </c>
      <c r="D51">
        <v>7.0071282051282102</v>
      </c>
      <c r="E51">
        <v>86.350353356890494</v>
      </c>
      <c r="F51">
        <v>0.99998996763754</v>
      </c>
      <c r="G51">
        <v>20.782631578947399</v>
      </c>
      <c r="H51">
        <v>0.14904761904761901</v>
      </c>
      <c r="I51">
        <f t="shared" si="0"/>
        <v>4.8936390929822556E-3</v>
      </c>
      <c r="J51">
        <f t="shared" si="1"/>
        <v>2.9179443376426781E-3</v>
      </c>
      <c r="K51">
        <f t="shared" si="2"/>
        <v>0.59627289266737482</v>
      </c>
      <c r="L51">
        <v>0</v>
      </c>
      <c r="M51">
        <v>1000</v>
      </c>
    </row>
    <row r="52" spans="1:13" x14ac:dyDescent="0.25">
      <c r="A52">
        <v>7.916666666666667</v>
      </c>
      <c r="B52">
        <v>37.001388888888897</v>
      </c>
      <c r="C52">
        <v>500.00404040403998</v>
      </c>
      <c r="D52">
        <v>7.0052333333333303</v>
      </c>
      <c r="E52">
        <v>86.024007092198602</v>
      </c>
      <c r="F52">
        <v>0.999994181818182</v>
      </c>
      <c r="G52">
        <v>20.778076923076899</v>
      </c>
      <c r="H52">
        <v>0.152857142857143</v>
      </c>
      <c r="I52">
        <f t="shared" si="0"/>
        <v>5.0208097072625647E-3</v>
      </c>
      <c r="J52">
        <f t="shared" si="1"/>
        <v>3.0198830362072712E-3</v>
      </c>
      <c r="K52">
        <f t="shared" si="2"/>
        <v>0.601473310537747</v>
      </c>
      <c r="L52">
        <v>0</v>
      </c>
      <c r="M52">
        <v>1000</v>
      </c>
    </row>
    <row r="53" spans="1:13" x14ac:dyDescent="0.25">
      <c r="A53">
        <v>8.0833333333333339</v>
      </c>
      <c r="B53">
        <v>37</v>
      </c>
      <c r="C53">
        <v>500.02819472616602</v>
      </c>
      <c r="D53">
        <v>7.0034411764705897</v>
      </c>
      <c r="E53">
        <v>85.712611683848806</v>
      </c>
      <c r="F53">
        <v>0.99999171779141105</v>
      </c>
      <c r="G53">
        <v>20.791481481481501</v>
      </c>
      <c r="H53">
        <v>0.1575</v>
      </c>
      <c r="I53">
        <f t="shared" si="0"/>
        <v>4.5349697825110028E-3</v>
      </c>
      <c r="J53">
        <f t="shared" si="1"/>
        <v>3.1451063268562035E-3</v>
      </c>
      <c r="K53">
        <f t="shared" si="2"/>
        <v>0.69352310548688267</v>
      </c>
      <c r="L53">
        <v>0</v>
      </c>
      <c r="M53">
        <v>1000</v>
      </c>
    </row>
    <row r="54" spans="1:13" x14ac:dyDescent="0.25">
      <c r="A54">
        <v>8.25</v>
      </c>
      <c r="B54">
        <v>37.000476190476199</v>
      </c>
      <c r="C54">
        <v>500.01262729124198</v>
      </c>
      <c r="D54">
        <v>7.0018235294117703</v>
      </c>
      <c r="E54">
        <v>85.416409266409303</v>
      </c>
      <c r="F54">
        <v>0.99999514563106795</v>
      </c>
      <c r="G54">
        <v>20.816153846153799</v>
      </c>
      <c r="H54">
        <v>0.16</v>
      </c>
      <c r="I54">
        <f t="shared" si="0"/>
        <v>3.6828424910747034E-3</v>
      </c>
      <c r="J54">
        <f t="shared" si="1"/>
        <v>3.2135191936811741E-3</v>
      </c>
      <c r="K54">
        <f t="shared" si="2"/>
        <v>0.87256492816868358</v>
      </c>
      <c r="L54">
        <v>0</v>
      </c>
      <c r="M54">
        <v>1000</v>
      </c>
    </row>
    <row r="55" spans="1:13" x14ac:dyDescent="0.25">
      <c r="A55">
        <v>8.4166666666666661</v>
      </c>
      <c r="B55">
        <v>36.999333333333297</v>
      </c>
      <c r="C55">
        <v>500.01255144032899</v>
      </c>
      <c r="D55">
        <v>7.0001212121212104</v>
      </c>
      <c r="E55">
        <v>84.926393442622995</v>
      </c>
      <c r="F55">
        <v>0.999999335548173</v>
      </c>
      <c r="G55">
        <v>20.809565217391299</v>
      </c>
      <c r="H55">
        <v>0.161428571428571</v>
      </c>
      <c r="I55">
        <f t="shared" si="0"/>
        <v>3.8956959824049098E-3</v>
      </c>
      <c r="J55">
        <f t="shared" si="1"/>
        <v>3.2515089573327818E-3</v>
      </c>
      <c r="K55">
        <f t="shared" si="2"/>
        <v>0.83464135086987579</v>
      </c>
      <c r="L55">
        <v>0</v>
      </c>
      <c r="M55">
        <v>1000</v>
      </c>
    </row>
    <row r="56" spans="1:13" x14ac:dyDescent="0.25">
      <c r="A56">
        <v>8.5833333333333339</v>
      </c>
      <c r="B56">
        <v>37.000810810810798</v>
      </c>
      <c r="C56">
        <v>499.98326530612201</v>
      </c>
      <c r="D56">
        <v>7.0073095238095204</v>
      </c>
      <c r="E56">
        <v>84.359636363636398</v>
      </c>
      <c r="F56">
        <v>1.0000021126760601</v>
      </c>
      <c r="G56">
        <v>20.7945833333333</v>
      </c>
      <c r="H56">
        <v>0.1535</v>
      </c>
      <c r="I56">
        <f t="shared" si="0"/>
        <v>4.4582996007380936E-3</v>
      </c>
      <c r="J56">
        <f t="shared" si="1"/>
        <v>3.0380048418862187E-3</v>
      </c>
      <c r="K56">
        <f t="shared" si="2"/>
        <v>0.68142680258259491</v>
      </c>
      <c r="L56">
        <v>0</v>
      </c>
      <c r="M56">
        <v>1000</v>
      </c>
    </row>
    <row r="57" spans="1:13" x14ac:dyDescent="0.25">
      <c r="A57">
        <v>8.75</v>
      </c>
      <c r="B57">
        <v>37.000444444444398</v>
      </c>
      <c r="C57">
        <v>500.00627615062803</v>
      </c>
      <c r="D57">
        <v>7.0294736842105303</v>
      </c>
      <c r="E57">
        <v>83.792121212121202</v>
      </c>
      <c r="F57">
        <v>0.99999285714285702</v>
      </c>
      <c r="G57">
        <v>20.760689655172399</v>
      </c>
      <c r="H57">
        <v>0.1424</v>
      </c>
      <c r="I57">
        <f t="shared" si="0"/>
        <v>5.6817943844132985E-3</v>
      </c>
      <c r="J57">
        <f t="shared" si="1"/>
        <v>2.7386465084450282E-3</v>
      </c>
      <c r="K57">
        <f t="shared" si="2"/>
        <v>0.4820038042837097</v>
      </c>
      <c r="L57">
        <v>0</v>
      </c>
      <c r="M57">
        <v>1000</v>
      </c>
    </row>
    <row r="58" spans="1:13" x14ac:dyDescent="0.25">
      <c r="A58">
        <v>8.9166666666666661</v>
      </c>
      <c r="B58">
        <v>37.002641509434</v>
      </c>
      <c r="C58">
        <v>500.060860655738</v>
      </c>
      <c r="D58">
        <v>7.0547872340425499</v>
      </c>
      <c r="E58">
        <v>83.267773109243706</v>
      </c>
      <c r="F58">
        <v>0.99999894366197195</v>
      </c>
      <c r="G58">
        <v>20.753448275862102</v>
      </c>
      <c r="H58">
        <v>0.14695652173913001</v>
      </c>
      <c r="I58">
        <f t="shared" si="0"/>
        <v>5.894429036389536E-3</v>
      </c>
      <c r="J58">
        <f t="shared" si="1"/>
        <v>2.8604451688261936E-3</v>
      </c>
      <c r="K58">
        <f t="shared" si="2"/>
        <v>0.48527943099613213</v>
      </c>
      <c r="L58">
        <v>0</v>
      </c>
      <c r="M58">
        <v>1000</v>
      </c>
    </row>
    <row r="59" spans="1:13" x14ac:dyDescent="0.25">
      <c r="A59">
        <v>9.0833333333333339</v>
      </c>
      <c r="B59">
        <v>36.997741935483901</v>
      </c>
      <c r="C59">
        <v>500.02631578947398</v>
      </c>
      <c r="D59">
        <v>7.0770512820512801</v>
      </c>
      <c r="E59">
        <v>82.957300380228105</v>
      </c>
      <c r="F59">
        <v>0.99999614147909999</v>
      </c>
      <c r="G59">
        <v>20.76</v>
      </c>
      <c r="H59">
        <v>0.155</v>
      </c>
      <c r="I59">
        <f t="shared" si="0"/>
        <v>5.6166125552871695E-3</v>
      </c>
      <c r="J59">
        <f t="shared" si="1"/>
        <v>3.0764079400811581E-3</v>
      </c>
      <c r="K59">
        <f t="shared" si="2"/>
        <v>0.54773369353832269</v>
      </c>
      <c r="L59">
        <v>0</v>
      </c>
      <c r="M59">
        <v>1000</v>
      </c>
    </row>
    <row r="60" spans="1:13" x14ac:dyDescent="0.25">
      <c r="A60">
        <v>9.25</v>
      </c>
      <c r="B60">
        <v>37.001428571428598</v>
      </c>
      <c r="C60">
        <v>500.01145194274</v>
      </c>
      <c r="D60">
        <v>7.0929591836734698</v>
      </c>
      <c r="E60">
        <v>82.338816326530605</v>
      </c>
      <c r="F60">
        <v>0.99999449838187704</v>
      </c>
      <c r="G60">
        <v>20.731071428571401</v>
      </c>
      <c r="H60">
        <v>0.16500000000000001</v>
      </c>
      <c r="I60">
        <f t="shared" si="0"/>
        <v>6.5234853818227495E-3</v>
      </c>
      <c r="J60">
        <f t="shared" si="1"/>
        <v>3.3429479784022487E-3</v>
      </c>
      <c r="K60">
        <f t="shared" si="2"/>
        <v>0.51244814431824237</v>
      </c>
      <c r="L60">
        <v>0</v>
      </c>
      <c r="M60">
        <v>1000</v>
      </c>
    </row>
    <row r="61" spans="1:13" x14ac:dyDescent="0.25">
      <c r="A61">
        <v>9.4166666666666661</v>
      </c>
      <c r="B61">
        <v>37.000399999999999</v>
      </c>
      <c r="C61">
        <v>500.04551148225499</v>
      </c>
      <c r="D61">
        <v>7.0924285714285702</v>
      </c>
      <c r="E61">
        <v>81.855450450450405</v>
      </c>
      <c r="F61">
        <v>0.99999366197183104</v>
      </c>
      <c r="G61">
        <v>20.701499999999999</v>
      </c>
      <c r="H61">
        <v>0.174736842105263</v>
      </c>
      <c r="I61">
        <f t="shared" si="0"/>
        <v>7.4534623488062392E-3</v>
      </c>
      <c r="J61">
        <f t="shared" si="1"/>
        <v>3.6022702308139603E-3</v>
      </c>
      <c r="K61">
        <f t="shared" si="2"/>
        <v>0.4833015935729395</v>
      </c>
      <c r="L61">
        <v>0</v>
      </c>
      <c r="M61">
        <v>1000</v>
      </c>
    </row>
    <row r="62" spans="1:13" x14ac:dyDescent="0.25">
      <c r="A62">
        <v>9.5833333333333339</v>
      </c>
      <c r="B62">
        <v>37.0008571428571</v>
      </c>
      <c r="C62">
        <v>500.03568464730301</v>
      </c>
      <c r="D62">
        <v>7.0906470588235297</v>
      </c>
      <c r="E62">
        <v>81.426639344262298</v>
      </c>
      <c r="F62">
        <v>0.99999548387096804</v>
      </c>
      <c r="G62">
        <v>20.693703703703701</v>
      </c>
      <c r="H62">
        <v>0.18416666666666701</v>
      </c>
      <c r="I62">
        <f t="shared" si="0"/>
        <v>7.6505768078237238E-3</v>
      </c>
      <c r="J62">
        <f t="shared" si="1"/>
        <v>3.8545987771345046E-3</v>
      </c>
      <c r="K62">
        <f t="shared" si="2"/>
        <v>0.50383113246999478</v>
      </c>
      <c r="L62">
        <v>0</v>
      </c>
      <c r="M62">
        <v>1000</v>
      </c>
    </row>
    <row r="63" spans="1:13" x14ac:dyDescent="0.25">
      <c r="A63">
        <v>9.75</v>
      </c>
      <c r="B63">
        <v>37.000749999999996</v>
      </c>
      <c r="C63">
        <v>500.03634496919898</v>
      </c>
      <c r="D63">
        <v>7.0925090909090898</v>
      </c>
      <c r="E63">
        <v>81.023282442748098</v>
      </c>
      <c r="F63">
        <v>1.00000093167702</v>
      </c>
      <c r="G63">
        <v>20.702592592592602</v>
      </c>
      <c r="H63">
        <v>0.181111111111111</v>
      </c>
      <c r="I63">
        <f t="shared" si="0"/>
        <v>7.3720319596658011E-3</v>
      </c>
      <c r="J63">
        <f t="shared" si="1"/>
        <v>3.7732476279896164E-3</v>
      </c>
      <c r="K63">
        <f t="shared" si="2"/>
        <v>0.51183278214662953</v>
      </c>
      <c r="L63">
        <v>0</v>
      </c>
      <c r="M63">
        <v>1000</v>
      </c>
    </row>
    <row r="64" spans="1:13" x14ac:dyDescent="0.25">
      <c r="A64">
        <v>9.9166666666666661</v>
      </c>
      <c r="B64">
        <v>36.998863636363602</v>
      </c>
      <c r="C64">
        <v>500.00269151138701</v>
      </c>
      <c r="D64">
        <v>7.0875333333333304</v>
      </c>
      <c r="E64">
        <v>80.513362831858402</v>
      </c>
      <c r="F64">
        <v>0.99999473684210505</v>
      </c>
      <c r="G64">
        <v>20.685714285714301</v>
      </c>
      <c r="H64">
        <v>0.19800000000000001</v>
      </c>
      <c r="I64">
        <f t="shared" si="0"/>
        <v>7.8233999973838109E-3</v>
      </c>
      <c r="J64">
        <f t="shared" si="1"/>
        <v>4.2249957422816628E-3</v>
      </c>
      <c r="K64">
        <f t="shared" si="2"/>
        <v>0.54004598303736551</v>
      </c>
      <c r="L64">
        <v>0</v>
      </c>
      <c r="M64">
        <v>1000</v>
      </c>
    </row>
    <row r="65" spans="1:13" x14ac:dyDescent="0.25">
      <c r="A65">
        <v>10.083333333333334</v>
      </c>
      <c r="B65">
        <v>36.999761904761897</v>
      </c>
      <c r="C65">
        <v>500.02</v>
      </c>
      <c r="D65">
        <v>7.0884137931034497</v>
      </c>
      <c r="E65">
        <v>79.7542592592593</v>
      </c>
      <c r="F65">
        <v>0.99999522292993603</v>
      </c>
      <c r="G65">
        <v>20.658214285714301</v>
      </c>
      <c r="H65">
        <v>0.20899999999999999</v>
      </c>
      <c r="I65">
        <f t="shared" si="0"/>
        <v>8.6742404429835593E-3</v>
      </c>
      <c r="J65">
        <f t="shared" si="1"/>
        <v>4.5180777094000028E-3</v>
      </c>
      <c r="K65">
        <f t="shared" si="2"/>
        <v>0.52086147935345695</v>
      </c>
      <c r="L65">
        <v>0</v>
      </c>
      <c r="M65">
        <v>1000</v>
      </c>
    </row>
    <row r="66" spans="1:13" x14ac:dyDescent="0.25">
      <c r="A66">
        <v>10.25</v>
      </c>
      <c r="B66">
        <v>37.001923076923099</v>
      </c>
      <c r="C66">
        <v>499.99693877550999</v>
      </c>
      <c r="D66">
        <v>7.0899666666666699</v>
      </c>
      <c r="E66">
        <v>79.029344978165895</v>
      </c>
      <c r="F66">
        <v>1.00000308219178</v>
      </c>
      <c r="G66">
        <v>20.602692307692301</v>
      </c>
      <c r="H66">
        <v>0.20655172413793099</v>
      </c>
      <c r="I66">
        <f t="shared" si="0"/>
        <v>1.056255404505985E-2</v>
      </c>
      <c r="J66">
        <f t="shared" si="1"/>
        <v>4.4485921531460639E-3</v>
      </c>
      <c r="K66">
        <f t="shared" si="2"/>
        <v>0.42116633289338656</v>
      </c>
      <c r="L66">
        <v>0</v>
      </c>
      <c r="M66">
        <v>1000</v>
      </c>
    </row>
    <row r="67" spans="1:13" x14ac:dyDescent="0.25">
      <c r="A67">
        <v>10.416666666666666</v>
      </c>
      <c r="B67">
        <v>36.996585365853697</v>
      </c>
      <c r="C67">
        <v>500.05667351129398</v>
      </c>
      <c r="D67">
        <v>7.0923243243243199</v>
      </c>
      <c r="E67">
        <v>78.271610169491495</v>
      </c>
      <c r="F67">
        <v>1.00000777385159</v>
      </c>
      <c r="G67">
        <v>20.579130434782599</v>
      </c>
      <c r="H67">
        <v>0.211666666666667</v>
      </c>
      <c r="I67">
        <f t="shared" si="0"/>
        <v>1.1320371994110972E-2</v>
      </c>
      <c r="J67">
        <f t="shared" si="1"/>
        <v>4.5839913592058482E-3</v>
      </c>
      <c r="K67">
        <f t="shared" si="2"/>
        <v>0.40493292637295925</v>
      </c>
      <c r="L67">
        <v>0</v>
      </c>
      <c r="M67">
        <v>1000</v>
      </c>
    </row>
    <row r="68" spans="1:13" x14ac:dyDescent="0.25">
      <c r="A68">
        <v>10.583333333333334</v>
      </c>
      <c r="B68">
        <v>37.003250000000001</v>
      </c>
      <c r="C68">
        <v>500.01614255765202</v>
      </c>
      <c r="D68">
        <v>7.0947750000000003</v>
      </c>
      <c r="E68">
        <v>77.687175925925899</v>
      </c>
      <c r="F68">
        <v>1.0000082733812901</v>
      </c>
      <c r="G68">
        <v>20.576799999999999</v>
      </c>
      <c r="H68">
        <v>0.21272727272727299</v>
      </c>
      <c r="I68">
        <f t="shared" si="0"/>
        <v>1.1391457144366983E-2</v>
      </c>
      <c r="J68">
        <f t="shared" si="1"/>
        <v>4.612240411574724E-3</v>
      </c>
      <c r="K68">
        <f t="shared" si="2"/>
        <v>0.40488590292906063</v>
      </c>
      <c r="L68">
        <v>0</v>
      </c>
      <c r="M68">
        <v>1000</v>
      </c>
    </row>
    <row r="69" spans="1:13" x14ac:dyDescent="0.25">
      <c r="A69">
        <v>10.75</v>
      </c>
      <c r="B69">
        <v>37</v>
      </c>
      <c r="C69">
        <v>500.01604938271601</v>
      </c>
      <c r="D69">
        <v>7.0957272727272702</v>
      </c>
      <c r="E69">
        <v>76.987377777777795</v>
      </c>
      <c r="F69">
        <v>1.0000063157894701</v>
      </c>
      <c r="G69">
        <v>20.5456</v>
      </c>
      <c r="H69">
        <v>0.216</v>
      </c>
      <c r="I69">
        <f t="shared" si="0"/>
        <v>1.2418510837272379E-2</v>
      </c>
      <c r="J69">
        <f t="shared" si="1"/>
        <v>4.6976384042664941E-3</v>
      </c>
      <c r="K69">
        <f t="shared" si="2"/>
        <v>0.37827711114662849</v>
      </c>
      <c r="L69">
        <v>0</v>
      </c>
      <c r="M69">
        <v>1000</v>
      </c>
    </row>
    <row r="70" spans="1:13" x14ac:dyDescent="0.25">
      <c r="A70">
        <v>10.916666666666666</v>
      </c>
      <c r="B70">
        <v>37.0014705882353</v>
      </c>
      <c r="C70">
        <v>500.04398340249003</v>
      </c>
      <c r="D70">
        <v>7.0961562499999999</v>
      </c>
      <c r="E70">
        <v>76.133441860465098</v>
      </c>
      <c r="F70">
        <v>1.00001307420495</v>
      </c>
      <c r="G70">
        <v>20.525833333333299</v>
      </c>
      <c r="H70">
        <v>0.22363636363636399</v>
      </c>
      <c r="I70">
        <f t="shared" ref="I70:I133" si="3">((F70*60)/22.4)*((20.95-(((100-20.95-0.04)/(100-G70-H70))*(G70)))/100)</f>
        <v>1.3030452089472283E-2</v>
      </c>
      <c r="J70">
        <f t="shared" ref="J70:J133" si="4">(-1)*((F70*60)/22.4)*((0.04-(((100-20.95-0.04)/(100-G70-H70))*(H70)))/100)</f>
        <v>4.9007144289608491E-3</v>
      </c>
      <c r="K70">
        <f t="shared" ref="K70:K133" si="5">J70/I70</f>
        <v>0.3760970375632855</v>
      </c>
      <c r="L70">
        <v>0</v>
      </c>
      <c r="M70">
        <v>1000</v>
      </c>
    </row>
    <row r="71" spans="1:13" x14ac:dyDescent="0.25">
      <c r="A71">
        <v>11.083333333333334</v>
      </c>
      <c r="B71">
        <v>36.997812500000002</v>
      </c>
      <c r="C71">
        <v>500.023108384458</v>
      </c>
      <c r="D71">
        <v>7.0881666666666696</v>
      </c>
      <c r="E71">
        <v>75.675299145299107</v>
      </c>
      <c r="F71">
        <v>1.00001262135922</v>
      </c>
      <c r="G71">
        <v>20.523333333333301</v>
      </c>
      <c r="H71">
        <v>0.23949999999999999</v>
      </c>
      <c r="I71">
        <f t="shared" si="3"/>
        <v>1.3004773978036023E-2</v>
      </c>
      <c r="J71">
        <f t="shared" si="4"/>
        <v>5.3254254055572449E-3</v>
      </c>
      <c r="K71">
        <f t="shared" si="5"/>
        <v>0.40949772864576067</v>
      </c>
      <c r="L71">
        <v>0</v>
      </c>
      <c r="M71">
        <v>1000</v>
      </c>
    </row>
    <row r="72" spans="1:13" x14ac:dyDescent="0.25">
      <c r="A72">
        <v>11.25</v>
      </c>
      <c r="B72">
        <v>37.000689655172401</v>
      </c>
      <c r="C72">
        <v>500.04472573839701</v>
      </c>
      <c r="D72">
        <v>7.0859259259259302</v>
      </c>
      <c r="E72">
        <v>74.800613207547201</v>
      </c>
      <c r="F72">
        <v>1.0000069686411199</v>
      </c>
      <c r="G72">
        <v>20.534400000000002</v>
      </c>
      <c r="H72">
        <v>0.247391304347826</v>
      </c>
      <c r="I72">
        <f t="shared" si="3"/>
        <v>1.2577866975280311E-2</v>
      </c>
      <c r="J72">
        <f t="shared" si="4"/>
        <v>5.5377462888758161E-3</v>
      </c>
      <c r="K72">
        <f t="shared" si="5"/>
        <v>0.44027705967628122</v>
      </c>
      <c r="L72">
        <v>0</v>
      </c>
      <c r="M72">
        <v>1000</v>
      </c>
    </row>
    <row r="73" spans="1:13" x14ac:dyDescent="0.25">
      <c r="A73">
        <v>11.416666666666666</v>
      </c>
      <c r="B73">
        <v>36.999166666666703</v>
      </c>
      <c r="C73">
        <v>500.00641821946198</v>
      </c>
      <c r="D73">
        <v>7.0833448275862096</v>
      </c>
      <c r="E73">
        <v>74.010412844036694</v>
      </c>
      <c r="F73">
        <v>1.0000076388888901</v>
      </c>
      <c r="G73">
        <v>20.516923076923099</v>
      </c>
      <c r="H73">
        <v>0.25409090909090898</v>
      </c>
      <c r="I73">
        <f t="shared" si="3"/>
        <v>1.3119339857918275E-2</v>
      </c>
      <c r="J73">
        <f t="shared" si="4"/>
        <v>5.7158100316410925E-3</v>
      </c>
      <c r="K73">
        <f t="shared" si="5"/>
        <v>0.43567817386720664</v>
      </c>
      <c r="L73">
        <v>0</v>
      </c>
      <c r="M73">
        <v>1000</v>
      </c>
    </row>
    <row r="74" spans="1:13" x14ac:dyDescent="0.25">
      <c r="A74">
        <v>11.583333333333334</v>
      </c>
      <c r="B74">
        <v>36.998064516128998</v>
      </c>
      <c r="C74">
        <v>500.03097713097702</v>
      </c>
      <c r="D74">
        <v>7.0805937500000002</v>
      </c>
      <c r="E74">
        <v>73.071798245614005</v>
      </c>
      <c r="F74">
        <v>1.00000418118467</v>
      </c>
      <c r="G74">
        <v>20.490384615384599</v>
      </c>
      <c r="H74">
        <v>0.25900000000000001</v>
      </c>
      <c r="I74">
        <f t="shared" si="3"/>
        <v>1.3977564995680225E-2</v>
      </c>
      <c r="J74">
        <f t="shared" si="4"/>
        <v>5.8450326970458967E-3</v>
      </c>
      <c r="K74">
        <f t="shared" si="5"/>
        <v>0.41817245699464162</v>
      </c>
      <c r="L74">
        <v>0</v>
      </c>
      <c r="M74">
        <v>1000</v>
      </c>
    </row>
    <row r="75" spans="1:13" x14ac:dyDescent="0.25">
      <c r="A75">
        <v>11.75</v>
      </c>
      <c r="B75">
        <v>37.002000000000002</v>
      </c>
      <c r="C75">
        <v>500.04220374220398</v>
      </c>
      <c r="D75">
        <v>7.0774523809523799</v>
      </c>
      <c r="E75">
        <v>72.073915094339597</v>
      </c>
      <c r="F75">
        <v>1.0000090614886701</v>
      </c>
      <c r="G75">
        <v>20.4439130434783</v>
      </c>
      <c r="H75">
        <v>0.26789473684210502</v>
      </c>
      <c r="I75">
        <f t="shared" si="3"/>
        <v>1.5477378640382695E-2</v>
      </c>
      <c r="J75">
        <f t="shared" si="4"/>
        <v>6.0792014003420063E-3</v>
      </c>
      <c r="K75">
        <f t="shared" si="5"/>
        <v>0.39277978148576792</v>
      </c>
      <c r="L75">
        <v>0</v>
      </c>
      <c r="M75">
        <v>1000</v>
      </c>
    </row>
    <row r="76" spans="1:13" x14ac:dyDescent="0.25">
      <c r="A76">
        <v>11.916666666666666</v>
      </c>
      <c r="B76">
        <v>36.997647058823503</v>
      </c>
      <c r="C76">
        <v>500.03950103950098</v>
      </c>
      <c r="D76">
        <v>7.0746451612903201</v>
      </c>
      <c r="E76">
        <v>71.120468750000001</v>
      </c>
      <c r="F76">
        <v>1.0000013698630099</v>
      </c>
      <c r="G76">
        <v>20.423181818181799</v>
      </c>
      <c r="H76">
        <v>0.27500000000000002</v>
      </c>
      <c r="I76">
        <f t="shared" si="3"/>
        <v>1.6124279302774887E-2</v>
      </c>
      <c r="J76">
        <f t="shared" si="4"/>
        <v>6.2675454618788037E-3</v>
      </c>
      <c r="K76">
        <f t="shared" si="5"/>
        <v>0.38870236270344177</v>
      </c>
      <c r="L76">
        <v>0</v>
      </c>
      <c r="M76">
        <v>1000</v>
      </c>
    </row>
    <row r="77" spans="1:13" x14ac:dyDescent="0.25">
      <c r="A77">
        <v>12.083333333333334</v>
      </c>
      <c r="B77">
        <v>36.9978571428571</v>
      </c>
      <c r="C77">
        <v>500.00665280665299</v>
      </c>
      <c r="D77">
        <v>7.07373076923077</v>
      </c>
      <c r="E77">
        <v>70.165170731707306</v>
      </c>
      <c r="F77">
        <v>1.00000403726708</v>
      </c>
      <c r="G77">
        <v>20.431724137930999</v>
      </c>
      <c r="H77">
        <v>0.27363636363636401</v>
      </c>
      <c r="I77">
        <f t="shared" si="3"/>
        <v>1.5846987300402619E-2</v>
      </c>
      <c r="J77">
        <f t="shared" si="4"/>
        <v>6.2318315863522655E-3</v>
      </c>
      <c r="K77">
        <f t="shared" si="5"/>
        <v>0.39325024171590872</v>
      </c>
      <c r="L77">
        <v>0</v>
      </c>
      <c r="M77">
        <v>1000</v>
      </c>
    </row>
    <row r="78" spans="1:13" x14ac:dyDescent="0.25">
      <c r="A78">
        <v>12.25</v>
      </c>
      <c r="B78">
        <v>36.9995652173913</v>
      </c>
      <c r="C78">
        <v>500.03553719008301</v>
      </c>
      <c r="D78">
        <v>7.0712121212121204</v>
      </c>
      <c r="E78">
        <v>69.095260663507105</v>
      </c>
      <c r="F78">
        <v>1.0000034375</v>
      </c>
      <c r="G78">
        <v>20.3960869565217</v>
      </c>
      <c r="H78">
        <v>0.287391304347826</v>
      </c>
      <c r="I78">
        <f t="shared" si="3"/>
        <v>1.6948303888399546E-2</v>
      </c>
      <c r="J78">
        <f t="shared" si="4"/>
        <v>6.5968263274245268E-3</v>
      </c>
      <c r="K78">
        <f t="shared" si="5"/>
        <v>0.38923224240390197</v>
      </c>
      <c r="L78">
        <v>0</v>
      </c>
      <c r="M78">
        <v>1000</v>
      </c>
    </row>
    <row r="79" spans="1:13" x14ac:dyDescent="0.25">
      <c r="A79">
        <v>12.416666666666666</v>
      </c>
      <c r="B79">
        <v>37.002121212121203</v>
      </c>
      <c r="C79">
        <v>500.02150313152401</v>
      </c>
      <c r="D79">
        <v>7.0667999999999997</v>
      </c>
      <c r="E79">
        <v>68.109275362318797</v>
      </c>
      <c r="F79">
        <v>0.99999543973941396</v>
      </c>
      <c r="G79">
        <v>20.381904761904799</v>
      </c>
      <c r="H79">
        <v>0.29952380952381003</v>
      </c>
      <c r="I79">
        <f t="shared" si="3"/>
        <v>1.7340632042840028E-2</v>
      </c>
      <c r="J79">
        <f t="shared" si="4"/>
        <v>6.92028749850916E-3</v>
      </c>
      <c r="K79">
        <f t="shared" si="5"/>
        <v>0.39907931160828458</v>
      </c>
      <c r="L79">
        <v>0</v>
      </c>
      <c r="M79">
        <v>1000</v>
      </c>
    </row>
    <row r="80" spans="1:13" x14ac:dyDescent="0.25">
      <c r="A80">
        <v>12.583333333333334</v>
      </c>
      <c r="B80">
        <v>37.000454545454502</v>
      </c>
      <c r="C80">
        <v>500.01625000000001</v>
      </c>
      <c r="D80">
        <v>7.0642058823529403</v>
      </c>
      <c r="E80">
        <v>67.074949494949493</v>
      </c>
      <c r="F80">
        <v>0.99999965753424702</v>
      </c>
      <c r="G80">
        <v>20.385200000000001</v>
      </c>
      <c r="H80">
        <v>0.30272727272727301</v>
      </c>
      <c r="I80">
        <f t="shared" si="3"/>
        <v>1.7208216374109252E-2</v>
      </c>
      <c r="J80">
        <f t="shared" si="4"/>
        <v>7.006451728408543E-3</v>
      </c>
      <c r="K80">
        <f t="shared" si="5"/>
        <v>0.40715734716993396</v>
      </c>
      <c r="L80">
        <v>0</v>
      </c>
      <c r="M80">
        <v>1000</v>
      </c>
    </row>
    <row r="81" spans="1:13" x14ac:dyDescent="0.25">
      <c r="A81">
        <v>12.75</v>
      </c>
      <c r="B81">
        <v>37.0015</v>
      </c>
      <c r="C81">
        <v>500.00289855072498</v>
      </c>
      <c r="D81">
        <v>7.0615862068965498</v>
      </c>
      <c r="E81">
        <v>65.900100502512601</v>
      </c>
      <c r="F81">
        <v>1.0000003344481601</v>
      </c>
      <c r="G81">
        <v>20.395185185185198</v>
      </c>
      <c r="H81">
        <v>0.31125000000000003</v>
      </c>
      <c r="I81">
        <f t="shared" si="3"/>
        <v>1.6814760087414702E-2</v>
      </c>
      <c r="J81">
        <f t="shared" si="4"/>
        <v>7.2358129570315967E-3</v>
      </c>
      <c r="K81">
        <f t="shared" si="5"/>
        <v>0.43032507864607394</v>
      </c>
      <c r="L81">
        <v>0</v>
      </c>
      <c r="M81">
        <v>1000</v>
      </c>
    </row>
    <row r="82" spans="1:13" x14ac:dyDescent="0.25">
      <c r="A82">
        <v>12.916666666666666</v>
      </c>
      <c r="B82">
        <v>36.9994444444444</v>
      </c>
      <c r="C82">
        <v>499.96216768916202</v>
      </c>
      <c r="D82">
        <v>7.0573076923076901</v>
      </c>
      <c r="E82">
        <v>64.775876288659802</v>
      </c>
      <c r="F82">
        <v>1.0000015923566901</v>
      </c>
      <c r="G82">
        <v>20.381190476190501</v>
      </c>
      <c r="H82">
        <v>0.32695652173912998</v>
      </c>
      <c r="I82">
        <f t="shared" si="3"/>
        <v>1.717655585600281E-2</v>
      </c>
      <c r="J82">
        <f t="shared" si="4"/>
        <v>7.6552170047833549E-3</v>
      </c>
      <c r="K82">
        <f t="shared" si="5"/>
        <v>0.44567822961481729</v>
      </c>
      <c r="L82">
        <v>0</v>
      </c>
      <c r="M82">
        <v>1000</v>
      </c>
    </row>
    <row r="83" spans="1:13" x14ac:dyDescent="0.25">
      <c r="A83">
        <v>13.083333333333334</v>
      </c>
      <c r="B83">
        <v>37.002499999999998</v>
      </c>
      <c r="C83">
        <v>500.00639175257697</v>
      </c>
      <c r="D83">
        <v>7.0526363636363598</v>
      </c>
      <c r="E83">
        <v>63.446335078533998</v>
      </c>
      <c r="F83">
        <v>0.999996357615894</v>
      </c>
      <c r="G83">
        <v>20.353999999999999</v>
      </c>
      <c r="H83">
        <v>0.33950000000000002</v>
      </c>
      <c r="I83">
        <f t="shared" si="3"/>
        <v>1.8002523951481626E-2</v>
      </c>
      <c r="J83">
        <f t="shared" si="4"/>
        <v>7.988293897160945E-3</v>
      </c>
      <c r="K83">
        <f t="shared" si="5"/>
        <v>0.44373188552283527</v>
      </c>
      <c r="L83">
        <v>0</v>
      </c>
      <c r="M83">
        <v>1000</v>
      </c>
    </row>
    <row r="84" spans="1:13" x14ac:dyDescent="0.25">
      <c r="A84">
        <v>13.25</v>
      </c>
      <c r="B84">
        <v>37.0004347826087</v>
      </c>
      <c r="C84">
        <v>499.996907216495</v>
      </c>
      <c r="D84">
        <v>7.0483703703703702</v>
      </c>
      <c r="E84">
        <v>62.014885844748903</v>
      </c>
      <c r="F84">
        <v>1.0000010869565199</v>
      </c>
      <c r="G84">
        <v>20.3135714285714</v>
      </c>
      <c r="H84">
        <v>0.34749999999999998</v>
      </c>
      <c r="I84">
        <f t="shared" si="3"/>
        <v>1.9303036637698431E-2</v>
      </c>
      <c r="J84">
        <f t="shared" si="4"/>
        <v>8.1980261843656466E-3</v>
      </c>
      <c r="K84">
        <f t="shared" si="5"/>
        <v>0.42470137410168257</v>
      </c>
      <c r="L84">
        <v>0</v>
      </c>
      <c r="M84">
        <v>1000</v>
      </c>
    </row>
    <row r="85" spans="1:13" x14ac:dyDescent="0.25">
      <c r="A85">
        <v>13.416666666666666</v>
      </c>
      <c r="B85">
        <v>37</v>
      </c>
      <c r="C85">
        <v>500.01177685950398</v>
      </c>
      <c r="D85">
        <v>7.0423749999999998</v>
      </c>
      <c r="E85">
        <v>60.431198347107397</v>
      </c>
      <c r="F85">
        <v>0.99999776357827497</v>
      </c>
      <c r="G85">
        <v>20.292380952380999</v>
      </c>
      <c r="H85">
        <v>0.36038461538461503</v>
      </c>
      <c r="I85">
        <f t="shared" si="3"/>
        <v>1.9924881011188771E-2</v>
      </c>
      <c r="J85">
        <f t="shared" si="4"/>
        <v>8.5406846847158411E-3</v>
      </c>
      <c r="K85">
        <f t="shared" si="5"/>
        <v>0.42864420017965676</v>
      </c>
      <c r="L85">
        <v>0</v>
      </c>
      <c r="M85">
        <v>1000</v>
      </c>
    </row>
    <row r="86" spans="1:13" x14ac:dyDescent="0.25">
      <c r="A86">
        <v>13.583333333333334</v>
      </c>
      <c r="B86">
        <v>37</v>
      </c>
      <c r="C86">
        <v>500.00459290187899</v>
      </c>
      <c r="D86">
        <v>7.0306176470588202</v>
      </c>
      <c r="E86">
        <v>58.789515418502198</v>
      </c>
      <c r="F86">
        <v>0.99999283154121898</v>
      </c>
      <c r="G86">
        <v>20.291904761904799</v>
      </c>
      <c r="H86">
        <v>0.3755</v>
      </c>
      <c r="I86">
        <f t="shared" si="3"/>
        <v>1.9837612699453267E-2</v>
      </c>
      <c r="J86">
        <f t="shared" si="4"/>
        <v>8.9456433779319475E-3</v>
      </c>
      <c r="K86">
        <f t="shared" si="5"/>
        <v>0.45094354413817611</v>
      </c>
      <c r="L86">
        <v>0</v>
      </c>
      <c r="M86">
        <v>1000</v>
      </c>
    </row>
    <row r="87" spans="1:13" x14ac:dyDescent="0.25">
      <c r="A87">
        <v>13.75</v>
      </c>
      <c r="B87">
        <v>37</v>
      </c>
      <c r="C87">
        <v>499.99053497942401</v>
      </c>
      <c r="D87">
        <v>7.0245625</v>
      </c>
      <c r="E87">
        <v>57.1315463917526</v>
      </c>
      <c r="F87">
        <v>0.99999717314487602</v>
      </c>
      <c r="G87">
        <v>20.265000000000001</v>
      </c>
      <c r="H87">
        <v>0.38962962962962999</v>
      </c>
      <c r="I87">
        <f t="shared" si="3"/>
        <v>2.0642470374529383E-2</v>
      </c>
      <c r="J87">
        <f t="shared" si="4"/>
        <v>9.3209408578324698E-3</v>
      </c>
      <c r="K87">
        <f t="shared" si="5"/>
        <v>0.45154192733315102</v>
      </c>
      <c r="L87">
        <v>0</v>
      </c>
      <c r="M87">
        <v>1000</v>
      </c>
    </row>
    <row r="88" spans="1:13" x14ac:dyDescent="0.25">
      <c r="A88">
        <v>13.916666666666666</v>
      </c>
      <c r="B88">
        <v>37.000740740740703</v>
      </c>
      <c r="C88">
        <v>500.02731006160201</v>
      </c>
      <c r="D88">
        <v>7.0183888888888903</v>
      </c>
      <c r="E88">
        <v>55.577342995169097</v>
      </c>
      <c r="F88">
        <v>0.99998923611111101</v>
      </c>
      <c r="G88">
        <v>20.242692307692302</v>
      </c>
      <c r="H88">
        <v>0.40333333333333299</v>
      </c>
      <c r="I88">
        <f t="shared" si="3"/>
        <v>2.1295842794909543E-2</v>
      </c>
      <c r="J88">
        <f t="shared" si="4"/>
        <v>9.685208543290285E-3</v>
      </c>
      <c r="K88">
        <f t="shared" si="5"/>
        <v>0.45479339026701449</v>
      </c>
      <c r="L88">
        <v>0</v>
      </c>
      <c r="M88">
        <v>1000</v>
      </c>
    </row>
    <row r="89" spans="1:13" x14ac:dyDescent="0.25">
      <c r="A89">
        <v>14.083333333333334</v>
      </c>
      <c r="B89">
        <v>36.997352941176501</v>
      </c>
      <c r="C89">
        <v>500.01390593047</v>
      </c>
      <c r="D89">
        <v>7.0128148148148197</v>
      </c>
      <c r="E89">
        <v>54.136200000000002</v>
      </c>
      <c r="F89">
        <v>0.99999394904458605</v>
      </c>
      <c r="G89">
        <v>20.2461290322581</v>
      </c>
      <c r="H89">
        <v>0.41384615384615397</v>
      </c>
      <c r="I89">
        <f t="shared" si="3"/>
        <v>2.1109353205147983E-2</v>
      </c>
      <c r="J89">
        <f t="shared" si="4"/>
        <v>9.9675658124702953E-3</v>
      </c>
      <c r="K89">
        <f t="shared" si="5"/>
        <v>0.47218717293713591</v>
      </c>
      <c r="L89">
        <v>0</v>
      </c>
      <c r="M89">
        <v>1000</v>
      </c>
    </row>
    <row r="90" spans="1:13" x14ac:dyDescent="0.25">
      <c r="A90">
        <v>14.25</v>
      </c>
      <c r="B90">
        <v>37.0013043478261</v>
      </c>
      <c r="C90">
        <v>499.98629856850698</v>
      </c>
      <c r="D90">
        <v>7.00830303030303</v>
      </c>
      <c r="E90">
        <v>52.124242424242397</v>
      </c>
      <c r="F90">
        <v>0.99999323843416399</v>
      </c>
      <c r="G90">
        <v>20.253103448275901</v>
      </c>
      <c r="H90">
        <v>0.41959999999999997</v>
      </c>
      <c r="I90">
        <f t="shared" si="3"/>
        <v>2.0836619998348457E-2</v>
      </c>
      <c r="J90">
        <f t="shared" si="4"/>
        <v>1.0122833343417572E-2</v>
      </c>
      <c r="K90">
        <f t="shared" si="5"/>
        <v>0.48581935766069179</v>
      </c>
      <c r="L90">
        <v>0</v>
      </c>
      <c r="M90">
        <v>1000</v>
      </c>
    </row>
    <row r="91" spans="1:13" x14ac:dyDescent="0.25">
      <c r="A91">
        <v>14.416666666666666</v>
      </c>
      <c r="B91">
        <v>37.003050847457601</v>
      </c>
      <c r="C91">
        <v>500.03489795918398</v>
      </c>
      <c r="D91">
        <v>7.0027142857142897</v>
      </c>
      <c r="E91">
        <v>50.443617021276602</v>
      </c>
      <c r="F91">
        <v>0.99999560810810795</v>
      </c>
      <c r="G91">
        <v>20.2315</v>
      </c>
      <c r="H91">
        <v>0.44166666666666698</v>
      </c>
      <c r="I91">
        <f t="shared" si="3"/>
        <v>2.1409864303698799E-2</v>
      </c>
      <c r="J91">
        <f t="shared" si="4"/>
        <v>1.071163078801649E-2</v>
      </c>
      <c r="K91">
        <f t="shared" si="5"/>
        <v>0.50031287616175757</v>
      </c>
      <c r="L91">
        <v>0</v>
      </c>
      <c r="M91">
        <v>1000</v>
      </c>
    </row>
    <row r="92" spans="1:13" x14ac:dyDescent="0.25">
      <c r="A92">
        <v>14.583333333333334</v>
      </c>
      <c r="B92">
        <v>37.001562499999999</v>
      </c>
      <c r="C92">
        <v>499.957407407407</v>
      </c>
      <c r="D92">
        <v>6.9966666666666697</v>
      </c>
      <c r="E92">
        <v>48.151968503936999</v>
      </c>
      <c r="F92">
        <v>0.99999628378378402</v>
      </c>
      <c r="G92">
        <v>20.197500000000002</v>
      </c>
      <c r="H92">
        <v>0.46272727272727299</v>
      </c>
      <c r="I92">
        <f t="shared" si="3"/>
        <v>2.2404831078225461E-2</v>
      </c>
      <c r="J92">
        <f t="shared" si="4"/>
        <v>1.1271492876920291E-2</v>
      </c>
      <c r="K92">
        <f t="shared" si="5"/>
        <v>0.50308314477205296</v>
      </c>
      <c r="L92">
        <v>0</v>
      </c>
      <c r="M92">
        <v>1000</v>
      </c>
    </row>
    <row r="93" spans="1:13" x14ac:dyDescent="0.25">
      <c r="A93">
        <v>14.75</v>
      </c>
      <c r="B93">
        <v>36.999655172413803</v>
      </c>
      <c r="C93">
        <v>499.97024793388402</v>
      </c>
      <c r="D93">
        <v>6.9886451612903198</v>
      </c>
      <c r="E93">
        <v>46.189514563106798</v>
      </c>
      <c r="F93">
        <v>0.99999451612903201</v>
      </c>
      <c r="G93">
        <v>20.1416</v>
      </c>
      <c r="H93">
        <v>0.48086956521739099</v>
      </c>
      <c r="I93">
        <f t="shared" si="3"/>
        <v>2.4151441803344647E-2</v>
      </c>
      <c r="J93">
        <f t="shared" si="4"/>
        <v>1.1749303342821014E-2</v>
      </c>
      <c r="K93">
        <f t="shared" si="5"/>
        <v>0.48648455187441003</v>
      </c>
      <c r="L93">
        <v>0</v>
      </c>
      <c r="M93">
        <v>1000</v>
      </c>
    </row>
    <row r="94" spans="1:13" x14ac:dyDescent="0.25">
      <c r="A94">
        <v>14.916666666666666</v>
      </c>
      <c r="B94">
        <v>37.000975609756097</v>
      </c>
      <c r="C94">
        <v>499.997540983607</v>
      </c>
      <c r="D94">
        <v>6.9814482758620704</v>
      </c>
      <c r="E94">
        <v>44.195661157024801</v>
      </c>
      <c r="F94">
        <v>0.99999805194805202</v>
      </c>
      <c r="G94">
        <v>20.135200000000001</v>
      </c>
      <c r="H94">
        <v>0.49931034482758602</v>
      </c>
      <c r="I94">
        <f t="shared" si="3"/>
        <v>2.4240716454447229E-2</v>
      </c>
      <c r="J94">
        <f t="shared" si="4"/>
        <v>1.2243025988591467E-2</v>
      </c>
      <c r="K94">
        <f t="shared" si="5"/>
        <v>0.50506040164276367</v>
      </c>
      <c r="L94">
        <v>0</v>
      </c>
      <c r="M94">
        <v>1000</v>
      </c>
    </row>
    <row r="95" spans="1:13" x14ac:dyDescent="0.25">
      <c r="A95">
        <v>15.083333333333334</v>
      </c>
      <c r="B95">
        <v>37.003157894736802</v>
      </c>
      <c r="C95">
        <v>500.00365853658502</v>
      </c>
      <c r="D95">
        <v>6.9740588235294103</v>
      </c>
      <c r="E95">
        <v>41.581666666666699</v>
      </c>
      <c r="F95">
        <v>1.000003</v>
      </c>
      <c r="G95">
        <v>20.1369696969697</v>
      </c>
      <c r="H95">
        <v>0.51714285714285702</v>
      </c>
      <c r="I95">
        <f t="shared" si="3"/>
        <v>2.4060989153841816E-2</v>
      </c>
      <c r="J95">
        <f t="shared" si="4"/>
        <v>1.2722011875667561E-2</v>
      </c>
      <c r="K95">
        <f t="shared" si="5"/>
        <v>0.52874018579723436</v>
      </c>
      <c r="L95">
        <v>0</v>
      </c>
      <c r="M95">
        <v>1000</v>
      </c>
    </row>
    <row r="96" spans="1:13" x14ac:dyDescent="0.25">
      <c r="A96">
        <v>15.25</v>
      </c>
      <c r="B96">
        <v>37.002000000000002</v>
      </c>
      <c r="C96">
        <v>525.41260330578496</v>
      </c>
      <c r="D96">
        <v>6.96585294117647</v>
      </c>
      <c r="E96">
        <v>47.069191176470603</v>
      </c>
      <c r="F96">
        <v>0.99999928057553999</v>
      </c>
      <c r="G96">
        <v>20.086818181818199</v>
      </c>
      <c r="H96">
        <v>0.54208333333333303</v>
      </c>
      <c r="I96">
        <f t="shared" si="3"/>
        <v>2.5568732888213621E-2</v>
      </c>
      <c r="J96">
        <f t="shared" si="4"/>
        <v>1.3382592000260122E-2</v>
      </c>
      <c r="K96">
        <f t="shared" si="5"/>
        <v>0.52339676192671536</v>
      </c>
      <c r="L96">
        <v>0</v>
      </c>
      <c r="M96">
        <v>1000</v>
      </c>
    </row>
    <row r="97" spans="1:13" x14ac:dyDescent="0.25">
      <c r="A97">
        <v>15.416666666666666</v>
      </c>
      <c r="B97">
        <v>37.003720930232603</v>
      </c>
      <c r="C97">
        <v>539.99872881355896</v>
      </c>
      <c r="D97">
        <v>6.95790243902439</v>
      </c>
      <c r="E97">
        <v>49.808497652582197</v>
      </c>
      <c r="F97">
        <v>1.0000014184397199</v>
      </c>
      <c r="G97">
        <v>20.054500000000001</v>
      </c>
      <c r="H97">
        <v>0.57259259259259299</v>
      </c>
      <c r="I97">
        <f t="shared" si="3"/>
        <v>2.6442702629123207E-2</v>
      </c>
      <c r="J97">
        <f t="shared" si="4"/>
        <v>1.4195768211861035E-2</v>
      </c>
      <c r="K97">
        <f t="shared" si="5"/>
        <v>0.53685012500296536</v>
      </c>
      <c r="L97">
        <v>0</v>
      </c>
      <c r="M97">
        <v>1000</v>
      </c>
    </row>
    <row r="98" spans="1:13" x14ac:dyDescent="0.25">
      <c r="A98">
        <v>15.583333333333334</v>
      </c>
      <c r="B98">
        <v>37.003090909090901</v>
      </c>
      <c r="C98">
        <v>540.00861344537805</v>
      </c>
      <c r="D98">
        <v>6.9483225806451596</v>
      </c>
      <c r="E98">
        <v>48.030316742081503</v>
      </c>
      <c r="F98">
        <v>0.99999965635738797</v>
      </c>
      <c r="G98">
        <v>20.066666666666698</v>
      </c>
      <c r="H98">
        <v>0.58640000000000003</v>
      </c>
      <c r="I98">
        <f t="shared" si="3"/>
        <v>2.5943108219140122E-2</v>
      </c>
      <c r="J98">
        <f t="shared" si="4"/>
        <v>1.4569011553411363E-2</v>
      </c>
      <c r="K98">
        <f t="shared" si="5"/>
        <v>0.561575406861339</v>
      </c>
      <c r="L98">
        <v>0</v>
      </c>
      <c r="M98">
        <v>1000</v>
      </c>
    </row>
    <row r="99" spans="1:13" x14ac:dyDescent="0.25">
      <c r="A99">
        <v>15.75</v>
      </c>
      <c r="B99">
        <v>37.001562499999999</v>
      </c>
      <c r="C99">
        <v>540.01939655172396</v>
      </c>
      <c r="D99">
        <v>6.9394814814814803</v>
      </c>
      <c r="E99">
        <v>45.828917748917704</v>
      </c>
      <c r="F99">
        <v>1.0000014035087701</v>
      </c>
      <c r="G99">
        <v>20.067</v>
      </c>
      <c r="H99">
        <v>0.60619047619047595</v>
      </c>
      <c r="I99">
        <f t="shared" si="3"/>
        <v>2.5798485184731487E-2</v>
      </c>
      <c r="J99">
        <f t="shared" si="4"/>
        <v>1.5100990417416386E-2</v>
      </c>
      <c r="K99">
        <f t="shared" si="5"/>
        <v>0.58534407385879073</v>
      </c>
      <c r="L99">
        <v>0</v>
      </c>
      <c r="M99">
        <v>1000</v>
      </c>
    </row>
    <row r="100" spans="1:13" x14ac:dyDescent="0.25">
      <c r="A100">
        <v>15.916666666666666</v>
      </c>
      <c r="B100">
        <v>37.002307692307703</v>
      </c>
      <c r="C100">
        <v>540.00663811563197</v>
      </c>
      <c r="D100">
        <v>6.9287142857142898</v>
      </c>
      <c r="E100">
        <v>43.381062801932401</v>
      </c>
      <c r="F100">
        <v>0.99999675324675297</v>
      </c>
      <c r="G100">
        <v>20.043225806451598</v>
      </c>
      <c r="H100">
        <v>0.62761904761904797</v>
      </c>
      <c r="I100">
        <f t="shared" si="3"/>
        <v>2.6448439577306124E-2</v>
      </c>
      <c r="J100">
        <f t="shared" si="4"/>
        <v>1.567211052134453E-2</v>
      </c>
      <c r="K100">
        <f t="shared" si="5"/>
        <v>0.59255331398801547</v>
      </c>
      <c r="L100">
        <v>0</v>
      </c>
      <c r="M100">
        <v>1000</v>
      </c>
    </row>
    <row r="101" spans="1:13" x14ac:dyDescent="0.25">
      <c r="A101">
        <v>16.083333333333332</v>
      </c>
      <c r="B101">
        <v>37.003265306122401</v>
      </c>
      <c r="C101">
        <v>551.89696312364401</v>
      </c>
      <c r="D101">
        <v>6.9171111111111099</v>
      </c>
      <c r="E101">
        <v>44.077337662337698</v>
      </c>
      <c r="F101">
        <v>0.99999680511182099</v>
      </c>
      <c r="G101">
        <v>19.997199999999999</v>
      </c>
      <c r="H101">
        <v>0.65571428571428603</v>
      </c>
      <c r="I101">
        <f t="shared" si="3"/>
        <v>2.7796865695935449E-2</v>
      </c>
      <c r="J101">
        <f t="shared" si="4"/>
        <v>1.6417679296753744E-2</v>
      </c>
      <c r="K101">
        <f t="shared" si="5"/>
        <v>0.59063059397932016</v>
      </c>
      <c r="L101">
        <v>0</v>
      </c>
      <c r="M101">
        <v>1000</v>
      </c>
    </row>
    <row r="102" spans="1:13" x14ac:dyDescent="0.25">
      <c r="A102">
        <v>16.25</v>
      </c>
      <c r="B102">
        <v>37.003695652173903</v>
      </c>
      <c r="C102">
        <v>589.98888888888905</v>
      </c>
      <c r="D102">
        <v>6.9066875000000003</v>
      </c>
      <c r="E102">
        <v>48.426474164133701</v>
      </c>
      <c r="F102">
        <v>0.99999444444444396</v>
      </c>
      <c r="G102">
        <v>19.931034482758601</v>
      </c>
      <c r="H102">
        <v>0.70478260869565201</v>
      </c>
      <c r="I102">
        <f t="shared" si="3"/>
        <v>2.9676071975374106E-2</v>
      </c>
      <c r="J102">
        <f t="shared" si="4"/>
        <v>1.7722330199525523E-2</v>
      </c>
      <c r="K102">
        <f t="shared" si="5"/>
        <v>0.59719258715344548</v>
      </c>
      <c r="L102">
        <v>0</v>
      </c>
      <c r="M102">
        <v>1000</v>
      </c>
    </row>
    <row r="103" spans="1:13" x14ac:dyDescent="0.25">
      <c r="A103">
        <v>16.416666666666668</v>
      </c>
      <c r="B103">
        <v>37.0007894736842</v>
      </c>
      <c r="C103">
        <v>589.98157303370795</v>
      </c>
      <c r="D103">
        <v>6.9005681818181799</v>
      </c>
      <c r="E103">
        <v>47.423667481662598</v>
      </c>
      <c r="F103">
        <v>1.0000014652014699</v>
      </c>
      <c r="G103">
        <v>19.8908695652174</v>
      </c>
      <c r="H103">
        <v>0.70565217391304302</v>
      </c>
      <c r="I103">
        <f t="shared" si="3"/>
        <v>3.100981910898153E-2</v>
      </c>
      <c r="J103">
        <f t="shared" si="4"/>
        <v>1.7736330407016554E-2</v>
      </c>
      <c r="K103">
        <f t="shared" si="5"/>
        <v>0.57195852528786573</v>
      </c>
      <c r="L103">
        <v>0</v>
      </c>
      <c r="M103">
        <v>1000</v>
      </c>
    </row>
    <row r="104" spans="1:13" x14ac:dyDescent="0.25">
      <c r="A104">
        <v>16.583333333333332</v>
      </c>
      <c r="B104">
        <v>36.997826086956501</v>
      </c>
      <c r="C104">
        <v>621.68596491228095</v>
      </c>
      <c r="D104">
        <v>6.93062711864407</v>
      </c>
      <c r="E104">
        <v>60.408830645161302</v>
      </c>
      <c r="F104">
        <v>1.00000418006431</v>
      </c>
      <c r="G104">
        <v>20.096086956521699</v>
      </c>
      <c r="H104">
        <v>0.56559999999999999</v>
      </c>
      <c r="I104">
        <f t="shared" si="3"/>
        <v>2.5100286989954462E-2</v>
      </c>
      <c r="J104">
        <f t="shared" si="4"/>
        <v>1.4015937195467775E-2</v>
      </c>
      <c r="K104">
        <f t="shared" si="5"/>
        <v>0.55839748768917175</v>
      </c>
      <c r="L104">
        <v>2.4929354838709701</v>
      </c>
      <c r="M104">
        <f>M103+(((L104+0.0804)/553.83)*(A104-A103)*1000)</f>
        <v>1000.7744059500421</v>
      </c>
    </row>
    <row r="105" spans="1:13" x14ac:dyDescent="0.25">
      <c r="A105">
        <v>16.75</v>
      </c>
      <c r="B105">
        <v>37.004137931034499</v>
      </c>
      <c r="C105">
        <v>649.99805194805197</v>
      </c>
      <c r="D105">
        <v>6.9775373134328396</v>
      </c>
      <c r="E105">
        <v>55.2354257425743</v>
      </c>
      <c r="F105">
        <v>1.00000617283951</v>
      </c>
      <c r="G105">
        <v>20.093333333333302</v>
      </c>
      <c r="H105">
        <v>0.51160000000000005</v>
      </c>
      <c r="I105">
        <f t="shared" si="3"/>
        <v>2.5556929637165361E-2</v>
      </c>
      <c r="J105">
        <f t="shared" si="4"/>
        <v>1.2565757999233727E-2</v>
      </c>
      <c r="K105">
        <f t="shared" si="5"/>
        <v>0.4916771371847567</v>
      </c>
      <c r="L105">
        <v>2.81269230769231</v>
      </c>
      <c r="M105">
        <f t="shared" ref="M105:M161" si="6">M104+(((L105+0.0804)/553.83)*(A105-A104)*1000)</f>
        <v>1001.6450378249533</v>
      </c>
    </row>
    <row r="106" spans="1:13" x14ac:dyDescent="0.25">
      <c r="A106">
        <v>16.916666666666668</v>
      </c>
      <c r="B106">
        <v>37.001489361702099</v>
      </c>
      <c r="C106">
        <v>649.98213399503697</v>
      </c>
      <c r="D106">
        <v>7.0270000000000001</v>
      </c>
      <c r="E106">
        <v>56.237850098619298</v>
      </c>
      <c r="F106">
        <v>1.0000083056478399</v>
      </c>
      <c r="G106">
        <v>20.073181818181801</v>
      </c>
      <c r="H106">
        <v>0.52439999999999998</v>
      </c>
      <c r="I106">
        <f t="shared" si="3"/>
        <v>2.6143683286580829E-2</v>
      </c>
      <c r="J106">
        <f t="shared" si="4"/>
        <v>1.2905687717013913E-2</v>
      </c>
      <c r="K106">
        <f t="shared" si="5"/>
        <v>0.49364458617191914</v>
      </c>
      <c r="L106">
        <v>2.8598518518518499</v>
      </c>
      <c r="M106">
        <f t="shared" si="6"/>
        <v>1002.5298616432887</v>
      </c>
    </row>
    <row r="107" spans="1:13" x14ac:dyDescent="0.25">
      <c r="A107">
        <v>17.083333333333332</v>
      </c>
      <c r="B107">
        <v>37.001296296296303</v>
      </c>
      <c r="C107">
        <v>649.98661616161598</v>
      </c>
      <c r="D107">
        <v>7.0802028985507199</v>
      </c>
      <c r="E107">
        <v>55.677265624999997</v>
      </c>
      <c r="F107">
        <v>1.0000067448680401</v>
      </c>
      <c r="G107">
        <v>20.085294117647098</v>
      </c>
      <c r="H107">
        <v>0.51904761904761898</v>
      </c>
      <c r="I107">
        <f t="shared" si="3"/>
        <v>2.5775226801616438E-2</v>
      </c>
      <c r="J107">
        <f t="shared" si="4"/>
        <v>1.2764185701687719E-2</v>
      </c>
      <c r="K107">
        <f t="shared" si="5"/>
        <v>0.49521138261670855</v>
      </c>
      <c r="L107">
        <v>2.9066666666666698</v>
      </c>
      <c r="M107">
        <f t="shared" si="6"/>
        <v>1003.428773664025</v>
      </c>
    </row>
    <row r="108" spans="1:13" x14ac:dyDescent="0.25">
      <c r="A108">
        <v>17.25</v>
      </c>
      <c r="B108">
        <v>37.001547619047599</v>
      </c>
      <c r="C108">
        <v>650.00640732265401</v>
      </c>
      <c r="D108">
        <v>7.0982079207920803</v>
      </c>
      <c r="E108">
        <v>55.8837890625</v>
      </c>
      <c r="F108">
        <v>1.0000038596491201</v>
      </c>
      <c r="G108">
        <v>20.1041666666667</v>
      </c>
      <c r="H108">
        <v>0.53387096774193599</v>
      </c>
      <c r="I108">
        <f t="shared" si="3"/>
        <v>2.5044560102654347E-2</v>
      </c>
      <c r="J108">
        <f t="shared" si="4"/>
        <v>1.3165317868557869E-2</v>
      </c>
      <c r="K108">
        <f t="shared" si="5"/>
        <v>0.52567574813033124</v>
      </c>
      <c r="L108">
        <v>2.9576551724137898</v>
      </c>
      <c r="M108">
        <f t="shared" si="6"/>
        <v>1004.3430298956044</v>
      </c>
    </row>
    <row r="109" spans="1:13" x14ac:dyDescent="0.25">
      <c r="A109">
        <v>17.416666666666668</v>
      </c>
      <c r="B109">
        <v>37.000999999999998</v>
      </c>
      <c r="C109">
        <v>649.97286432160797</v>
      </c>
      <c r="D109">
        <v>7.0969887640449398</v>
      </c>
      <c r="E109">
        <v>54.994841897233201</v>
      </c>
      <c r="F109">
        <v>1.0000134969325201</v>
      </c>
      <c r="G109">
        <v>20.0896774193548</v>
      </c>
      <c r="H109">
        <v>0.56000000000000005</v>
      </c>
      <c r="I109">
        <f t="shared" si="3"/>
        <v>2.5352603804734031E-2</v>
      </c>
      <c r="J109">
        <f t="shared" si="4"/>
        <v>1.386442562374657E-2</v>
      </c>
      <c r="K109">
        <f t="shared" si="5"/>
        <v>0.54686397225825378</v>
      </c>
      <c r="L109">
        <v>3.0047857142857102</v>
      </c>
      <c r="M109">
        <f t="shared" si="6"/>
        <v>1005.2714693428132</v>
      </c>
    </row>
    <row r="110" spans="1:13" x14ac:dyDescent="0.25">
      <c r="A110">
        <v>17.583333333333332</v>
      </c>
      <c r="B110">
        <v>36.997999999999998</v>
      </c>
      <c r="C110">
        <v>649.99294710327501</v>
      </c>
      <c r="D110">
        <v>7.0960769230769198</v>
      </c>
      <c r="E110">
        <v>54.342768031189102</v>
      </c>
      <c r="F110">
        <v>1.00000709459459</v>
      </c>
      <c r="G110">
        <v>20.0606896551724</v>
      </c>
      <c r="H110">
        <v>0.57879999999999998</v>
      </c>
      <c r="I110">
        <f t="shared" si="3"/>
        <v>2.6194259518399206E-2</v>
      </c>
      <c r="J110">
        <f t="shared" si="4"/>
        <v>1.4363770376190388E-2</v>
      </c>
      <c r="K110">
        <f t="shared" si="5"/>
        <v>0.54835565655524943</v>
      </c>
      <c r="L110">
        <v>3.0560666666666698</v>
      </c>
      <c r="M110">
        <f t="shared" si="6"/>
        <v>1006.215341008206</v>
      </c>
    </row>
    <row r="111" spans="1:13" x14ac:dyDescent="0.25">
      <c r="A111">
        <v>17.75</v>
      </c>
      <c r="B111">
        <v>37.001403508771901</v>
      </c>
      <c r="C111">
        <v>650.00187793427199</v>
      </c>
      <c r="D111">
        <v>7.0943529411764699</v>
      </c>
      <c r="E111">
        <v>56.045922330097099</v>
      </c>
      <c r="F111">
        <v>1.0000070631970299</v>
      </c>
      <c r="G111">
        <v>20.0386363636364</v>
      </c>
      <c r="H111">
        <v>0.59454545454545504</v>
      </c>
      <c r="I111">
        <f t="shared" si="3"/>
        <v>2.682483812774784E-2</v>
      </c>
      <c r="J111">
        <f t="shared" si="4"/>
        <v>1.4782403270832571E-2</v>
      </c>
      <c r="K111">
        <f t="shared" si="5"/>
        <v>0.55107148085794144</v>
      </c>
      <c r="L111">
        <v>3.109</v>
      </c>
      <c r="M111">
        <f t="shared" si="6"/>
        <v>1007.1751421505542</v>
      </c>
    </row>
    <row r="112" spans="1:13" x14ac:dyDescent="0.25">
      <c r="A112">
        <v>17.916666666666668</v>
      </c>
      <c r="B112">
        <v>37.004838709677401</v>
      </c>
      <c r="C112">
        <v>693.74968152866199</v>
      </c>
      <c r="D112">
        <v>7.09470731707317</v>
      </c>
      <c r="E112">
        <v>57.933882352941197</v>
      </c>
      <c r="F112">
        <v>1.0000027607362001</v>
      </c>
      <c r="G112">
        <v>19.983333333333299</v>
      </c>
      <c r="H112">
        <v>0.60769230769230798</v>
      </c>
      <c r="I112">
        <f t="shared" si="3"/>
        <v>2.8582281328275901E-2</v>
      </c>
      <c r="J112">
        <f t="shared" si="4"/>
        <v>1.5124302835850617E-2</v>
      </c>
      <c r="K112">
        <f t="shared" si="5"/>
        <v>0.52914960363532759</v>
      </c>
      <c r="L112">
        <v>3.1615172413793098</v>
      </c>
      <c r="M112">
        <f t="shared" si="6"/>
        <v>1008.150747553349</v>
      </c>
    </row>
    <row r="113" spans="1:13" x14ac:dyDescent="0.25">
      <c r="A113">
        <v>18.083333333333332</v>
      </c>
      <c r="B113">
        <v>37.001212121212099</v>
      </c>
      <c r="C113">
        <v>710.01592741935497</v>
      </c>
      <c r="D113">
        <v>7.0960263157894703</v>
      </c>
      <c r="E113">
        <v>62.735764705882403</v>
      </c>
      <c r="F113">
        <v>1.0000063122923599</v>
      </c>
      <c r="G113">
        <v>19.961142857142899</v>
      </c>
      <c r="H113">
        <v>0.63500000000000001</v>
      </c>
      <c r="I113">
        <f t="shared" si="3"/>
        <v>2.9139503589320714E-2</v>
      </c>
      <c r="J113">
        <f t="shared" si="4"/>
        <v>1.5853232782536406E-2</v>
      </c>
      <c r="K113">
        <f t="shared" si="5"/>
        <v>0.54404608280102718</v>
      </c>
      <c r="L113">
        <v>3.2163703703703699</v>
      </c>
      <c r="M113">
        <f t="shared" si="6"/>
        <v>1009.1428601662357</v>
      </c>
    </row>
    <row r="114" spans="1:13" x14ac:dyDescent="0.25">
      <c r="A114">
        <v>18.25</v>
      </c>
      <c r="B114">
        <v>36.995263157894698</v>
      </c>
      <c r="C114">
        <v>710.019879518072</v>
      </c>
      <c r="D114">
        <v>7.0956582278480997</v>
      </c>
      <c r="E114">
        <v>63.451156862745101</v>
      </c>
      <c r="F114">
        <v>1.0000044217687101</v>
      </c>
      <c r="G114">
        <v>19.9322727272727</v>
      </c>
      <c r="H114">
        <v>0.63352941176470601</v>
      </c>
      <c r="I114">
        <f t="shared" si="3"/>
        <v>3.0111841309009083E-2</v>
      </c>
      <c r="J114">
        <f t="shared" si="4"/>
        <v>1.5807557697639221E-2</v>
      </c>
      <c r="K114">
        <f t="shared" si="5"/>
        <v>0.52496151050416828</v>
      </c>
      <c r="L114">
        <v>3.2696333333333301</v>
      </c>
      <c r="M114">
        <f t="shared" si="6"/>
        <v>1010.1510014530726</v>
      </c>
    </row>
    <row r="115" spans="1:13" x14ac:dyDescent="0.25">
      <c r="A115">
        <v>18.416666666666668</v>
      </c>
      <c r="B115">
        <v>36.995818181818201</v>
      </c>
      <c r="C115">
        <v>710.015991902834</v>
      </c>
      <c r="D115">
        <v>7.07381690140845</v>
      </c>
      <c r="E115">
        <v>69.252868369351702</v>
      </c>
      <c r="F115">
        <v>1.0000028753993599</v>
      </c>
      <c r="G115">
        <v>19.970800000000001</v>
      </c>
      <c r="H115">
        <v>0.64423076923076905</v>
      </c>
      <c r="I115">
        <f t="shared" si="3"/>
        <v>2.8755367871856778E-2</v>
      </c>
      <c r="J115">
        <f t="shared" si="4"/>
        <v>1.610329071086249E-2</v>
      </c>
      <c r="K115">
        <f t="shared" si="5"/>
        <v>0.56000990085134583</v>
      </c>
      <c r="L115">
        <v>3.3245714285714301</v>
      </c>
      <c r="M115">
        <f t="shared" si="6"/>
        <v>1011.1756755192937</v>
      </c>
    </row>
    <row r="116" spans="1:13" x14ac:dyDescent="0.25">
      <c r="A116">
        <v>18.583333333333332</v>
      </c>
      <c r="B116">
        <v>37.001186440677998</v>
      </c>
      <c r="C116">
        <v>710.01465863453802</v>
      </c>
      <c r="D116">
        <v>7.03998275862069</v>
      </c>
      <c r="E116">
        <v>70.769604743082994</v>
      </c>
      <c r="F116">
        <v>1.00000206185567</v>
      </c>
      <c r="G116">
        <v>20.0996296296296</v>
      </c>
      <c r="H116">
        <v>0.59413793103448298</v>
      </c>
      <c r="I116">
        <f t="shared" si="3"/>
        <v>2.4788849784199825E-2</v>
      </c>
      <c r="J116">
        <f t="shared" si="4"/>
        <v>1.4783565711868119E-2</v>
      </c>
      <c r="K116">
        <f t="shared" si="5"/>
        <v>0.59637965619893429</v>
      </c>
      <c r="L116">
        <v>3.3797187499999999</v>
      </c>
      <c r="M116">
        <f t="shared" si="6"/>
        <v>1012.2169453283205</v>
      </c>
    </row>
    <row r="117" spans="1:13" x14ac:dyDescent="0.25">
      <c r="A117">
        <v>18.75</v>
      </c>
      <c r="B117">
        <v>37.004576271186401</v>
      </c>
      <c r="C117">
        <v>710.01620000000003</v>
      </c>
      <c r="D117">
        <v>7.0556909090909103</v>
      </c>
      <c r="E117">
        <v>58.011143984220901</v>
      </c>
      <c r="F117">
        <v>0.99999798657718098</v>
      </c>
      <c r="G117">
        <v>19.947931034482799</v>
      </c>
      <c r="H117">
        <v>0.56260869565217397</v>
      </c>
      <c r="I117">
        <f t="shared" si="3"/>
        <v>3.0063952711380282E-2</v>
      </c>
      <c r="J117">
        <f t="shared" si="4"/>
        <v>1.3907521533461883E-2</v>
      </c>
      <c r="K117">
        <f t="shared" si="5"/>
        <v>0.46259790477242829</v>
      </c>
      <c r="L117">
        <v>3.4352499999999999</v>
      </c>
      <c r="M117">
        <f t="shared" si="6"/>
        <v>1013.2749264175839</v>
      </c>
    </row>
    <row r="118" spans="1:13" x14ac:dyDescent="0.25">
      <c r="A118">
        <v>18.916666666666668</v>
      </c>
      <c r="B118">
        <v>37.001428571428598</v>
      </c>
      <c r="C118">
        <v>710.01494949494997</v>
      </c>
      <c r="D118">
        <v>7.0882622950819698</v>
      </c>
      <c r="E118">
        <v>56.670414201183398</v>
      </c>
      <c r="F118">
        <v>1.00000231788079</v>
      </c>
      <c r="G118">
        <v>19.866</v>
      </c>
      <c r="H118">
        <v>0.64739130434782599</v>
      </c>
      <c r="I118">
        <f t="shared" si="3"/>
        <v>3.2226457276767283E-2</v>
      </c>
      <c r="J118">
        <f t="shared" si="4"/>
        <v>1.6165470214809408E-2</v>
      </c>
      <c r="K118">
        <f t="shared" si="5"/>
        <v>0.50162107724026583</v>
      </c>
      <c r="L118">
        <v>3.4939374999999999</v>
      </c>
      <c r="M118">
        <f t="shared" si="6"/>
        <v>1014.3505686122405</v>
      </c>
    </row>
    <row r="119" spans="1:13" x14ac:dyDescent="0.25">
      <c r="A119">
        <v>19.083333333333332</v>
      </c>
      <c r="B119">
        <v>36.996610169491497</v>
      </c>
      <c r="C119">
        <v>721.35679513184596</v>
      </c>
      <c r="D119">
        <v>7.0910454545454504</v>
      </c>
      <c r="E119">
        <v>64.155156862745102</v>
      </c>
      <c r="F119">
        <v>0.99999669966996696</v>
      </c>
      <c r="G119">
        <v>19.891842105263201</v>
      </c>
      <c r="H119">
        <v>0.69357142857142895</v>
      </c>
      <c r="I119">
        <f t="shared" si="3"/>
        <v>3.1057909171201332E-2</v>
      </c>
      <c r="J119">
        <f t="shared" si="4"/>
        <v>1.7411673381685245E-2</v>
      </c>
      <c r="K119">
        <f t="shared" si="5"/>
        <v>0.56061962464074511</v>
      </c>
      <c r="L119">
        <v>3.5524666666666702</v>
      </c>
      <c r="M119">
        <f t="shared" si="6"/>
        <v>1015.4438242642958</v>
      </c>
    </row>
    <row r="120" spans="1:13" x14ac:dyDescent="0.25">
      <c r="A120">
        <v>19.25</v>
      </c>
      <c r="B120">
        <v>37.003714285714302</v>
      </c>
      <c r="C120">
        <v>769.99958506224095</v>
      </c>
      <c r="D120">
        <v>7.09169230769231</v>
      </c>
      <c r="E120">
        <v>67.252215447154498</v>
      </c>
      <c r="F120">
        <v>0.99999555555555597</v>
      </c>
      <c r="G120">
        <v>19.8277419354839</v>
      </c>
      <c r="H120">
        <v>0.702380952380952</v>
      </c>
      <c r="I120">
        <f t="shared" si="3"/>
        <v>3.3133712951358141E-2</v>
      </c>
      <c r="J120">
        <f t="shared" si="4"/>
        <v>1.7633396815805266E-2</v>
      </c>
      <c r="K120">
        <f t="shared" si="5"/>
        <v>0.53218897748320348</v>
      </c>
      <c r="L120">
        <v>3.6095714285714302</v>
      </c>
      <c r="M120">
        <f t="shared" si="6"/>
        <v>1016.5542647209255</v>
      </c>
    </row>
    <row r="121" spans="1:13" x14ac:dyDescent="0.25">
      <c r="A121">
        <v>19.416666666666668</v>
      </c>
      <c r="B121">
        <v>36.997671232876698</v>
      </c>
      <c r="C121">
        <v>769.98511530398298</v>
      </c>
      <c r="D121">
        <v>7.09285454545455</v>
      </c>
      <c r="E121">
        <v>64.765548523206704</v>
      </c>
      <c r="F121">
        <v>1.0000050314465401</v>
      </c>
      <c r="G121">
        <v>19.7038235294118</v>
      </c>
      <c r="H121">
        <v>0.77347826086956495</v>
      </c>
      <c r="I121">
        <f t="shared" si="3"/>
        <v>3.6782618022809133E-2</v>
      </c>
      <c r="J121">
        <f t="shared" si="4"/>
        <v>1.9513263277202684E-2</v>
      </c>
      <c r="K121">
        <f t="shared" si="5"/>
        <v>0.53050229499983892</v>
      </c>
      <c r="L121">
        <v>3.6686774193548399</v>
      </c>
      <c r="M121">
        <f t="shared" si="6"/>
        <v>1017.6824922213483</v>
      </c>
    </row>
    <row r="122" spans="1:13" x14ac:dyDescent="0.25">
      <c r="A122">
        <v>19.583333333333332</v>
      </c>
      <c r="B122">
        <v>36.997777777777799</v>
      </c>
      <c r="C122">
        <v>769.97799145299098</v>
      </c>
      <c r="D122">
        <v>7.0945510204081597</v>
      </c>
      <c r="E122">
        <v>65.736931567328895</v>
      </c>
      <c r="F122">
        <v>0.99999901639344302</v>
      </c>
      <c r="G122">
        <v>19.731071428571401</v>
      </c>
      <c r="H122">
        <v>0.80952380952380998</v>
      </c>
      <c r="I122">
        <f t="shared" si="3"/>
        <v>3.5638977443166513E-2</v>
      </c>
      <c r="J122">
        <f t="shared" si="4"/>
        <v>2.0489586698544449E-2</v>
      </c>
      <c r="K122">
        <f t="shared" si="5"/>
        <v>0.57492072355945678</v>
      </c>
      <c r="L122">
        <v>3.7371818181818202</v>
      </c>
      <c r="M122">
        <f t="shared" si="6"/>
        <v>1018.8313350726992</v>
      </c>
    </row>
    <row r="123" spans="1:13" x14ac:dyDescent="0.25">
      <c r="A123">
        <v>19.75</v>
      </c>
      <c r="B123">
        <v>37.002083333333303</v>
      </c>
      <c r="C123">
        <v>770.04184549356205</v>
      </c>
      <c r="D123">
        <v>7.0914696969696998</v>
      </c>
      <c r="E123">
        <v>65.566821192052998</v>
      </c>
      <c r="F123">
        <v>1.0000020833333301</v>
      </c>
      <c r="G123">
        <v>19.7246666666667</v>
      </c>
      <c r="H123">
        <v>0.79541666666666699</v>
      </c>
      <c r="I123">
        <f t="shared" si="3"/>
        <v>3.5945254040061353E-2</v>
      </c>
      <c r="J123">
        <f t="shared" si="4"/>
        <v>2.010844856472949E-2</v>
      </c>
      <c r="K123">
        <f t="shared" si="5"/>
        <v>0.55941873556710486</v>
      </c>
      <c r="L123">
        <v>3.8002962962962998</v>
      </c>
      <c r="M123">
        <f t="shared" si="6"/>
        <v>1019.9991712607883</v>
      </c>
    </row>
    <row r="124" spans="1:13" x14ac:dyDescent="0.25">
      <c r="A124">
        <v>19.916666666666668</v>
      </c>
      <c r="B124">
        <v>37.000624999999999</v>
      </c>
      <c r="C124">
        <v>770.03083511777299</v>
      </c>
      <c r="D124">
        <v>7.0902156862745098</v>
      </c>
      <c r="E124">
        <v>65.040000000000006</v>
      </c>
      <c r="F124">
        <v>0.99999246575342504</v>
      </c>
      <c r="G124">
        <v>19.713823529411801</v>
      </c>
      <c r="H124">
        <v>0.79086956521739105</v>
      </c>
      <c r="I124">
        <f t="shared" si="3"/>
        <v>3.6335254849498615E-2</v>
      </c>
      <c r="J124">
        <f t="shared" si="4"/>
        <v>1.998310190574238E-2</v>
      </c>
      <c r="K124">
        <f t="shared" si="5"/>
        <v>0.54996454513702475</v>
      </c>
      <c r="L124">
        <v>3.85946428571429</v>
      </c>
      <c r="M124">
        <f t="shared" si="6"/>
        <v>1021.1848131502112</v>
      </c>
    </row>
    <row r="125" spans="1:13" x14ac:dyDescent="0.25">
      <c r="A125">
        <v>20.083333333333332</v>
      </c>
      <c r="B125">
        <v>36.998269230769203</v>
      </c>
      <c r="C125">
        <v>770.01302521008404</v>
      </c>
      <c r="D125">
        <v>7.0907499999999999</v>
      </c>
      <c r="E125">
        <v>65.212902494331104</v>
      </c>
      <c r="F125">
        <v>0.99999287833827899</v>
      </c>
      <c r="G125">
        <v>19.708214285714298</v>
      </c>
      <c r="H125">
        <v>0.79249999999999998</v>
      </c>
      <c r="I125">
        <f t="shared" si="3"/>
        <v>3.6510858116898061E-2</v>
      </c>
      <c r="J125">
        <f t="shared" si="4"/>
        <v>2.0025459671324766E-2</v>
      </c>
      <c r="K125">
        <f t="shared" si="5"/>
        <v>0.54847956756339633</v>
      </c>
      <c r="L125">
        <v>3.92484375</v>
      </c>
      <c r="M125">
        <f t="shared" si="6"/>
        <v>1022.3901299893134</v>
      </c>
    </row>
    <row r="126" spans="1:13" x14ac:dyDescent="0.25">
      <c r="A126">
        <v>20.25</v>
      </c>
      <c r="B126">
        <v>37.002000000000002</v>
      </c>
      <c r="C126">
        <v>770.01268498942898</v>
      </c>
      <c r="D126">
        <v>7.0908695652173899</v>
      </c>
      <c r="E126">
        <v>63.591341463414601</v>
      </c>
      <c r="F126">
        <v>0.99999142857142898</v>
      </c>
      <c r="G126">
        <v>19.711612903225799</v>
      </c>
      <c r="H126">
        <v>0.80370370370370403</v>
      </c>
      <c r="I126">
        <f t="shared" si="3"/>
        <v>3.6323931415239152E-2</v>
      </c>
      <c r="J126">
        <f t="shared" si="4"/>
        <v>2.0327610845336543E-2</v>
      </c>
      <c r="K126">
        <f t="shared" si="5"/>
        <v>0.5596203399065004</v>
      </c>
      <c r="L126">
        <v>3.9902142857142899</v>
      </c>
      <c r="M126">
        <f t="shared" si="6"/>
        <v>1023.6151190911781</v>
      </c>
    </row>
    <row r="127" spans="1:13" x14ac:dyDescent="0.25">
      <c r="A127">
        <v>20.416666666666668</v>
      </c>
      <c r="B127">
        <v>36.997500000000002</v>
      </c>
      <c r="C127">
        <v>770.02255319148901</v>
      </c>
      <c r="D127">
        <v>7.0887169811320803</v>
      </c>
      <c r="E127">
        <v>62.906432291666697</v>
      </c>
      <c r="F127">
        <v>0.99999252336448596</v>
      </c>
      <c r="G127">
        <v>19.6952380952381</v>
      </c>
      <c r="H127">
        <v>0.81095238095238098</v>
      </c>
      <c r="I127">
        <f t="shared" si="3"/>
        <v>3.6820161779509385E-2</v>
      </c>
      <c r="J127">
        <f t="shared" si="4"/>
        <v>2.0518154289863335E-2</v>
      </c>
      <c r="K127">
        <f t="shared" si="5"/>
        <v>0.55725323567920326</v>
      </c>
      <c r="L127">
        <v>4.0602692307692303</v>
      </c>
      <c r="M127">
        <f t="shared" si="6"/>
        <v>1024.8611901571398</v>
      </c>
    </row>
    <row r="128" spans="1:13" x14ac:dyDescent="0.25">
      <c r="A128">
        <v>20.583333333333332</v>
      </c>
      <c r="B128">
        <v>36.9991304347826</v>
      </c>
      <c r="C128">
        <v>769.97885835095099</v>
      </c>
      <c r="D128">
        <v>7.0888571428571403</v>
      </c>
      <c r="E128">
        <v>61.139383753501399</v>
      </c>
      <c r="F128">
        <v>0.99999122807017504</v>
      </c>
      <c r="G128">
        <v>19.6564864864865</v>
      </c>
      <c r="H128">
        <v>0.82137931034482803</v>
      </c>
      <c r="I128">
        <f t="shared" si="3"/>
        <v>3.803817083864576E-2</v>
      </c>
      <c r="J128">
        <f t="shared" si="4"/>
        <v>2.0787929447127786E-2</v>
      </c>
      <c r="K128">
        <f t="shared" si="5"/>
        <v>0.54650181617060856</v>
      </c>
      <c r="L128">
        <v>4.1232592592592603</v>
      </c>
      <c r="M128">
        <f t="shared" si="6"/>
        <v>1026.1262171086289</v>
      </c>
    </row>
    <row r="129" spans="1:13" x14ac:dyDescent="0.25">
      <c r="A129">
        <v>20.75</v>
      </c>
      <c r="B129">
        <v>37.000185185185202</v>
      </c>
      <c r="C129">
        <v>770.00491803278703</v>
      </c>
      <c r="D129">
        <v>7.0893269230769196</v>
      </c>
      <c r="E129">
        <v>60.707713310580203</v>
      </c>
      <c r="F129">
        <v>0.99999394904458605</v>
      </c>
      <c r="G129">
        <v>19.6236</v>
      </c>
      <c r="H129">
        <v>0.84115384615384603</v>
      </c>
      <c r="I129">
        <f t="shared" si="3"/>
        <v>3.8999579635718505E-2</v>
      </c>
      <c r="J129">
        <f t="shared" si="4"/>
        <v>2.1310556271256068E-2</v>
      </c>
      <c r="K129">
        <f t="shared" si="5"/>
        <v>0.54643040951493715</v>
      </c>
      <c r="L129">
        <v>4.2019166666666701</v>
      </c>
      <c r="M129">
        <f t="shared" si="6"/>
        <v>1027.4149148036697</v>
      </c>
    </row>
    <row r="130" spans="1:13" x14ac:dyDescent="0.25">
      <c r="A130">
        <v>20.916666666666668</v>
      </c>
      <c r="B130">
        <v>37.002307692307703</v>
      </c>
      <c r="C130">
        <v>770.00555555555502</v>
      </c>
      <c r="D130">
        <v>7.0912916666666703</v>
      </c>
      <c r="E130">
        <v>60.176754098360703</v>
      </c>
      <c r="F130">
        <v>0.99999450549450497</v>
      </c>
      <c r="G130">
        <v>19.606666666666701</v>
      </c>
      <c r="H130">
        <v>0.84888888888888903</v>
      </c>
      <c r="I130">
        <f t="shared" si="3"/>
        <v>3.9510503679183878E-2</v>
      </c>
      <c r="J130">
        <f t="shared" si="4"/>
        <v>2.1513775392256355E-2</v>
      </c>
      <c r="K130">
        <f t="shared" si="5"/>
        <v>0.54450774829253556</v>
      </c>
      <c r="L130">
        <v>4.2631538461538501</v>
      </c>
      <c r="M130">
        <f t="shared" si="6"/>
        <v>1028.7220408911435</v>
      </c>
    </row>
    <row r="131" spans="1:13" x14ac:dyDescent="0.25">
      <c r="A131">
        <v>21.083333333333332</v>
      </c>
      <c r="B131">
        <v>37.001199999999997</v>
      </c>
      <c r="C131">
        <v>770.00476190476195</v>
      </c>
      <c r="D131">
        <v>7.0883272727272697</v>
      </c>
      <c r="E131">
        <v>59.785105740181301</v>
      </c>
      <c r="F131">
        <v>0.99999181494661904</v>
      </c>
      <c r="G131">
        <v>19.6011538461538</v>
      </c>
      <c r="H131">
        <v>0.85724137931034505</v>
      </c>
      <c r="I131">
        <f t="shared" si="3"/>
        <v>3.9638451132427539E-2</v>
      </c>
      <c r="J131">
        <f t="shared" si="4"/>
        <v>2.1736754160584428E-2</v>
      </c>
      <c r="K131">
        <f t="shared" si="5"/>
        <v>0.54837546724427788</v>
      </c>
      <c r="L131">
        <v>4.3372222222222199</v>
      </c>
      <c r="M131">
        <f t="shared" si="6"/>
        <v>1030.0514567233852</v>
      </c>
    </row>
    <row r="132" spans="1:13" x14ac:dyDescent="0.25">
      <c r="A132">
        <v>21.25</v>
      </c>
      <c r="B132">
        <v>37.003636363636403</v>
      </c>
      <c r="C132">
        <v>769.992402464066</v>
      </c>
      <c r="D132">
        <v>7.0902040816326499</v>
      </c>
      <c r="E132">
        <v>59.262436260623197</v>
      </c>
      <c r="F132">
        <v>1.0000037037037</v>
      </c>
      <c r="G132">
        <v>19.571428571428601</v>
      </c>
      <c r="H132">
        <v>0.86708333333333298</v>
      </c>
      <c r="I132">
        <f t="shared" si="3"/>
        <v>4.0559953753951536E-2</v>
      </c>
      <c r="J132">
        <f t="shared" si="4"/>
        <v>2.1993109900481287E-2</v>
      </c>
      <c r="K132">
        <f t="shared" si="5"/>
        <v>0.54223705564108582</v>
      </c>
      <c r="L132">
        <v>4.4201071428571401</v>
      </c>
      <c r="M132">
        <f t="shared" si="6"/>
        <v>1031.4058155046168</v>
      </c>
    </row>
    <row r="133" spans="1:13" x14ac:dyDescent="0.25">
      <c r="A133">
        <v>21.416666666666668</v>
      </c>
      <c r="B133">
        <v>37.000816326530597</v>
      </c>
      <c r="C133">
        <v>770.00965665236004</v>
      </c>
      <c r="D133">
        <v>7.0901249999999996</v>
      </c>
      <c r="E133">
        <v>58.709619289340097</v>
      </c>
      <c r="F133">
        <v>0.99999966887417202</v>
      </c>
      <c r="G133">
        <v>19.548076923076898</v>
      </c>
      <c r="H133">
        <v>0.87827586206896502</v>
      </c>
      <c r="I133">
        <f t="shared" si="3"/>
        <v>4.1260399449876556E-2</v>
      </c>
      <c r="J133">
        <f t="shared" si="4"/>
        <v>2.2287173031058979E-2</v>
      </c>
      <c r="K133">
        <f t="shared" si="5"/>
        <v>0.54015892546395738</v>
      </c>
      <c r="L133">
        <v>4.4837199999999999</v>
      </c>
      <c r="M133">
        <f t="shared" si="6"/>
        <v>1032.7793176021316</v>
      </c>
    </row>
    <row r="134" spans="1:13" x14ac:dyDescent="0.25">
      <c r="A134">
        <v>21.583333333333332</v>
      </c>
      <c r="B134">
        <v>37.001600000000003</v>
      </c>
      <c r="C134">
        <v>770.01404612159297</v>
      </c>
      <c r="D134">
        <v>7.0905111111111099</v>
      </c>
      <c r="E134">
        <v>58.583406326034101</v>
      </c>
      <c r="F134">
        <v>0.99999398734177203</v>
      </c>
      <c r="G134">
        <v>19.550833333333301</v>
      </c>
      <c r="H134">
        <v>0.90249999999999997</v>
      </c>
      <c r="I134">
        <f t="shared" ref="I134:I197" si="7">((F134*60)/22.4)*((20.95-(((100-20.95-0.04)/(100-G134-H134))*(G134)))/100)</f>
        <v>4.1010493031700367E-2</v>
      </c>
      <c r="J134">
        <f t="shared" ref="J134:J197" si="8">(-1)*((F134*60)/22.4)*((0.04-(((100-20.95-0.04)/(100-G134-H134))*(H134)))/100)</f>
        <v>2.2939448485892251E-2</v>
      </c>
      <c r="K134">
        <f t="shared" ref="K134:K197" si="9">J134/I134</f>
        <v>0.55935558902353288</v>
      </c>
      <c r="L134">
        <v>4.5608571428571398</v>
      </c>
      <c r="M134">
        <f t="shared" si="6"/>
        <v>1034.1760329428371</v>
      </c>
    </row>
    <row r="135" spans="1:13" x14ac:dyDescent="0.25">
      <c r="A135">
        <v>21.75</v>
      </c>
      <c r="B135">
        <v>36.998703703703697</v>
      </c>
      <c r="C135">
        <v>769.98644067796602</v>
      </c>
      <c r="D135">
        <v>7.0903396226415101</v>
      </c>
      <c r="E135">
        <v>57.470835266821297</v>
      </c>
      <c r="F135">
        <v>0.99999704918032795</v>
      </c>
      <c r="G135">
        <v>19.551200000000001</v>
      </c>
      <c r="H135">
        <v>0.89863636363636401</v>
      </c>
      <c r="I135">
        <f t="shared" si="7"/>
        <v>4.1023729252444699E-2</v>
      </c>
      <c r="J135">
        <f t="shared" si="8"/>
        <v>2.2835675984729773E-2</v>
      </c>
      <c r="K135">
        <f t="shared" si="9"/>
        <v>0.55664554151592505</v>
      </c>
      <c r="L135">
        <v>4.6353461538461502</v>
      </c>
      <c r="M135">
        <f t="shared" si="6"/>
        <v>1035.5951646119552</v>
      </c>
    </row>
    <row r="136" spans="1:13" x14ac:dyDescent="0.25">
      <c r="A136">
        <v>21.916666666666668</v>
      </c>
      <c r="B136">
        <v>36.9970588235294</v>
      </c>
      <c r="C136">
        <v>770.02017167381996</v>
      </c>
      <c r="D136">
        <v>7.0901754385964901</v>
      </c>
      <c r="E136">
        <v>56.686255605381199</v>
      </c>
      <c r="F136">
        <v>1.0000028662420399</v>
      </c>
      <c r="G136">
        <v>19.521851851851899</v>
      </c>
      <c r="H136">
        <v>0.9244</v>
      </c>
      <c r="I136">
        <f t="shared" si="7"/>
        <v>4.18281444438557E-2</v>
      </c>
      <c r="J136">
        <f t="shared" si="8"/>
        <v>2.3520114181769598E-2</v>
      </c>
      <c r="K136">
        <f t="shared" si="9"/>
        <v>0.56230355169925683</v>
      </c>
      <c r="L136">
        <v>4.7186428571428598</v>
      </c>
      <c r="M136">
        <f t="shared" si="6"/>
        <v>1037.0393631497564</v>
      </c>
    </row>
    <row r="137" spans="1:13" x14ac:dyDescent="0.25">
      <c r="A137">
        <v>22.083333333333332</v>
      </c>
      <c r="B137">
        <v>36.990322580645199</v>
      </c>
      <c r="C137">
        <v>770.02474012473999</v>
      </c>
      <c r="D137">
        <v>7.0757500000000002</v>
      </c>
      <c r="E137">
        <v>67.760971074380194</v>
      </c>
      <c r="F137">
        <v>0.99999876543209898</v>
      </c>
      <c r="G137">
        <v>19.600000000000001</v>
      </c>
      <c r="H137">
        <v>0.93571428571428605</v>
      </c>
      <c r="I137">
        <f t="shared" si="7"/>
        <v>3.916201425209568E-2</v>
      </c>
      <c r="J137">
        <f t="shared" si="8"/>
        <v>2.3849031551899422E-2</v>
      </c>
      <c r="K137">
        <f t="shared" si="9"/>
        <v>0.60898378204903458</v>
      </c>
      <c r="L137">
        <v>4.7979259259259299</v>
      </c>
      <c r="M137">
        <f t="shared" si="6"/>
        <v>1038.5074207143298</v>
      </c>
    </row>
    <row r="138" spans="1:13" x14ac:dyDescent="0.25">
      <c r="A138">
        <v>22.25</v>
      </c>
      <c r="B138">
        <v>37.008253968254003</v>
      </c>
      <c r="C138">
        <v>770.00151187904999</v>
      </c>
      <c r="D138">
        <v>7.0190000000000001</v>
      </c>
      <c r="E138">
        <v>65.621230468749999</v>
      </c>
      <c r="F138">
        <v>1</v>
      </c>
      <c r="G138">
        <v>19.797619047619001</v>
      </c>
      <c r="H138">
        <v>0.78407407407407403</v>
      </c>
      <c r="I138">
        <f t="shared" si="7"/>
        <v>3.3593701074480932E-2</v>
      </c>
      <c r="J138">
        <f t="shared" si="8"/>
        <v>1.9822579763648023E-2</v>
      </c>
      <c r="K138">
        <f t="shared" si="9"/>
        <v>0.59006835000702018</v>
      </c>
      <c r="L138">
        <v>4.8731428571428603</v>
      </c>
      <c r="M138">
        <f t="shared" si="6"/>
        <v>1039.9981136637737</v>
      </c>
    </row>
    <row r="139" spans="1:13" x14ac:dyDescent="0.25">
      <c r="A139">
        <v>22.416666666666668</v>
      </c>
      <c r="B139">
        <v>37.002535211267599</v>
      </c>
      <c r="C139">
        <v>780.25466101694894</v>
      </c>
      <c r="D139">
        <v>7.0213859649122803</v>
      </c>
      <c r="E139">
        <v>55.505500982318303</v>
      </c>
      <c r="F139">
        <v>0.99999438202247204</v>
      </c>
      <c r="G139">
        <v>19.508888888888901</v>
      </c>
      <c r="H139">
        <v>0.79666666666666697</v>
      </c>
      <c r="I139">
        <f t="shared" si="7"/>
        <v>4.3088876832835764E-2</v>
      </c>
      <c r="J139">
        <f t="shared" si="8"/>
        <v>2.0084474876236949E-2</v>
      </c>
      <c r="K139">
        <f t="shared" si="9"/>
        <v>0.46611739159865101</v>
      </c>
      <c r="L139">
        <v>4.9640357142857097</v>
      </c>
      <c r="M139">
        <f t="shared" si="6"/>
        <v>1041.5161594282038</v>
      </c>
    </row>
    <row r="140" spans="1:13" x14ac:dyDescent="0.25">
      <c r="A140">
        <v>22.583333333333332</v>
      </c>
      <c r="B140">
        <v>37.003484848484803</v>
      </c>
      <c r="C140">
        <v>819.971172962227</v>
      </c>
      <c r="D140">
        <v>7.04294915254237</v>
      </c>
      <c r="E140">
        <v>60.808599605522701</v>
      </c>
      <c r="F140">
        <v>0.99999650793650796</v>
      </c>
      <c r="G140">
        <v>19.412608695652199</v>
      </c>
      <c r="H140">
        <v>0.93230769230769195</v>
      </c>
      <c r="I140">
        <f t="shared" si="7"/>
        <v>4.5391008400524201E-2</v>
      </c>
      <c r="J140">
        <f t="shared" si="8"/>
        <v>2.369877709585741E-2</v>
      </c>
      <c r="K140">
        <f t="shared" si="9"/>
        <v>0.52210289947168753</v>
      </c>
      <c r="L140">
        <v>5.0431999999999997</v>
      </c>
      <c r="M140">
        <f t="shared" si="6"/>
        <v>1043.0580284734583</v>
      </c>
    </row>
    <row r="141" spans="1:13" x14ac:dyDescent="0.25">
      <c r="A141">
        <v>22.75</v>
      </c>
      <c r="B141">
        <v>37.000735294117597</v>
      </c>
      <c r="C141">
        <v>820.03705179282895</v>
      </c>
      <c r="D141">
        <v>7.0646666666666702</v>
      </c>
      <c r="E141">
        <v>60.231718749999999</v>
      </c>
      <c r="F141">
        <v>0.999998447204969</v>
      </c>
      <c r="G141">
        <v>19.378571428571401</v>
      </c>
      <c r="H141">
        <v>0.98964285714285705</v>
      </c>
      <c r="I141">
        <f t="shared" si="7"/>
        <v>4.6144790012076151E-2</v>
      </c>
      <c r="J141">
        <f t="shared" si="8"/>
        <v>2.5229839432175712E-2</v>
      </c>
      <c r="K141">
        <f t="shared" si="9"/>
        <v>0.54675380309614652</v>
      </c>
      <c r="L141">
        <v>5.12286206896552</v>
      </c>
      <c r="M141">
        <f t="shared" si="6"/>
        <v>1044.6238705997923</v>
      </c>
    </row>
    <row r="142" spans="1:13" x14ac:dyDescent="0.25">
      <c r="A142">
        <v>22.916666666666668</v>
      </c>
      <c r="B142">
        <v>37.000999999999998</v>
      </c>
      <c r="C142">
        <v>819.96159999999998</v>
      </c>
      <c r="D142">
        <v>7.0872258064516096</v>
      </c>
      <c r="E142">
        <v>59.356640471512797</v>
      </c>
      <c r="F142">
        <v>1.00000273037543</v>
      </c>
      <c r="G142">
        <v>19.354347826087</v>
      </c>
      <c r="H142">
        <v>1.0107142857142899</v>
      </c>
      <c r="I142">
        <f t="shared" si="7"/>
        <v>4.6809129891974714E-2</v>
      </c>
      <c r="J142">
        <f t="shared" si="8"/>
        <v>2.5788891955735284E-2</v>
      </c>
      <c r="K142">
        <f t="shared" si="9"/>
        <v>0.55093722133375334</v>
      </c>
      <c r="L142">
        <v>5.2141379310344798</v>
      </c>
      <c r="M142">
        <f t="shared" si="6"/>
        <v>1046.2171808005864</v>
      </c>
    </row>
    <row r="143" spans="1:13" x14ac:dyDescent="0.25">
      <c r="A143">
        <v>23.083333333333332</v>
      </c>
      <c r="B143">
        <v>36.997794117647103</v>
      </c>
      <c r="C143">
        <v>820.017886178862</v>
      </c>
      <c r="D143">
        <v>7.09209523809524</v>
      </c>
      <c r="E143">
        <v>57.981571709233798</v>
      </c>
      <c r="F143">
        <v>1.0000046357615899</v>
      </c>
      <c r="G143">
        <v>19.315757575757601</v>
      </c>
      <c r="H143">
        <v>1.048</v>
      </c>
      <c r="I143">
        <f t="shared" si="7"/>
        <v>4.7843188444547824E-2</v>
      </c>
      <c r="J143">
        <f t="shared" si="8"/>
        <v>2.6779376415498494E-2</v>
      </c>
      <c r="K143">
        <f t="shared" si="9"/>
        <v>0.55973226881684246</v>
      </c>
      <c r="L143">
        <v>5.29946428571429</v>
      </c>
      <c r="M143">
        <f t="shared" si="6"/>
        <v>1047.8361686626001</v>
      </c>
    </row>
    <row r="144" spans="1:13" x14ac:dyDescent="0.25">
      <c r="A144">
        <v>23.25</v>
      </c>
      <c r="B144">
        <v>37.001333333333299</v>
      </c>
      <c r="C144">
        <v>820.01373737373694</v>
      </c>
      <c r="D144">
        <v>7.0972978723404196</v>
      </c>
      <c r="E144">
        <v>56.741666666666703</v>
      </c>
      <c r="F144">
        <v>1.0000059936908501</v>
      </c>
      <c r="G144">
        <v>19.323</v>
      </c>
      <c r="H144">
        <v>1.0860000000000001</v>
      </c>
      <c r="I144">
        <f t="shared" si="7"/>
        <v>4.7358884609896922E-2</v>
      </c>
      <c r="J144">
        <f t="shared" si="8"/>
        <v>2.780567724120717E-2</v>
      </c>
      <c r="K144">
        <f t="shared" si="9"/>
        <v>0.58712694503359186</v>
      </c>
      <c r="L144">
        <v>5.38082142857143</v>
      </c>
      <c r="M144">
        <f t="shared" si="6"/>
        <v>1049.4796397122518</v>
      </c>
    </row>
    <row r="145" spans="1:13" x14ac:dyDescent="0.25">
      <c r="A145">
        <v>23.416666666666668</v>
      </c>
      <c r="B145">
        <v>37.001702127659598</v>
      </c>
      <c r="C145">
        <v>820.00803212851395</v>
      </c>
      <c r="D145">
        <v>7.0969423076923102</v>
      </c>
      <c r="E145">
        <v>55.848821218074697</v>
      </c>
      <c r="F145">
        <v>1.00000950819672</v>
      </c>
      <c r="G145">
        <v>19.290800000000001</v>
      </c>
      <c r="H145">
        <v>1.1223333333333301</v>
      </c>
      <c r="I145">
        <f t="shared" si="7"/>
        <v>4.8188623067018384E-2</v>
      </c>
      <c r="J145">
        <f t="shared" si="8"/>
        <v>2.877344405561023E-2</v>
      </c>
      <c r="K145">
        <f t="shared" si="9"/>
        <v>0.59710035739335254</v>
      </c>
      <c r="L145">
        <v>5.4744642857142898</v>
      </c>
      <c r="M145">
        <f t="shared" si="6"/>
        <v>1051.1512911473235</v>
      </c>
    </row>
    <row r="146" spans="1:13" x14ac:dyDescent="0.25">
      <c r="A146">
        <v>23.583333333333332</v>
      </c>
      <c r="B146">
        <v>37.000273972602699</v>
      </c>
      <c r="C146">
        <v>820.00440881763495</v>
      </c>
      <c r="D146">
        <v>7.0950600000000001</v>
      </c>
      <c r="E146">
        <v>56.207455621301797</v>
      </c>
      <c r="F146">
        <v>1.0000093023255801</v>
      </c>
      <c r="G146">
        <v>19.250606060606099</v>
      </c>
      <c r="H146">
        <v>1.1456</v>
      </c>
      <c r="I146">
        <f t="shared" si="7"/>
        <v>4.9366297106742292E-2</v>
      </c>
      <c r="J146">
        <f t="shared" si="8"/>
        <v>2.9385663052285391E-2</v>
      </c>
      <c r="K146">
        <f t="shared" si="9"/>
        <v>0.59525759018842817</v>
      </c>
      <c r="L146">
        <v>5.5669310344827601</v>
      </c>
      <c r="M146">
        <f t="shared" si="6"/>
        <v>1052.8507690359904</v>
      </c>
    </row>
    <row r="147" spans="1:13" x14ac:dyDescent="0.25">
      <c r="A147">
        <v>23.75</v>
      </c>
      <c r="B147">
        <v>37.001538461538502</v>
      </c>
      <c r="C147">
        <v>819.99636363636398</v>
      </c>
      <c r="D147">
        <v>7.0919375000000002</v>
      </c>
      <c r="E147">
        <v>55.42</v>
      </c>
      <c r="F147">
        <v>1.0000041666666699</v>
      </c>
      <c r="G147">
        <v>19.193870967741901</v>
      </c>
      <c r="H147">
        <v>1.1742307692307701</v>
      </c>
      <c r="I147">
        <f t="shared" si="7"/>
        <v>5.1054499060245048E-2</v>
      </c>
      <c r="J147">
        <f t="shared" si="8"/>
        <v>3.0135672610198502E-2</v>
      </c>
      <c r="K147">
        <f t="shared" si="9"/>
        <v>0.59026477910669484</v>
      </c>
      <c r="L147">
        <v>5.6648965517241399</v>
      </c>
      <c r="M147">
        <f t="shared" si="6"/>
        <v>1054.5797281485111</v>
      </c>
    </row>
    <row r="148" spans="1:13" x14ac:dyDescent="0.25">
      <c r="A148">
        <v>23.916666666666668</v>
      </c>
      <c r="B148">
        <v>36.994561403508797</v>
      </c>
      <c r="C148">
        <v>820.01710261569394</v>
      </c>
      <c r="D148">
        <v>7.0928196721311503</v>
      </c>
      <c r="E148">
        <v>54.289256360078298</v>
      </c>
      <c r="F148">
        <v>1.0000020833333301</v>
      </c>
      <c r="G148">
        <v>19.166333333333299</v>
      </c>
      <c r="H148">
        <v>1.18518518518519</v>
      </c>
      <c r="I148">
        <f t="shared" si="7"/>
        <v>5.1892303497965808E-2</v>
      </c>
      <c r="J148">
        <f t="shared" si="8"/>
        <v>3.0420182685208619E-2</v>
      </c>
      <c r="K148">
        <f t="shared" si="9"/>
        <v>0.58621762062270177</v>
      </c>
      <c r="L148">
        <v>5.7556428571428597</v>
      </c>
      <c r="M148">
        <f t="shared" si="6"/>
        <v>1056.3359959735185</v>
      </c>
    </row>
    <row r="149" spans="1:13" x14ac:dyDescent="0.25">
      <c r="A149">
        <v>24.083333333333332</v>
      </c>
      <c r="B149">
        <v>37.001969696969702</v>
      </c>
      <c r="C149">
        <v>849.34036144578295</v>
      </c>
      <c r="D149">
        <v>7.0908524590163902</v>
      </c>
      <c r="E149">
        <v>56.9707480314961</v>
      </c>
      <c r="F149">
        <v>1.00000580645161</v>
      </c>
      <c r="G149">
        <v>19.166562500000001</v>
      </c>
      <c r="H149">
        <v>1.2135714285714301</v>
      </c>
      <c r="I149">
        <f t="shared" si="7"/>
        <v>5.1703372927368541E-2</v>
      </c>
      <c r="J149">
        <f t="shared" si="8"/>
        <v>3.1186140231167371E-2</v>
      </c>
      <c r="K149">
        <f t="shared" si="9"/>
        <v>0.60317419281285178</v>
      </c>
      <c r="L149">
        <v>5.8561666666666703</v>
      </c>
      <c r="M149">
        <f t="shared" si="6"/>
        <v>1058.1225149013083</v>
      </c>
    </row>
    <row r="150" spans="1:13" x14ac:dyDescent="0.25">
      <c r="A150">
        <v>24.25</v>
      </c>
      <c r="B150">
        <v>37.002205882352897</v>
      </c>
      <c r="C150">
        <v>870.04377510040194</v>
      </c>
      <c r="D150">
        <v>7.0918245614035103</v>
      </c>
      <c r="E150">
        <v>59.000746561886103</v>
      </c>
      <c r="F150">
        <v>1.0000031468531501</v>
      </c>
      <c r="G150">
        <v>19.134374999999999</v>
      </c>
      <c r="H150">
        <v>1.2212000000000001</v>
      </c>
      <c r="I150">
        <f t="shared" si="7"/>
        <v>5.2715630928672486E-2</v>
      </c>
      <c r="J150">
        <f t="shared" si="8"/>
        <v>3.1378820145183658E-2</v>
      </c>
      <c r="K150">
        <f t="shared" si="9"/>
        <v>0.59524698068474502</v>
      </c>
      <c r="L150">
        <v>5.9611290322580697</v>
      </c>
      <c r="M150">
        <f t="shared" si="6"/>
        <v>1059.9406206474332</v>
      </c>
    </row>
    <row r="151" spans="1:13" x14ac:dyDescent="0.25">
      <c r="A151">
        <v>24.416666666666668</v>
      </c>
      <c r="B151">
        <v>37.002835820895498</v>
      </c>
      <c r="C151">
        <v>870.02469879518105</v>
      </c>
      <c r="D151">
        <v>7.0915161290322599</v>
      </c>
      <c r="E151">
        <v>59.006370808678497</v>
      </c>
      <c r="F151">
        <v>1.0000020833333301</v>
      </c>
      <c r="G151">
        <v>19.1331034482759</v>
      </c>
      <c r="H151">
        <v>1.2410344827586199</v>
      </c>
      <c r="I151">
        <f t="shared" si="7"/>
        <v>5.263083840963434E-2</v>
      </c>
      <c r="J151">
        <f t="shared" si="8"/>
        <v>3.1913524515144516E-2</v>
      </c>
      <c r="K151">
        <f t="shared" si="9"/>
        <v>0.60636549748184487</v>
      </c>
      <c r="L151">
        <v>6.0554642857142902</v>
      </c>
      <c r="M151">
        <f t="shared" si="6"/>
        <v>1061.7871151450572</v>
      </c>
    </row>
    <row r="152" spans="1:13" x14ac:dyDescent="0.25">
      <c r="A152">
        <v>24.583333333333332</v>
      </c>
      <c r="B152">
        <v>37.003749999999997</v>
      </c>
      <c r="C152">
        <v>870.02085020242896</v>
      </c>
      <c r="D152">
        <v>7.0958301886792503</v>
      </c>
      <c r="E152">
        <v>56.118472222222202</v>
      </c>
      <c r="F152">
        <v>1.0000059375000001</v>
      </c>
      <c r="G152">
        <v>19.055</v>
      </c>
      <c r="H152">
        <v>1.2564516129032299</v>
      </c>
      <c r="I152">
        <f t="shared" si="7"/>
        <v>5.5105329509224178E-2</v>
      </c>
      <c r="J152">
        <f t="shared" si="8"/>
        <v>3.2297145008267761E-2</v>
      </c>
      <c r="K152">
        <f t="shared" si="9"/>
        <v>0.58609839185992862</v>
      </c>
      <c r="L152">
        <v>6.1593125000000004</v>
      </c>
      <c r="M152">
        <f t="shared" si="6"/>
        <v>1063.6648611742237</v>
      </c>
    </row>
    <row r="153" spans="1:13" x14ac:dyDescent="0.25">
      <c r="A153">
        <v>24.75</v>
      </c>
      <c r="B153">
        <v>36.990166666666703</v>
      </c>
      <c r="C153">
        <v>870.053677932406</v>
      </c>
      <c r="D153">
        <v>7.0971206896551697</v>
      </c>
      <c r="E153">
        <v>62.725259999999999</v>
      </c>
      <c r="F153">
        <v>0.99999714285714303</v>
      </c>
      <c r="G153">
        <v>19.059999999999999</v>
      </c>
      <c r="H153">
        <v>1.3176666666666701</v>
      </c>
      <c r="I153">
        <f t="shared" si="7"/>
        <v>5.4551104807923877E-2</v>
      </c>
      <c r="J153">
        <f t="shared" si="8"/>
        <v>3.3951684814319739E-2</v>
      </c>
      <c r="K153">
        <f t="shared" si="9"/>
        <v>0.62238308341993565</v>
      </c>
      <c r="L153">
        <v>6.2553928571428603</v>
      </c>
      <c r="M153">
        <f t="shared" si="6"/>
        <v>1065.5715211171494</v>
      </c>
    </row>
    <row r="154" spans="1:13" x14ac:dyDescent="0.25">
      <c r="A154">
        <v>24.916666666666668</v>
      </c>
      <c r="B154">
        <v>36.9974576271186</v>
      </c>
      <c r="C154">
        <v>870.04063745019903</v>
      </c>
      <c r="D154">
        <v>7.0417973856209102</v>
      </c>
      <c r="E154">
        <v>73.717243589743603</v>
      </c>
      <c r="F154">
        <v>1.0000024054982799</v>
      </c>
      <c r="G154">
        <v>19.431410256410299</v>
      </c>
      <c r="H154">
        <v>1.1951282051282099</v>
      </c>
      <c r="I154">
        <f t="shared" si="7"/>
        <v>4.3059980314246016E-2</v>
      </c>
      <c r="J154">
        <f t="shared" si="8"/>
        <v>3.0794419315282043E-2</v>
      </c>
      <c r="K154">
        <f t="shared" si="9"/>
        <v>0.71515172767261992</v>
      </c>
      <c r="L154">
        <v>6.3635151515151502</v>
      </c>
      <c r="M154">
        <f t="shared" si="6"/>
        <v>1067.5107188106399</v>
      </c>
    </row>
    <row r="155" spans="1:13" x14ac:dyDescent="0.25">
      <c r="A155">
        <v>25.083333333333332</v>
      </c>
      <c r="B155">
        <v>37.000357142857098</v>
      </c>
      <c r="C155">
        <v>870.02778904665297</v>
      </c>
      <c r="D155">
        <v>6.9862307692307697</v>
      </c>
      <c r="E155">
        <v>81.917557840616993</v>
      </c>
      <c r="F155">
        <v>0.99999437086092702</v>
      </c>
      <c r="G155">
        <v>19.5566037735849</v>
      </c>
      <c r="H155">
        <v>0.99413043478260898</v>
      </c>
      <c r="I155">
        <f t="shared" si="7"/>
        <v>4.0219124251738042E-2</v>
      </c>
      <c r="J155">
        <f t="shared" si="8"/>
        <v>2.5409696322858718E-2</v>
      </c>
      <c r="K155">
        <f t="shared" si="9"/>
        <v>0.63178144217699261</v>
      </c>
      <c r="L155">
        <v>6.4715714285714299</v>
      </c>
      <c r="M155">
        <f t="shared" si="6"/>
        <v>1069.482434387794</v>
      </c>
    </row>
    <row r="156" spans="1:13" x14ac:dyDescent="0.25">
      <c r="A156">
        <v>25.25</v>
      </c>
      <c r="B156">
        <v>37.012888888888902</v>
      </c>
      <c r="C156">
        <v>870.09137577002105</v>
      </c>
      <c r="D156">
        <v>6.9909655172413796</v>
      </c>
      <c r="E156">
        <v>70.771434511434506</v>
      </c>
      <c r="F156">
        <v>1.0000038690476201</v>
      </c>
      <c r="G156">
        <v>19.354423076923101</v>
      </c>
      <c r="H156">
        <v>0.83870967741935498</v>
      </c>
      <c r="I156">
        <f t="shared" si="7"/>
        <v>4.791526901732971E-2</v>
      </c>
      <c r="J156">
        <f t="shared" si="8"/>
        <v>2.1169774943963361E-2</v>
      </c>
      <c r="K156">
        <f t="shared" si="9"/>
        <v>0.44181688589302925</v>
      </c>
      <c r="L156">
        <v>6.5802500000000004</v>
      </c>
      <c r="M156">
        <f t="shared" si="6"/>
        <v>1071.4868551185839</v>
      </c>
    </row>
    <row r="157" spans="1:13" x14ac:dyDescent="0.25">
      <c r="A157">
        <v>25.416666666666668</v>
      </c>
      <c r="B157">
        <v>37.007968750000003</v>
      </c>
      <c r="C157">
        <v>945.43062880324499</v>
      </c>
      <c r="D157">
        <v>7.0057254901960802</v>
      </c>
      <c r="E157">
        <v>60.917602591792701</v>
      </c>
      <c r="F157">
        <v>1.00000810810811</v>
      </c>
      <c r="G157">
        <v>18.857428571428599</v>
      </c>
      <c r="H157">
        <v>1.14888888888889</v>
      </c>
      <c r="I157">
        <f t="shared" si="7"/>
        <v>6.2262860567526411E-2</v>
      </c>
      <c r="J157">
        <f t="shared" si="8"/>
        <v>2.9324193091719263E-2</v>
      </c>
      <c r="K157">
        <f t="shared" si="9"/>
        <v>0.47097407386087048</v>
      </c>
      <c r="L157">
        <v>6.6993870967741902</v>
      </c>
      <c r="M157">
        <f t="shared" si="6"/>
        <v>1073.5271283362301</v>
      </c>
    </row>
    <row r="158" spans="1:13" x14ac:dyDescent="0.25">
      <c r="A158">
        <v>25.583333333333332</v>
      </c>
      <c r="B158">
        <v>37.005312500000002</v>
      </c>
      <c r="C158">
        <v>1019.99712525667</v>
      </c>
      <c r="D158">
        <v>7.03175675675676</v>
      </c>
      <c r="E158">
        <v>74.172370689655196</v>
      </c>
      <c r="F158">
        <v>1.0000038869257999</v>
      </c>
      <c r="G158">
        <v>19.018390804597701</v>
      </c>
      <c r="H158">
        <v>1.36469387755102</v>
      </c>
      <c r="I158">
        <f t="shared" si="7"/>
        <v>5.5623037564217673E-2</v>
      </c>
      <c r="J158">
        <f t="shared" si="8"/>
        <v>3.5204357158026132E-2</v>
      </c>
      <c r="K158">
        <f t="shared" si="9"/>
        <v>0.63290964858548304</v>
      </c>
      <c r="L158">
        <v>6.80603703703704</v>
      </c>
      <c r="M158">
        <f t="shared" si="6"/>
        <v>1075.5994962219945</v>
      </c>
    </row>
    <row r="159" spans="1:13" x14ac:dyDescent="0.25">
      <c r="A159">
        <v>25.75</v>
      </c>
      <c r="B159">
        <v>36.9829230769231</v>
      </c>
      <c r="C159">
        <v>1020.02589641434</v>
      </c>
      <c r="D159">
        <v>7.0541551724137896</v>
      </c>
      <c r="E159">
        <v>65.585800865800906</v>
      </c>
      <c r="F159">
        <v>1.00000465116279</v>
      </c>
      <c r="G159">
        <v>18.647500000000001</v>
      </c>
      <c r="H159">
        <v>1.4332653061224501</v>
      </c>
      <c r="I159">
        <f t="shared" si="7"/>
        <v>6.7357039314895978E-2</v>
      </c>
      <c r="J159">
        <f t="shared" si="8"/>
        <v>3.6883006250267289E-2</v>
      </c>
      <c r="K159">
        <f t="shared" si="9"/>
        <v>0.54757463548595475</v>
      </c>
      <c r="L159">
        <v>6.9212499999999997</v>
      </c>
      <c r="M159">
        <f t="shared" si="6"/>
        <v>1077.7065356865714</v>
      </c>
    </row>
    <row r="160" spans="1:13" x14ac:dyDescent="0.25">
      <c r="A160">
        <v>25.916666666666668</v>
      </c>
      <c r="B160">
        <v>37.0049295774648</v>
      </c>
      <c r="C160">
        <v>1020.02073170732</v>
      </c>
      <c r="D160">
        <v>7.0980769230769196</v>
      </c>
      <c r="E160">
        <v>75.542584541062794</v>
      </c>
      <c r="F160">
        <v>1.0000009118541</v>
      </c>
      <c r="G160">
        <v>19.272777777777801</v>
      </c>
      <c r="H160">
        <v>1.3347540983606601</v>
      </c>
      <c r="I160">
        <f t="shared" si="7"/>
        <v>4.7412568051993634E-2</v>
      </c>
      <c r="J160">
        <f t="shared" si="8"/>
        <v>3.4508710201371466E-2</v>
      </c>
      <c r="K160">
        <f t="shared" si="9"/>
        <v>0.72783887520137025</v>
      </c>
      <c r="L160">
        <v>7.0350322580645201</v>
      </c>
      <c r="M160">
        <f t="shared" si="6"/>
        <v>1079.8478161812072</v>
      </c>
    </row>
    <row r="161" spans="1:13" x14ac:dyDescent="0.25">
      <c r="A161">
        <v>26.083333333333332</v>
      </c>
      <c r="B161">
        <v>36.986338028169001</v>
      </c>
      <c r="C161">
        <v>1020.0004</v>
      </c>
      <c r="D161">
        <v>7.0934366197183101</v>
      </c>
      <c r="E161">
        <v>73.206369294605807</v>
      </c>
      <c r="F161">
        <v>0.99999875389408099</v>
      </c>
      <c r="G161">
        <v>18.951351351351398</v>
      </c>
      <c r="H161">
        <v>1.2790909090909099</v>
      </c>
      <c r="I161">
        <f t="shared" si="7"/>
        <v>5.8368717931384297E-2</v>
      </c>
      <c r="J161">
        <f t="shared" si="8"/>
        <v>3.2863660840148107E-2</v>
      </c>
      <c r="K161">
        <f t="shared" si="9"/>
        <v>0.56303550951352377</v>
      </c>
      <c r="L161">
        <v>1.08086206896552</v>
      </c>
      <c r="M161">
        <f>M160+(((L161-0.0156)/548.33)*(A161-A160)*1000)</f>
        <v>1080.171606012442</v>
      </c>
    </row>
    <row r="162" spans="1:13" x14ac:dyDescent="0.25">
      <c r="A162">
        <v>26.25</v>
      </c>
      <c r="B162">
        <v>36.994202898550697</v>
      </c>
      <c r="C162">
        <v>1020.00816733068</v>
      </c>
      <c r="D162">
        <v>7.08445454545455</v>
      </c>
      <c r="E162">
        <v>73.516461538461499</v>
      </c>
      <c r="F162">
        <v>0.99999806451612905</v>
      </c>
      <c r="G162">
        <v>19.538023255814</v>
      </c>
      <c r="H162">
        <v>1.1220000000000001</v>
      </c>
      <c r="I162">
        <f t="shared" si="7"/>
        <v>3.9997310660728168E-2</v>
      </c>
      <c r="J162">
        <f t="shared" si="8"/>
        <v>2.8857093526425941E-2</v>
      </c>
      <c r="K162">
        <f t="shared" si="9"/>
        <v>0.72147584549377264</v>
      </c>
      <c r="L162">
        <v>2.18051515151515</v>
      </c>
      <c r="M162">
        <f t="shared" ref="M162:M225" si="10">M161+(((L162-0.0156)/548.33)*(A162-A161)*1000)</f>
        <v>1080.8296389340753</v>
      </c>
    </row>
    <row r="163" spans="1:13" x14ac:dyDescent="0.25">
      <c r="A163">
        <v>26.416666666666668</v>
      </c>
      <c r="B163">
        <v>37.019399999999997</v>
      </c>
      <c r="C163">
        <v>1019.99188118812</v>
      </c>
      <c r="D163">
        <v>7.0629512195122004</v>
      </c>
      <c r="E163">
        <v>64.105244956772296</v>
      </c>
      <c r="F163">
        <v>0.999988643533123</v>
      </c>
      <c r="G163">
        <v>18.957105263157899</v>
      </c>
      <c r="H163">
        <v>1.2309523809523799</v>
      </c>
      <c r="I163">
        <f t="shared" si="7"/>
        <v>5.8482563175571434E-2</v>
      </c>
      <c r="J163">
        <f t="shared" si="8"/>
        <v>3.1568852970421182E-2</v>
      </c>
      <c r="K163">
        <f t="shared" si="9"/>
        <v>0.53979940782772851</v>
      </c>
      <c r="L163">
        <v>2.59970833333333</v>
      </c>
      <c r="M163">
        <f t="shared" si="10"/>
        <v>1081.6150869712467</v>
      </c>
    </row>
    <row r="164" spans="1:13" x14ac:dyDescent="0.25">
      <c r="A164">
        <v>26.583333333333332</v>
      </c>
      <c r="B164">
        <v>36.986226415094301</v>
      </c>
      <c r="C164">
        <v>1020.03055555556</v>
      </c>
      <c r="D164">
        <v>7.0658500000000002</v>
      </c>
      <c r="E164">
        <v>79.729077306733203</v>
      </c>
      <c r="F164">
        <v>0.99998859060402701</v>
      </c>
      <c r="G164">
        <v>19.121896551724099</v>
      </c>
      <c r="H164">
        <v>1.3697560975609799</v>
      </c>
      <c r="I164">
        <f t="shared" si="7"/>
        <v>5.2176820511558565E-2</v>
      </c>
      <c r="J164">
        <f t="shared" si="8"/>
        <v>3.5388095935174273E-2</v>
      </c>
      <c r="K164">
        <f t="shared" si="9"/>
        <v>0.67823404316740343</v>
      </c>
      <c r="L164">
        <v>2.6394482758620699</v>
      </c>
      <c r="M164">
        <f t="shared" si="10"/>
        <v>1082.4126140917344</v>
      </c>
    </row>
    <row r="165" spans="1:13" x14ac:dyDescent="0.25">
      <c r="A165">
        <v>26.75</v>
      </c>
      <c r="B165">
        <v>37.007789473684198</v>
      </c>
      <c r="C165">
        <v>1019.99336016097</v>
      </c>
      <c r="D165">
        <v>7.0621379310344796</v>
      </c>
      <c r="E165">
        <v>77.337136038186202</v>
      </c>
      <c r="F165">
        <v>0.999994462540717</v>
      </c>
      <c r="G165">
        <v>19.283513513513501</v>
      </c>
      <c r="H165">
        <v>1.0828125</v>
      </c>
      <c r="I165">
        <f t="shared" si="7"/>
        <v>4.8683057032621331E-2</v>
      </c>
      <c r="J165">
        <f t="shared" si="8"/>
        <v>2.7705171840517861E-2</v>
      </c>
      <c r="K165">
        <f t="shared" si="9"/>
        <v>0.56909268910441058</v>
      </c>
      <c r="L165">
        <v>2.6850000000000001</v>
      </c>
      <c r="M165">
        <f t="shared" si="10"/>
        <v>1083.2239868052463</v>
      </c>
    </row>
    <row r="166" spans="1:13" x14ac:dyDescent="0.25">
      <c r="A166">
        <v>26.916666666666668</v>
      </c>
      <c r="B166">
        <v>37.032982456140402</v>
      </c>
      <c r="C166">
        <v>1071.6121703854001</v>
      </c>
      <c r="D166">
        <v>7.0235000000000003</v>
      </c>
      <c r="E166">
        <v>52.293229166666698</v>
      </c>
      <c r="F166">
        <v>0.99999560439560398</v>
      </c>
      <c r="G166">
        <v>18.54</v>
      </c>
      <c r="H166">
        <v>1.37491525423729</v>
      </c>
      <c r="I166">
        <f t="shared" si="7"/>
        <v>7.1219852603489606E-2</v>
      </c>
      <c r="J166">
        <f t="shared" si="8"/>
        <v>3.5262112976302863E-2</v>
      </c>
      <c r="K166">
        <f t="shared" si="9"/>
        <v>0.49511634308795388</v>
      </c>
      <c r="L166">
        <v>2.73407142857143</v>
      </c>
      <c r="M166">
        <f t="shared" si="10"/>
        <v>1084.0502749372629</v>
      </c>
    </row>
    <row r="167" spans="1:13" x14ac:dyDescent="0.25">
      <c r="A167">
        <v>27.083333333333332</v>
      </c>
      <c r="B167">
        <v>36.988421052631601</v>
      </c>
      <c r="C167">
        <v>1099.97302904564</v>
      </c>
      <c r="D167">
        <v>6.9909999999999997</v>
      </c>
      <c r="E167">
        <v>56.128538283062603</v>
      </c>
      <c r="F167">
        <v>0.99999627329192597</v>
      </c>
      <c r="G167">
        <v>18.065964912280698</v>
      </c>
      <c r="H167">
        <v>1.9824074074074101</v>
      </c>
      <c r="I167">
        <f t="shared" si="7"/>
        <v>8.2949862261459228E-2</v>
      </c>
      <c r="J167">
        <f t="shared" si="8"/>
        <v>5.140319242561716E-2</v>
      </c>
      <c r="K167">
        <f t="shared" si="9"/>
        <v>0.61968990694153914</v>
      </c>
      <c r="L167">
        <v>2.7773599999999998</v>
      </c>
      <c r="M167">
        <f t="shared" si="10"/>
        <v>1084.8897207697603</v>
      </c>
    </row>
    <row r="168" spans="1:13" x14ac:dyDescent="0.25">
      <c r="A168">
        <v>27.25</v>
      </c>
      <c r="B168">
        <v>36.998181818181799</v>
      </c>
      <c r="C168">
        <v>1099.9595918367299</v>
      </c>
      <c r="D168">
        <v>6.9850967741935497</v>
      </c>
      <c r="E168">
        <v>56.977254901960798</v>
      </c>
      <c r="F168">
        <v>1.00000422535211</v>
      </c>
      <c r="G168">
        <v>18.346399999999999</v>
      </c>
      <c r="H168">
        <v>2.0331250000000001</v>
      </c>
      <c r="I168">
        <f t="shared" si="7"/>
        <v>7.3507477579784361E-2</v>
      </c>
      <c r="J168">
        <f t="shared" si="8"/>
        <v>5.2969948732378064E-2</v>
      </c>
      <c r="K168">
        <f t="shared" si="9"/>
        <v>0.72060626315037069</v>
      </c>
      <c r="L168">
        <v>2.8238928571428601</v>
      </c>
      <c r="M168">
        <f t="shared" si="10"/>
        <v>1085.7433104138138</v>
      </c>
    </row>
    <row r="169" spans="1:13" x14ac:dyDescent="0.25">
      <c r="A169">
        <v>27.416666666666668</v>
      </c>
      <c r="B169">
        <v>37.000208333333298</v>
      </c>
      <c r="C169">
        <v>1100.0072314049601</v>
      </c>
      <c r="D169">
        <v>6.9766363636363602</v>
      </c>
      <c r="E169">
        <v>55.999035294117597</v>
      </c>
      <c r="F169">
        <v>0.99999666666666698</v>
      </c>
      <c r="G169">
        <v>18.2940740740741</v>
      </c>
      <c r="H169">
        <v>2.0309374999999998</v>
      </c>
      <c r="I169">
        <f t="shared" si="7"/>
        <v>7.5230456828014824E-2</v>
      </c>
      <c r="J169">
        <f t="shared" si="8"/>
        <v>5.2874469135903039E-2</v>
      </c>
      <c r="K169">
        <f t="shared" si="9"/>
        <v>0.70283328541763268</v>
      </c>
      <c r="L169">
        <v>2.8672916666666701</v>
      </c>
      <c r="M169">
        <f t="shared" si="10"/>
        <v>1086.6100912655718</v>
      </c>
    </row>
    <row r="170" spans="1:13" x14ac:dyDescent="0.25">
      <c r="A170">
        <v>27.583333333333332</v>
      </c>
      <c r="B170">
        <v>37.004406779660997</v>
      </c>
      <c r="C170">
        <v>1099.9951781970601</v>
      </c>
      <c r="D170">
        <v>6.9684999999999997</v>
      </c>
      <c r="E170">
        <v>55.600388127853897</v>
      </c>
      <c r="F170">
        <v>0.99999488054607499</v>
      </c>
      <c r="G170">
        <v>18.2775</v>
      </c>
      <c r="H170">
        <v>2.056</v>
      </c>
      <c r="I170">
        <f t="shared" si="7"/>
        <v>7.5618834877617738E-2</v>
      </c>
      <c r="J170">
        <f t="shared" si="8"/>
        <v>5.3545904092547003E-2</v>
      </c>
      <c r="K170">
        <f t="shared" si="9"/>
        <v>0.70810273894336273</v>
      </c>
      <c r="L170">
        <v>2.91713793103448</v>
      </c>
      <c r="M170">
        <f t="shared" si="10"/>
        <v>1087.4920230496659</v>
      </c>
    </row>
    <row r="171" spans="1:13" x14ac:dyDescent="0.25">
      <c r="A171">
        <v>27.75</v>
      </c>
      <c r="B171">
        <v>37.002241379310298</v>
      </c>
      <c r="C171">
        <v>1099.98973305955</v>
      </c>
      <c r="D171">
        <v>6.95938709677419</v>
      </c>
      <c r="E171">
        <v>55.246771300448401</v>
      </c>
      <c r="F171">
        <v>0.99999840764331205</v>
      </c>
      <c r="G171">
        <v>18.269230769230798</v>
      </c>
      <c r="H171">
        <v>2.08</v>
      </c>
      <c r="I171">
        <f t="shared" si="7"/>
        <v>7.5742923889256811E-2</v>
      </c>
      <c r="J171">
        <f t="shared" si="8"/>
        <v>5.4194564251472198E-2</v>
      </c>
      <c r="K171">
        <f t="shared" si="9"/>
        <v>0.71550663043731566</v>
      </c>
      <c r="L171">
        <v>2.9684285714285701</v>
      </c>
      <c r="M171">
        <f t="shared" si="10"/>
        <v>1088.3895447888342</v>
      </c>
    </row>
    <row r="172" spans="1:13" x14ac:dyDescent="0.25">
      <c r="A172">
        <v>27.916666666666668</v>
      </c>
      <c r="B172">
        <v>37.000238095238103</v>
      </c>
      <c r="C172">
        <v>1099.9632113821101</v>
      </c>
      <c r="D172">
        <v>6.9499250000000004</v>
      </c>
      <c r="E172">
        <v>55.0990465631929</v>
      </c>
      <c r="F172">
        <v>0.99999836601307202</v>
      </c>
      <c r="G172">
        <v>18.253461538461501</v>
      </c>
      <c r="H172">
        <v>2.0912000000000002</v>
      </c>
      <c r="I172">
        <f t="shared" si="7"/>
        <v>7.6189732845167779E-2</v>
      </c>
      <c r="J172">
        <f t="shared" si="8"/>
        <v>5.4488960822406805E-2</v>
      </c>
      <c r="K172">
        <f t="shared" si="9"/>
        <v>0.71517458832857272</v>
      </c>
      <c r="L172">
        <v>3.0169999999999999</v>
      </c>
      <c r="M172">
        <f t="shared" si="10"/>
        <v>1089.3018299698992</v>
      </c>
    </row>
    <row r="173" spans="1:13" x14ac:dyDescent="0.25">
      <c r="A173">
        <v>28.083333333333332</v>
      </c>
      <c r="B173">
        <v>37.002926829268297</v>
      </c>
      <c r="C173">
        <v>1099.9960743801701</v>
      </c>
      <c r="D173">
        <v>6.94046875</v>
      </c>
      <c r="E173">
        <v>54.492100656455101</v>
      </c>
      <c r="F173">
        <v>0.99999965277777803</v>
      </c>
      <c r="G173">
        <v>18.221851851851898</v>
      </c>
      <c r="H173">
        <v>2.1067741935483899</v>
      </c>
      <c r="I173">
        <f t="shared" si="7"/>
        <v>7.7127100303676699E-2</v>
      </c>
      <c r="J173">
        <f t="shared" si="8"/>
        <v>5.4891551004822528E-2</v>
      </c>
      <c r="K173">
        <f t="shared" si="9"/>
        <v>0.7117025116813035</v>
      </c>
      <c r="L173">
        <v>3.0643571428571401</v>
      </c>
      <c r="M173">
        <f t="shared" si="10"/>
        <v>1090.2285095068135</v>
      </c>
    </row>
    <row r="174" spans="1:13" x14ac:dyDescent="0.25">
      <c r="A174">
        <v>28.25</v>
      </c>
      <c r="B174">
        <v>37.003921568627497</v>
      </c>
      <c r="C174">
        <v>1099.9369999999999</v>
      </c>
      <c r="D174">
        <v>6.9299761904761903</v>
      </c>
      <c r="E174">
        <v>53.827190265486699</v>
      </c>
      <c r="F174">
        <v>1.00000410094637</v>
      </c>
      <c r="G174">
        <v>18.161999999999999</v>
      </c>
      <c r="H174">
        <v>2.1342307692307698</v>
      </c>
      <c r="I174">
        <f t="shared" si="7"/>
        <v>7.89134042211702E-2</v>
      </c>
      <c r="J174">
        <f t="shared" si="8"/>
        <v>5.559809456484216E-2</v>
      </c>
      <c r="K174">
        <f t="shared" si="9"/>
        <v>0.70454563598622177</v>
      </c>
      <c r="L174">
        <v>3.11761290322581</v>
      </c>
      <c r="M174">
        <f t="shared" si="10"/>
        <v>1091.1713763033367</v>
      </c>
    </row>
    <row r="175" spans="1:13" x14ac:dyDescent="0.25">
      <c r="A175">
        <v>28.416666666666668</v>
      </c>
      <c r="B175">
        <v>37.002222222222201</v>
      </c>
      <c r="C175">
        <v>1099.9773195876301</v>
      </c>
      <c r="D175">
        <v>6.9199722222222197</v>
      </c>
      <c r="E175">
        <v>52.948687089715499</v>
      </c>
      <c r="F175">
        <v>0.99999846153846195</v>
      </c>
      <c r="G175">
        <v>18.123076923076901</v>
      </c>
      <c r="H175">
        <v>2.1664705882352902</v>
      </c>
      <c r="I175">
        <f t="shared" si="7"/>
        <v>7.9986811971111418E-2</v>
      </c>
      <c r="J175">
        <f t="shared" si="8"/>
        <v>5.6449006348227027E-2</v>
      </c>
      <c r="K175">
        <f t="shared" si="9"/>
        <v>0.70572891901998214</v>
      </c>
      <c r="L175">
        <v>3.1723846153846198</v>
      </c>
      <c r="M175">
        <f t="shared" si="10"/>
        <v>1092.1308911378903</v>
      </c>
    </row>
    <row r="176" spans="1:13" x14ac:dyDescent="0.25">
      <c r="A176">
        <v>28.583333333333332</v>
      </c>
      <c r="B176">
        <v>37.001230769230801</v>
      </c>
      <c r="C176">
        <v>1100.01285140562</v>
      </c>
      <c r="D176">
        <v>6.9095263157894697</v>
      </c>
      <c r="E176">
        <v>52.349650655021797</v>
      </c>
      <c r="F176">
        <v>0.99999965753424702</v>
      </c>
      <c r="G176">
        <v>18.144583333333301</v>
      </c>
      <c r="H176">
        <v>2.1170588235294101</v>
      </c>
      <c r="I176">
        <f t="shared" si="7"/>
        <v>7.9584497478513941E-2</v>
      </c>
      <c r="J176">
        <f t="shared" si="8"/>
        <v>5.5117504515040237E-2</v>
      </c>
      <c r="K176">
        <f t="shared" si="9"/>
        <v>0.69256584210914629</v>
      </c>
      <c r="L176">
        <v>3.22735483870968</v>
      </c>
      <c r="M176">
        <f t="shared" si="10"/>
        <v>1093.1071143485815</v>
      </c>
    </row>
    <row r="177" spans="1:13" x14ac:dyDescent="0.25">
      <c r="A177">
        <v>28.75</v>
      </c>
      <c r="B177">
        <v>36.97265625</v>
      </c>
      <c r="C177">
        <v>1099.96053169734</v>
      </c>
      <c r="D177">
        <v>6.9031315789473702</v>
      </c>
      <c r="E177">
        <v>63.107088607594903</v>
      </c>
      <c r="F177">
        <v>0.999994098360656</v>
      </c>
      <c r="G177">
        <v>18.155862068965501</v>
      </c>
      <c r="H177">
        <v>2.1225000000000001</v>
      </c>
      <c r="I177">
        <f t="shared" si="7"/>
        <v>7.9183644885760102E-2</v>
      </c>
      <c r="J177">
        <f t="shared" si="8"/>
        <v>5.5273426412076401E-2</v>
      </c>
      <c r="K177">
        <f t="shared" si="9"/>
        <v>0.69804094635730052</v>
      </c>
      <c r="L177">
        <v>3.2802857142857098</v>
      </c>
      <c r="M177">
        <f t="shared" si="10"/>
        <v>1094.0994260691043</v>
      </c>
    </row>
    <row r="178" spans="1:13" x14ac:dyDescent="0.25">
      <c r="A178">
        <v>28.916666666666668</v>
      </c>
      <c r="B178">
        <v>37.014843749999997</v>
      </c>
      <c r="C178">
        <v>1099.98935742972</v>
      </c>
      <c r="D178">
        <v>6.89875675675676</v>
      </c>
      <c r="E178">
        <v>67.015246636771295</v>
      </c>
      <c r="F178">
        <v>0.99999864406779704</v>
      </c>
      <c r="G178">
        <v>18.7701136363636</v>
      </c>
      <c r="H178">
        <v>1.81298245614035</v>
      </c>
      <c r="I178">
        <f t="shared" si="7"/>
        <v>6.0965749530243807E-2</v>
      </c>
      <c r="J178">
        <f t="shared" si="8"/>
        <v>4.7241722914911452E-2</v>
      </c>
      <c r="K178">
        <f t="shared" si="9"/>
        <v>0.77488956141637921</v>
      </c>
      <c r="L178">
        <v>3.3356774193548402</v>
      </c>
      <c r="M178">
        <f t="shared" si="10"/>
        <v>1095.108574276496</v>
      </c>
    </row>
    <row r="179" spans="1:13" x14ac:dyDescent="0.25">
      <c r="A179">
        <v>29.083333333333332</v>
      </c>
      <c r="B179">
        <v>37.008481012658201</v>
      </c>
      <c r="C179">
        <v>1099.95030425963</v>
      </c>
      <c r="D179">
        <v>6.8685142857142898</v>
      </c>
      <c r="E179">
        <v>60.3725386313466</v>
      </c>
      <c r="F179">
        <v>1.00000308219178</v>
      </c>
      <c r="G179">
        <v>18.351052631578899</v>
      </c>
      <c r="H179">
        <v>1.7252000000000001</v>
      </c>
      <c r="I179">
        <f t="shared" si="7"/>
        <v>7.523461142000902E-2</v>
      </c>
      <c r="J179">
        <f t="shared" si="8"/>
        <v>4.4611108164049285E-2</v>
      </c>
      <c r="K179">
        <f t="shared" si="9"/>
        <v>0.5929599066445731</v>
      </c>
      <c r="L179">
        <v>3.3892857142857098</v>
      </c>
      <c r="M179">
        <f t="shared" si="10"/>
        <v>1096.1340168975107</v>
      </c>
    </row>
    <row r="180" spans="1:13" x14ac:dyDescent="0.25">
      <c r="A180">
        <v>29.25</v>
      </c>
      <c r="B180">
        <v>36.9892857142857</v>
      </c>
      <c r="C180">
        <v>1099.9742914979799</v>
      </c>
      <c r="D180">
        <v>6.8497941176470603</v>
      </c>
      <c r="E180">
        <v>64.623913043478296</v>
      </c>
      <c r="F180">
        <v>0.99999830508474596</v>
      </c>
      <c r="G180">
        <v>18.1345283018868</v>
      </c>
      <c r="H180">
        <v>2.0528124999999999</v>
      </c>
      <c r="I180">
        <f t="shared" si="7"/>
        <v>8.0299333129599512E-2</v>
      </c>
      <c r="J180">
        <f t="shared" si="8"/>
        <v>5.3361546912309724E-2</v>
      </c>
      <c r="K180">
        <f t="shared" si="9"/>
        <v>0.66453287757927682</v>
      </c>
      <c r="L180">
        <v>3.4473548387096802</v>
      </c>
      <c r="M180">
        <f t="shared" si="10"/>
        <v>1097.1771098156164</v>
      </c>
    </row>
    <row r="181" spans="1:13" x14ac:dyDescent="0.25">
      <c r="A181">
        <v>29.416666666666668</v>
      </c>
      <c r="B181">
        <v>36.985468750000003</v>
      </c>
      <c r="C181">
        <v>1099.9696907216501</v>
      </c>
      <c r="D181">
        <v>6.8513333333333302</v>
      </c>
      <c r="E181">
        <v>74.720048309178694</v>
      </c>
      <c r="F181">
        <v>1.0000083044982699</v>
      </c>
      <c r="G181">
        <v>18.510303030303</v>
      </c>
      <c r="H181">
        <v>1.9476315789473699</v>
      </c>
      <c r="I181">
        <f t="shared" si="7"/>
        <v>6.8666133669161591E-2</v>
      </c>
      <c r="J181">
        <f t="shared" si="8"/>
        <v>5.0748733836041296E-2</v>
      </c>
      <c r="K181">
        <f t="shared" si="9"/>
        <v>0.73906496731783933</v>
      </c>
      <c r="L181">
        <v>3.5070967741935499</v>
      </c>
      <c r="M181">
        <f t="shared" si="10"/>
        <v>1098.2383614871139</v>
      </c>
    </row>
    <row r="182" spans="1:13" x14ac:dyDescent="0.25">
      <c r="A182">
        <v>29.583333333333332</v>
      </c>
      <c r="B182">
        <v>36.995762711864401</v>
      </c>
      <c r="C182">
        <v>1099.9688016528901</v>
      </c>
      <c r="D182">
        <v>6.8601666666666699</v>
      </c>
      <c r="E182">
        <v>80.068790560471996</v>
      </c>
      <c r="F182">
        <v>1.00000557377049</v>
      </c>
      <c r="G182">
        <v>19.07</v>
      </c>
      <c r="H182">
        <v>1.4977777777777801</v>
      </c>
      <c r="I182">
        <f t="shared" si="7"/>
        <v>5.3072616629524845E-2</v>
      </c>
      <c r="J182">
        <f t="shared" si="8"/>
        <v>3.8834582580101154E-2</v>
      </c>
      <c r="K182">
        <f t="shared" si="9"/>
        <v>0.73172541785884126</v>
      </c>
      <c r="L182">
        <v>3.5623200000000002</v>
      </c>
      <c r="M182">
        <f t="shared" si="10"/>
        <v>1099.3163984356668</v>
      </c>
    </row>
    <row r="183" spans="1:13" x14ac:dyDescent="0.25">
      <c r="A183">
        <v>29.75</v>
      </c>
      <c r="B183">
        <v>37.022195121951199</v>
      </c>
      <c r="C183">
        <v>1099.99569672131</v>
      </c>
      <c r="D183">
        <v>6.8524473684210498</v>
      </c>
      <c r="E183">
        <v>71.806436525612497</v>
      </c>
      <c r="F183">
        <v>1.00000966666667</v>
      </c>
      <c r="G183">
        <v>19.132727272727301</v>
      </c>
      <c r="H183">
        <v>1.1471428571428599</v>
      </c>
      <c r="I183">
        <f t="shared" si="7"/>
        <v>5.3242558528972583E-2</v>
      </c>
      <c r="J183">
        <f t="shared" si="8"/>
        <v>2.9382186360801615E-2</v>
      </c>
      <c r="K183">
        <f t="shared" si="9"/>
        <v>0.55185526715086286</v>
      </c>
      <c r="L183">
        <v>3.6201935483871002</v>
      </c>
      <c r="M183">
        <f t="shared" si="10"/>
        <v>1100.4120262353456</v>
      </c>
    </row>
    <row r="184" spans="1:13" x14ac:dyDescent="0.25">
      <c r="A184">
        <v>29.916666666666668</v>
      </c>
      <c r="B184">
        <v>37.027532467532502</v>
      </c>
      <c r="C184">
        <v>1128.2065306122399</v>
      </c>
      <c r="D184">
        <v>6.8806562500000004</v>
      </c>
      <c r="E184">
        <v>49.525387840670902</v>
      </c>
      <c r="F184">
        <v>1.0000057627118599</v>
      </c>
      <c r="G184">
        <v>18.299797979798001</v>
      </c>
      <c r="H184">
        <v>1.1712195121951201</v>
      </c>
      <c r="I184">
        <f t="shared" si="7"/>
        <v>8.0233935559085159E-2</v>
      </c>
      <c r="J184">
        <f t="shared" si="8"/>
        <v>2.9708938638798421E-2</v>
      </c>
      <c r="K184">
        <f t="shared" si="9"/>
        <v>0.37027896527549031</v>
      </c>
      <c r="L184">
        <v>3.6890937500000001</v>
      </c>
      <c r="M184">
        <f t="shared" si="10"/>
        <v>1101.5285964728546</v>
      </c>
    </row>
    <row r="185" spans="1:13" x14ac:dyDescent="0.25">
      <c r="A185">
        <v>30.083333333333332</v>
      </c>
      <c r="B185">
        <v>36.976949152542403</v>
      </c>
      <c r="C185">
        <v>1310.02292089249</v>
      </c>
      <c r="D185">
        <v>6.9699610389610402</v>
      </c>
      <c r="E185">
        <v>76.142899786780404</v>
      </c>
      <c r="F185">
        <v>1.00001216216216</v>
      </c>
      <c r="G185">
        <v>17.959175257731999</v>
      </c>
      <c r="H185">
        <v>1.7256756756756799</v>
      </c>
      <c r="I185">
        <f t="shared" si="7"/>
        <v>8.7929665230642648E-2</v>
      </c>
      <c r="J185">
        <f t="shared" si="8"/>
        <v>4.4401419830380956E-2</v>
      </c>
      <c r="K185">
        <f t="shared" si="9"/>
        <v>0.50496518682192693</v>
      </c>
      <c r="L185">
        <v>3.7507037037036999</v>
      </c>
      <c r="M185">
        <f t="shared" si="10"/>
        <v>1102.6638932538999</v>
      </c>
    </row>
    <row r="186" spans="1:13" x14ac:dyDescent="0.25">
      <c r="A186">
        <v>30.25</v>
      </c>
      <c r="B186">
        <v>37.011388888888902</v>
      </c>
      <c r="C186">
        <v>1309.9881250000001</v>
      </c>
      <c r="D186">
        <v>7.0126363636363598</v>
      </c>
      <c r="E186">
        <v>69.804761904761904</v>
      </c>
      <c r="F186">
        <v>1.0000091205211701</v>
      </c>
      <c r="G186">
        <v>18.497894736842099</v>
      </c>
      <c r="H186">
        <v>1.87805555555556</v>
      </c>
      <c r="I186">
        <f t="shared" si="7"/>
        <v>6.9503093192988363E-2</v>
      </c>
      <c r="J186">
        <f t="shared" si="8"/>
        <v>4.8846130758137714E-2</v>
      </c>
      <c r="K186">
        <f t="shared" si="9"/>
        <v>0.70279074662917917</v>
      </c>
      <c r="L186">
        <v>3.8094074074074098</v>
      </c>
      <c r="M186">
        <f t="shared" si="10"/>
        <v>1103.8170332144491</v>
      </c>
    </row>
    <row r="187" spans="1:13" x14ac:dyDescent="0.25">
      <c r="A187">
        <v>30.416666666666668</v>
      </c>
      <c r="B187">
        <v>36.999333333333297</v>
      </c>
      <c r="C187">
        <v>1309.99979466119</v>
      </c>
      <c r="D187">
        <v>7.0124857142857104</v>
      </c>
      <c r="E187">
        <v>68.624020618556699</v>
      </c>
      <c r="F187">
        <v>1.0000042345276901</v>
      </c>
      <c r="G187">
        <v>18.064390243902398</v>
      </c>
      <c r="H187">
        <v>2.0596774193548399</v>
      </c>
      <c r="I187">
        <f t="shared" si="7"/>
        <v>8.2539060558547372E-2</v>
      </c>
      <c r="J187">
        <f t="shared" si="8"/>
        <v>5.3500633459866137E-2</v>
      </c>
      <c r="K187">
        <f t="shared" si="9"/>
        <v>0.64818563596221901</v>
      </c>
      <c r="L187">
        <v>3.8751470588235302</v>
      </c>
      <c r="M187">
        <f t="shared" si="10"/>
        <v>1104.9901549534334</v>
      </c>
    </row>
    <row r="188" spans="1:13" x14ac:dyDescent="0.25">
      <c r="A188">
        <v>30.583333333333332</v>
      </c>
      <c r="B188">
        <v>37.010879120879103</v>
      </c>
      <c r="C188">
        <v>1310.0329853862199</v>
      </c>
      <c r="D188">
        <v>7.0076000000000001</v>
      </c>
      <c r="E188">
        <v>67.302120582120594</v>
      </c>
      <c r="F188">
        <v>1.00000339506173</v>
      </c>
      <c r="G188">
        <v>18.069545454545501</v>
      </c>
      <c r="H188">
        <v>2.13878787878788</v>
      </c>
      <c r="I188">
        <f t="shared" si="7"/>
        <v>8.1896796981716827E-2</v>
      </c>
      <c r="J188">
        <f t="shared" si="8"/>
        <v>5.5656499017304864E-2</v>
      </c>
      <c r="K188">
        <f t="shared" si="9"/>
        <v>0.67959311070163075</v>
      </c>
      <c r="L188">
        <v>3.9451333333333301</v>
      </c>
      <c r="M188">
        <f t="shared" si="10"/>
        <v>1106.1845492455973</v>
      </c>
    </row>
    <row r="189" spans="1:13" x14ac:dyDescent="0.25">
      <c r="A189">
        <v>30.75</v>
      </c>
      <c r="B189">
        <v>37.000142857142897</v>
      </c>
      <c r="C189">
        <v>1309.9682302771901</v>
      </c>
      <c r="D189">
        <v>6.99414583333333</v>
      </c>
      <c r="E189">
        <v>65.708846960167705</v>
      </c>
      <c r="F189">
        <v>1.0000020202020199</v>
      </c>
      <c r="G189">
        <v>17.853191489361699</v>
      </c>
      <c r="H189">
        <v>2.23</v>
      </c>
      <c r="I189">
        <f t="shared" si="7"/>
        <v>8.8376615918237977E-2</v>
      </c>
      <c r="J189">
        <f t="shared" si="8"/>
        <v>5.7983056415292084E-2</v>
      </c>
      <c r="K189">
        <f t="shared" si="9"/>
        <v>0.6560904806417952</v>
      </c>
      <c r="L189">
        <v>4.0059629629629603</v>
      </c>
      <c r="M189">
        <f t="shared" si="10"/>
        <v>1107.3974328992861</v>
      </c>
    </row>
    <row r="190" spans="1:13" x14ac:dyDescent="0.25">
      <c r="A190">
        <v>30.916666666666668</v>
      </c>
      <c r="B190">
        <v>36.995645161290298</v>
      </c>
      <c r="C190">
        <v>1309.9962105263201</v>
      </c>
      <c r="D190">
        <v>7.0031612903225797</v>
      </c>
      <c r="E190">
        <v>70.543486238532097</v>
      </c>
      <c r="F190">
        <v>1.0000122186495199</v>
      </c>
      <c r="G190">
        <v>17.792000000000002</v>
      </c>
      <c r="H190">
        <v>2.3374358974359</v>
      </c>
      <c r="I190">
        <f t="shared" si="7"/>
        <v>8.9725193179411938E-2</v>
      </c>
      <c r="J190">
        <f t="shared" si="8"/>
        <v>6.08646159632985E-2</v>
      </c>
      <c r="K190">
        <f t="shared" si="9"/>
        <v>0.67834477482367017</v>
      </c>
      <c r="L190">
        <v>4.0761599999999998</v>
      </c>
      <c r="M190">
        <f t="shared" si="10"/>
        <v>1108.6316531681023</v>
      </c>
    </row>
    <row r="191" spans="1:13" x14ac:dyDescent="0.25">
      <c r="A191">
        <v>31.083333333333332</v>
      </c>
      <c r="B191">
        <v>37.005205479452101</v>
      </c>
      <c r="C191">
        <v>1310.03035343035</v>
      </c>
      <c r="D191">
        <v>6.9986666666666704</v>
      </c>
      <c r="E191">
        <v>67.244800884955794</v>
      </c>
      <c r="F191">
        <v>1.0000046728972001</v>
      </c>
      <c r="G191">
        <v>18.0091891891892</v>
      </c>
      <c r="H191">
        <v>2.1482857142857101</v>
      </c>
      <c r="I191">
        <f t="shared" si="7"/>
        <v>8.3802022625861838E-2</v>
      </c>
      <c r="J191">
        <f t="shared" si="8"/>
        <v>5.5872190060039198E-2</v>
      </c>
      <c r="K191">
        <f t="shared" si="9"/>
        <v>0.66671648618176294</v>
      </c>
      <c r="L191">
        <v>4.1383200000000002</v>
      </c>
      <c r="M191">
        <f t="shared" si="10"/>
        <v>1109.8847671687952</v>
      </c>
    </row>
    <row r="192" spans="1:13" x14ac:dyDescent="0.25">
      <c r="A192">
        <v>31.25</v>
      </c>
      <c r="B192">
        <v>37.002054794520497</v>
      </c>
      <c r="C192">
        <v>1310.0039735099299</v>
      </c>
      <c r="D192">
        <v>6.9948039215686304</v>
      </c>
      <c r="E192">
        <v>68.918650442477897</v>
      </c>
      <c r="F192">
        <v>1.0000029411764699</v>
      </c>
      <c r="G192">
        <v>17.933333333333302</v>
      </c>
      <c r="H192">
        <v>2.194375</v>
      </c>
      <c r="I192">
        <f t="shared" si="7"/>
        <v>8.5989702353062941E-2</v>
      </c>
      <c r="J192">
        <f t="shared" si="8"/>
        <v>5.7072081905510913E-2</v>
      </c>
      <c r="K192">
        <f t="shared" si="9"/>
        <v>0.66370833185559941</v>
      </c>
      <c r="L192">
        <v>4.2168214285714303</v>
      </c>
      <c r="M192">
        <f t="shared" si="10"/>
        <v>1111.1617419311256</v>
      </c>
    </row>
    <row r="193" spans="1:13" x14ac:dyDescent="0.25">
      <c r="A193">
        <v>31.416666666666668</v>
      </c>
      <c r="B193">
        <v>36.996727272727298</v>
      </c>
      <c r="C193">
        <v>1310.0186974789899</v>
      </c>
      <c r="D193">
        <v>6.9873030303030301</v>
      </c>
      <c r="E193">
        <v>69.049874213836503</v>
      </c>
      <c r="F193">
        <v>1.00001023890785</v>
      </c>
      <c r="G193">
        <v>17.971081081081099</v>
      </c>
      <c r="H193">
        <v>2.2440000000000002</v>
      </c>
      <c r="I193">
        <f t="shared" si="7"/>
        <v>8.4468672589638333E-2</v>
      </c>
      <c r="J193">
        <f t="shared" si="8"/>
        <v>5.8452516197513432E-2</v>
      </c>
      <c r="K193">
        <f t="shared" si="9"/>
        <v>0.69200230577180555</v>
      </c>
      <c r="L193">
        <v>4.2854400000000004</v>
      </c>
      <c r="M193">
        <f t="shared" si="10"/>
        <v>1112.459573528886</v>
      </c>
    </row>
    <row r="194" spans="1:13" x14ac:dyDescent="0.25">
      <c r="A194">
        <v>31.583333333333332</v>
      </c>
      <c r="B194">
        <v>37.003508771929802</v>
      </c>
      <c r="C194">
        <v>1310.0179916318</v>
      </c>
      <c r="D194">
        <v>6.9773750000000003</v>
      </c>
      <c r="E194">
        <v>68.943504273504303</v>
      </c>
      <c r="F194">
        <v>1.00000129449838</v>
      </c>
      <c r="G194">
        <v>18.075576923076898</v>
      </c>
      <c r="H194">
        <v>2.2050000000000001</v>
      </c>
      <c r="I194">
        <f t="shared" si="7"/>
        <v>8.1302184360797086E-2</v>
      </c>
      <c r="J194">
        <f t="shared" si="8"/>
        <v>5.7465548681183982E-2</v>
      </c>
      <c r="K194">
        <f t="shared" si="9"/>
        <v>0.7068143264905089</v>
      </c>
      <c r="L194">
        <v>4.351375</v>
      </c>
      <c r="M194">
        <f t="shared" si="10"/>
        <v>1113.7774462819118</v>
      </c>
    </row>
    <row r="195" spans="1:13" x14ac:dyDescent="0.25">
      <c r="A195">
        <v>31.75</v>
      </c>
      <c r="B195">
        <v>37.001126760563402</v>
      </c>
      <c r="C195">
        <v>1310.0215351812401</v>
      </c>
      <c r="D195">
        <v>6.95937931034483</v>
      </c>
      <c r="E195">
        <v>68.280727272727304</v>
      </c>
      <c r="F195">
        <v>0.99999842767295599</v>
      </c>
      <c r="G195">
        <v>17.9769230769231</v>
      </c>
      <c r="H195">
        <v>2.1192857142857102</v>
      </c>
      <c r="I195">
        <f t="shared" si="7"/>
        <v>8.5022114975657023E-2</v>
      </c>
      <c r="J195">
        <f t="shared" si="8"/>
        <v>5.5060084457753143E-2</v>
      </c>
      <c r="K195">
        <f t="shared" si="9"/>
        <v>0.64759721013194727</v>
      </c>
      <c r="L195">
        <v>4.4315357142857099</v>
      </c>
      <c r="M195">
        <f t="shared" si="10"/>
        <v>1115.1196841418032</v>
      </c>
    </row>
    <row r="196" spans="1:13" x14ac:dyDescent="0.25">
      <c r="A196">
        <v>31.916666666666668</v>
      </c>
      <c r="B196">
        <v>37.032586206896497</v>
      </c>
      <c r="C196">
        <v>1390.0867617107899</v>
      </c>
      <c r="D196">
        <v>6.9163678160919497</v>
      </c>
      <c r="E196">
        <v>53.949523809523797</v>
      </c>
      <c r="F196">
        <v>1.0000019230769199</v>
      </c>
      <c r="G196">
        <v>17.734999999999999</v>
      </c>
      <c r="H196">
        <v>2.11852941176471</v>
      </c>
      <c r="I196">
        <f t="shared" si="7"/>
        <v>9.2852345301221523E-2</v>
      </c>
      <c r="J196">
        <f t="shared" si="8"/>
        <v>5.4870342116441859E-2</v>
      </c>
      <c r="K196">
        <f t="shared" si="9"/>
        <v>0.59094190823546178</v>
      </c>
      <c r="L196">
        <v>4.4974642857142904</v>
      </c>
      <c r="M196">
        <f t="shared" si="10"/>
        <v>1116.4819612029751</v>
      </c>
    </row>
    <row r="197" spans="1:13" x14ac:dyDescent="0.25">
      <c r="A197">
        <v>32.083333333333336</v>
      </c>
      <c r="B197">
        <v>36.990789473684202</v>
      </c>
      <c r="C197">
        <v>1500.0218875502001</v>
      </c>
      <c r="D197">
        <v>6.9209056603773602</v>
      </c>
      <c r="E197">
        <v>68.750392670157098</v>
      </c>
      <c r="F197">
        <v>1.0000025477707</v>
      </c>
      <c r="G197">
        <v>16.808793103448298</v>
      </c>
      <c r="H197">
        <v>2.5828571428571401</v>
      </c>
      <c r="I197">
        <f t="shared" si="7"/>
        <v>0.11985302488847829</v>
      </c>
      <c r="J197">
        <f t="shared" si="8"/>
        <v>6.6740600382236906E-2</v>
      </c>
      <c r="K197">
        <f t="shared" si="9"/>
        <v>0.55685370014097002</v>
      </c>
      <c r="L197">
        <v>4.5758400000000004</v>
      </c>
      <c r="M197">
        <f t="shared" si="10"/>
        <v>1117.8680608145228</v>
      </c>
    </row>
    <row r="198" spans="1:13" x14ac:dyDescent="0.25">
      <c r="A198">
        <v>32.25</v>
      </c>
      <c r="B198">
        <v>36.998222222222203</v>
      </c>
      <c r="C198">
        <v>1500.0396825396799</v>
      </c>
      <c r="D198">
        <v>6.95279411764706</v>
      </c>
      <c r="E198">
        <v>69.623822784810102</v>
      </c>
      <c r="F198">
        <v>1</v>
      </c>
      <c r="G198">
        <v>17.644545454545501</v>
      </c>
      <c r="H198">
        <v>2.6793939393939401</v>
      </c>
      <c r="I198">
        <f t="shared" ref="I198:I261" si="11">((F198*60)/22.4)*((20.95-(((100-20.95-0.04)/(100-G198-H198))*(G198)))/100)</f>
        <v>9.2489893464715256E-2</v>
      </c>
      <c r="J198">
        <f t="shared" ref="J198:J261" si="12">(-1)*((F198*60)/22.4)*((0.04-(((100-20.95-0.04)/(100-G198-H198))*(H198)))/100)</f>
        <v>7.0098087249397922E-2</v>
      </c>
      <c r="K198">
        <f t="shared" ref="K198:K261" si="13">J198/I198</f>
        <v>0.75789996748282806</v>
      </c>
      <c r="L198">
        <v>4.6575333333333298</v>
      </c>
      <c r="M198">
        <f t="shared" si="10"/>
        <v>1119.2789913774238</v>
      </c>
    </row>
    <row r="199" spans="1:13" x14ac:dyDescent="0.25">
      <c r="A199">
        <v>32.416666666666664</v>
      </c>
      <c r="B199">
        <v>36.987307692307702</v>
      </c>
      <c r="C199">
        <v>1499.97919191919</v>
      </c>
      <c r="D199">
        <v>6.9613235294117599</v>
      </c>
      <c r="E199">
        <v>71.795532407407407</v>
      </c>
      <c r="F199">
        <v>0.99999822064056898</v>
      </c>
      <c r="G199">
        <v>17.7435714285714</v>
      </c>
      <c r="H199">
        <v>2.5356756756756802</v>
      </c>
      <c r="I199">
        <f t="shared" si="11"/>
        <v>9.0123641711931449E-2</v>
      </c>
      <c r="J199">
        <f t="shared" si="12"/>
        <v>6.6242795851394573E-2</v>
      </c>
      <c r="K199">
        <f t="shared" si="13"/>
        <v>0.73502129511289716</v>
      </c>
      <c r="L199">
        <v>4.7321249999999999</v>
      </c>
      <c r="M199">
        <f t="shared" si="10"/>
        <v>1120.7125943172593</v>
      </c>
    </row>
    <row r="200" spans="1:13" x14ac:dyDescent="0.25">
      <c r="A200">
        <v>32.583333333333336</v>
      </c>
      <c r="B200">
        <v>37.0421686746988</v>
      </c>
      <c r="C200">
        <v>1500.0052419354799</v>
      </c>
      <c r="D200">
        <v>6.9418795180722901</v>
      </c>
      <c r="E200">
        <v>56.380286975717397</v>
      </c>
      <c r="F200">
        <v>1.0065269480519501</v>
      </c>
      <c r="G200">
        <v>17.938048780487801</v>
      </c>
      <c r="H200">
        <v>2.2829729729729702</v>
      </c>
      <c r="I200">
        <f t="shared" si="11"/>
        <v>8.5865381219999745E-2</v>
      </c>
      <c r="J200">
        <f t="shared" si="12"/>
        <v>5.987849629007215E-2</v>
      </c>
      <c r="K200">
        <f t="shared" si="13"/>
        <v>0.69735317585855272</v>
      </c>
      <c r="L200">
        <v>4.8122758620689696</v>
      </c>
      <c r="M200">
        <f t="shared" si="10"/>
        <v>1122.1705593693475</v>
      </c>
    </row>
    <row r="201" spans="1:13" x14ac:dyDescent="0.25">
      <c r="A201">
        <v>32.75</v>
      </c>
      <c r="B201">
        <v>36.96</v>
      </c>
      <c r="C201">
        <v>1500.0169322709201</v>
      </c>
      <c r="D201">
        <v>6.9330600000000002</v>
      </c>
      <c r="E201">
        <v>69.828511627907005</v>
      </c>
      <c r="F201">
        <v>1.0999907120743</v>
      </c>
      <c r="G201">
        <v>16.760086206896599</v>
      </c>
      <c r="H201">
        <v>2.8585057471264399</v>
      </c>
      <c r="I201">
        <f t="shared" si="11"/>
        <v>0.13187696237587901</v>
      </c>
      <c r="J201">
        <f t="shared" si="12"/>
        <v>8.1607604951308685E-2</v>
      </c>
      <c r="K201">
        <f t="shared" si="13"/>
        <v>0.6188162320474796</v>
      </c>
      <c r="L201">
        <v>4.8882307692307698</v>
      </c>
      <c r="M201">
        <f t="shared" si="10"/>
        <v>1123.651611159702</v>
      </c>
    </row>
    <row r="202" spans="1:13" x14ac:dyDescent="0.25">
      <c r="A202">
        <v>32.916666666666664</v>
      </c>
      <c r="B202">
        <v>37.0521212121212</v>
      </c>
      <c r="C202">
        <v>1499.96316831683</v>
      </c>
      <c r="D202">
        <v>6.9228764044943798</v>
      </c>
      <c r="E202">
        <v>53.701097560975597</v>
      </c>
      <c r="F202">
        <v>1.16665611285266</v>
      </c>
      <c r="G202">
        <v>17.9407042253521</v>
      </c>
      <c r="H202">
        <v>2.6316250000000001</v>
      </c>
      <c r="I202">
        <f t="shared" si="11"/>
        <v>9.6987780469339202E-2</v>
      </c>
      <c r="J202">
        <f t="shared" si="12"/>
        <v>8.0555102148930219E-2</v>
      </c>
      <c r="K202">
        <f t="shared" si="13"/>
        <v>0.83056960123338575</v>
      </c>
      <c r="L202">
        <v>4.9763571428571396</v>
      </c>
      <c r="M202">
        <f t="shared" si="10"/>
        <v>1125.1594492446925</v>
      </c>
    </row>
    <row r="203" spans="1:13" x14ac:dyDescent="0.25">
      <c r="A203">
        <v>33.083333333333336</v>
      </c>
      <c r="B203">
        <v>36.967530864197499</v>
      </c>
      <c r="C203">
        <v>1499.9741935483901</v>
      </c>
      <c r="D203">
        <v>6.9161881188118803</v>
      </c>
      <c r="E203">
        <v>53.767050209205003</v>
      </c>
      <c r="F203">
        <v>1.2999934579439301</v>
      </c>
      <c r="G203">
        <v>16.7524175824176</v>
      </c>
      <c r="H203">
        <v>2.8165476190476202</v>
      </c>
      <c r="I203">
        <f t="shared" si="11"/>
        <v>0.15647138470353783</v>
      </c>
      <c r="J203">
        <f t="shared" si="12"/>
        <v>9.4950091529167696E-2</v>
      </c>
      <c r="K203">
        <f t="shared" si="13"/>
        <v>0.60682080438584418</v>
      </c>
      <c r="L203">
        <v>5.0596785714285701</v>
      </c>
      <c r="M203">
        <f t="shared" si="10"/>
        <v>1126.6926131458192</v>
      </c>
    </row>
    <row r="204" spans="1:13" x14ac:dyDescent="0.25">
      <c r="A204">
        <v>33.25</v>
      </c>
      <c r="B204">
        <v>37.0008695652174</v>
      </c>
      <c r="C204">
        <v>1500.0021999999999</v>
      </c>
      <c r="D204">
        <v>6.9549555555555598</v>
      </c>
      <c r="E204">
        <v>63.839735234215901</v>
      </c>
      <c r="F204">
        <v>1.29998885448916</v>
      </c>
      <c r="G204">
        <v>17.796363636363601</v>
      </c>
      <c r="H204">
        <v>2.69786885245902</v>
      </c>
      <c r="I204">
        <f t="shared" si="11"/>
        <v>0.11367732818758448</v>
      </c>
      <c r="J204">
        <f t="shared" si="12"/>
        <v>9.196420533847062E-2</v>
      </c>
      <c r="K204">
        <f t="shared" si="13"/>
        <v>0.80899337453389131</v>
      </c>
      <c r="L204">
        <v>5.1499354838709701</v>
      </c>
      <c r="M204">
        <f t="shared" si="10"/>
        <v>1128.2532109257056</v>
      </c>
    </row>
    <row r="205" spans="1:13" x14ac:dyDescent="0.25">
      <c r="A205">
        <v>33.416666666666664</v>
      </c>
      <c r="B205">
        <v>36.998208955223902</v>
      </c>
      <c r="C205">
        <v>1500.00714285714</v>
      </c>
      <c r="D205">
        <v>6.9515116279069797</v>
      </c>
      <c r="E205">
        <v>64.950020040080204</v>
      </c>
      <c r="F205">
        <v>1.2999972696245701</v>
      </c>
      <c r="G205">
        <v>17.6159259259259</v>
      </c>
      <c r="H205">
        <v>2.5342857142857098</v>
      </c>
      <c r="I205">
        <f t="shared" si="11"/>
        <v>0.12254827824890022</v>
      </c>
      <c r="J205">
        <f t="shared" si="12"/>
        <v>8.5926303954167949E-2</v>
      </c>
      <c r="K205">
        <f t="shared" si="13"/>
        <v>0.70116288194313392</v>
      </c>
      <c r="L205">
        <v>5.2303333333333297</v>
      </c>
      <c r="M205">
        <f t="shared" si="10"/>
        <v>1129.8382458904571</v>
      </c>
    </row>
    <row r="206" spans="1:13" x14ac:dyDescent="0.25">
      <c r="A206">
        <v>33.583333333333336</v>
      </c>
      <c r="B206">
        <v>36.991333333333301</v>
      </c>
      <c r="C206">
        <v>1499.9756</v>
      </c>
      <c r="D206">
        <v>6.9307674418604703</v>
      </c>
      <c r="E206">
        <v>59.6295151515152</v>
      </c>
      <c r="F206">
        <v>1.2999983660130701</v>
      </c>
      <c r="G206">
        <v>17.5798979591837</v>
      </c>
      <c r="H206">
        <v>2.5378723404255301</v>
      </c>
      <c r="I206">
        <f t="shared" si="11"/>
        <v>0.12403572217672661</v>
      </c>
      <c r="J206">
        <f t="shared" si="12"/>
        <v>8.6014442414467221E-2</v>
      </c>
      <c r="K206">
        <f t="shared" si="13"/>
        <v>0.69346508332424983</v>
      </c>
      <c r="L206">
        <v>5.3136000000000001</v>
      </c>
      <c r="M206">
        <f t="shared" si="10"/>
        <v>1131.4485900262878</v>
      </c>
    </row>
    <row r="207" spans="1:13" x14ac:dyDescent="0.25">
      <c r="A207">
        <v>33.75</v>
      </c>
      <c r="B207">
        <v>37.004166666666698</v>
      </c>
      <c r="C207">
        <v>1499.9620758482999</v>
      </c>
      <c r="D207">
        <v>6.9213658536585401</v>
      </c>
      <c r="E207">
        <v>62.390932539682503</v>
      </c>
      <c r="F207">
        <v>1.2999936241610699</v>
      </c>
      <c r="G207">
        <v>17.795774647887299</v>
      </c>
      <c r="H207">
        <v>2.4752272727272699</v>
      </c>
      <c r="I207">
        <f t="shared" si="11"/>
        <v>0.11542230485350941</v>
      </c>
      <c r="J207">
        <f t="shared" si="12"/>
        <v>8.4020408334143759E-2</v>
      </c>
      <c r="K207">
        <f t="shared" si="13"/>
        <v>0.72793909670041668</v>
      </c>
      <c r="L207">
        <v>5.4088928571428596</v>
      </c>
      <c r="M207">
        <f t="shared" si="10"/>
        <v>1133.0878987324631</v>
      </c>
    </row>
    <row r="208" spans="1:13" x14ac:dyDescent="0.25">
      <c r="A208">
        <v>33.916666666666664</v>
      </c>
      <c r="B208">
        <v>37.023333333333298</v>
      </c>
      <c r="C208">
        <v>1499.93392857143</v>
      </c>
      <c r="D208">
        <v>6.8729081632653104</v>
      </c>
      <c r="E208">
        <v>41.524479999999997</v>
      </c>
      <c r="F208">
        <v>1.29999675324675</v>
      </c>
      <c r="G208">
        <v>16.9164367816092</v>
      </c>
      <c r="H208">
        <v>2.7648387096774201</v>
      </c>
      <c r="I208">
        <f t="shared" si="11"/>
        <v>0.1500521949088226</v>
      </c>
      <c r="J208">
        <f t="shared" si="12"/>
        <v>9.3313814832119799E-2</v>
      </c>
      <c r="K208">
        <f t="shared" si="13"/>
        <v>0.62187570724187546</v>
      </c>
      <c r="L208">
        <v>5.4980000000000002</v>
      </c>
      <c r="M208">
        <f t="shared" si="10"/>
        <v>1134.7542918412357</v>
      </c>
    </row>
    <row r="209" spans="1:13" x14ac:dyDescent="0.25">
      <c r="A209">
        <v>34.083333333333336</v>
      </c>
      <c r="B209">
        <v>36.972535211267598</v>
      </c>
      <c r="C209">
        <v>1499.97584830339</v>
      </c>
      <c r="D209">
        <v>6.9041529411764699</v>
      </c>
      <c r="E209">
        <v>67.545419222903902</v>
      </c>
      <c r="F209">
        <v>1.29999329446064</v>
      </c>
      <c r="G209">
        <v>17.530462962963</v>
      </c>
      <c r="H209">
        <v>2.8497333333333299</v>
      </c>
      <c r="I209">
        <f t="shared" si="11"/>
        <v>0.12374782036411631</v>
      </c>
      <c r="J209">
        <f t="shared" si="12"/>
        <v>9.7078417031166361E-2</v>
      </c>
      <c r="K209">
        <f t="shared" si="13"/>
        <v>0.78448587413921522</v>
      </c>
      <c r="L209">
        <v>5.5921034482758598</v>
      </c>
      <c r="M209">
        <f t="shared" si="10"/>
        <v>1136.4492879957036</v>
      </c>
    </row>
    <row r="210" spans="1:13" x14ac:dyDescent="0.25">
      <c r="A210">
        <v>34.25</v>
      </c>
      <c r="B210">
        <v>37.016282051282097</v>
      </c>
      <c r="C210">
        <v>1500.0177777777801</v>
      </c>
      <c r="D210">
        <v>6.9304509803921599</v>
      </c>
      <c r="E210">
        <v>60.801366459627303</v>
      </c>
      <c r="F210">
        <v>1.2999990259740299</v>
      </c>
      <c r="G210">
        <v>18.286263736263699</v>
      </c>
      <c r="H210">
        <v>2.14508771929825</v>
      </c>
      <c r="I210">
        <f t="shared" si="11"/>
        <v>9.722565430694749E-2</v>
      </c>
      <c r="J210">
        <f t="shared" si="12"/>
        <v>7.2777676155492577E-2</v>
      </c>
      <c r="K210">
        <f t="shared" si="13"/>
        <v>0.74854395863183276</v>
      </c>
      <c r="L210">
        <v>5.68844444444444</v>
      </c>
      <c r="M210">
        <f t="shared" si="10"/>
        <v>1138.1735673057433</v>
      </c>
    </row>
    <row r="211" spans="1:13" x14ac:dyDescent="0.25">
      <c r="A211">
        <v>34.416666666666664</v>
      </c>
      <c r="B211">
        <v>37.012380952381001</v>
      </c>
      <c r="C211">
        <v>1499.9837022132799</v>
      </c>
      <c r="D211">
        <v>6.8898653846153897</v>
      </c>
      <c r="E211">
        <v>52.482677824267803</v>
      </c>
      <c r="F211">
        <v>1.2999946808510601</v>
      </c>
      <c r="G211">
        <v>17.248873239436598</v>
      </c>
      <c r="H211">
        <v>2.5119444444444401</v>
      </c>
      <c r="I211">
        <f t="shared" si="11"/>
        <v>0.13807900050627886</v>
      </c>
      <c r="J211">
        <f t="shared" si="12"/>
        <v>8.4736346884867197E-2</v>
      </c>
      <c r="K211">
        <f t="shared" si="13"/>
        <v>0.61368018724189699</v>
      </c>
      <c r="L211">
        <v>5.78051724137931</v>
      </c>
      <c r="M211">
        <f t="shared" si="10"/>
        <v>1139.9258324384734</v>
      </c>
    </row>
    <row r="212" spans="1:13" x14ac:dyDescent="0.25">
      <c r="A212">
        <v>34.583333333333336</v>
      </c>
      <c r="B212">
        <v>36.966973684210501</v>
      </c>
      <c r="C212">
        <v>1500.00300601202</v>
      </c>
      <c r="D212">
        <v>6.8771774193548403</v>
      </c>
      <c r="E212">
        <v>59.421530612244901</v>
      </c>
      <c r="F212">
        <v>1.29999658385093</v>
      </c>
      <c r="G212">
        <v>17.147816091953999</v>
      </c>
      <c r="H212">
        <v>2.9302083333333302</v>
      </c>
      <c r="I212">
        <f t="shared" si="11"/>
        <v>0.13921064308404327</v>
      </c>
      <c r="J212">
        <f t="shared" si="12"/>
        <v>9.9476629183633578E-2</v>
      </c>
      <c r="K212">
        <f t="shared" si="13"/>
        <v>0.71457632103299928</v>
      </c>
      <c r="L212">
        <v>5.8755714285714298</v>
      </c>
      <c r="M212">
        <f t="shared" si="10"/>
        <v>1141.7069895970494</v>
      </c>
    </row>
    <row r="213" spans="1:13" x14ac:dyDescent="0.25">
      <c r="A213">
        <v>34.75</v>
      </c>
      <c r="B213">
        <v>37.025882352941203</v>
      </c>
      <c r="C213">
        <v>1500.0168356997999</v>
      </c>
      <c r="D213">
        <v>6.8907249999999998</v>
      </c>
      <c r="E213">
        <v>60.411502057613198</v>
      </c>
      <c r="F213">
        <v>1.2999978461538499</v>
      </c>
      <c r="G213">
        <v>18.037183098591601</v>
      </c>
      <c r="H213">
        <v>2.4484374999999998</v>
      </c>
      <c r="I213">
        <f t="shared" si="11"/>
        <v>0.10541234108215704</v>
      </c>
      <c r="J213">
        <f t="shared" si="12"/>
        <v>8.3324283132829871E-2</v>
      </c>
      <c r="K213">
        <f t="shared" si="13"/>
        <v>0.79046041741818429</v>
      </c>
      <c r="L213">
        <v>5.9740333333333302</v>
      </c>
      <c r="M213">
        <f t="shared" si="10"/>
        <v>1143.5180745681839</v>
      </c>
    </row>
    <row r="214" spans="1:13" x14ac:dyDescent="0.25">
      <c r="A214">
        <v>34.916666666666664</v>
      </c>
      <c r="B214">
        <v>36.9706756756757</v>
      </c>
      <c r="C214">
        <v>1500.0010040160601</v>
      </c>
      <c r="D214">
        <v>6.8798936170212803</v>
      </c>
      <c r="E214">
        <v>61.9664583333333</v>
      </c>
      <c r="F214">
        <v>1.29999968253968</v>
      </c>
      <c r="G214">
        <v>17.394579439252301</v>
      </c>
      <c r="H214">
        <v>2.4845312499999999</v>
      </c>
      <c r="I214">
        <f t="shared" si="11"/>
        <v>0.13220297787847207</v>
      </c>
      <c r="J214">
        <f t="shared" si="12"/>
        <v>8.3922506117111037E-2</v>
      </c>
      <c r="K214">
        <f t="shared" si="13"/>
        <v>0.63480042177459128</v>
      </c>
      <c r="L214">
        <v>6.0747187499999997</v>
      </c>
      <c r="M214">
        <f t="shared" si="10"/>
        <v>1145.3597631954704</v>
      </c>
    </row>
    <row r="215" spans="1:13" x14ac:dyDescent="0.25">
      <c r="A215">
        <v>35.083333333333336</v>
      </c>
      <c r="B215">
        <v>37.037469879518099</v>
      </c>
      <c r="C215">
        <v>1500.01696606786</v>
      </c>
      <c r="D215">
        <v>6.8770754716981104</v>
      </c>
      <c r="E215">
        <v>50.2417338709677</v>
      </c>
      <c r="F215">
        <v>1.30000283911672</v>
      </c>
      <c r="G215">
        <v>17.6484615384615</v>
      </c>
      <c r="H215">
        <v>2.4049122807017498</v>
      </c>
      <c r="I215">
        <f t="shared" si="11"/>
        <v>0.12216433853617117</v>
      </c>
      <c r="J215">
        <f t="shared" si="12"/>
        <v>8.1368704698296559E-2</v>
      </c>
      <c r="K215">
        <f t="shared" si="13"/>
        <v>0.66605938912528395</v>
      </c>
      <c r="L215">
        <v>6.1845666666666697</v>
      </c>
      <c r="M215">
        <f t="shared" si="10"/>
        <v>1147.2348404502461</v>
      </c>
    </row>
    <row r="216" spans="1:13" x14ac:dyDescent="0.25">
      <c r="A216">
        <v>35.25</v>
      </c>
      <c r="B216">
        <v>36.974800000000002</v>
      </c>
      <c r="C216">
        <v>1500.0541832669301</v>
      </c>
      <c r="D216">
        <v>6.9075940594059402</v>
      </c>
      <c r="E216">
        <v>60.1073650107991</v>
      </c>
      <c r="F216">
        <v>1.3878660550458699</v>
      </c>
      <c r="G216">
        <v>17.229052631578899</v>
      </c>
      <c r="H216">
        <v>2.7859523809523798</v>
      </c>
      <c r="I216">
        <f t="shared" si="11"/>
        <v>0.14613355052618285</v>
      </c>
      <c r="J216">
        <f t="shared" si="12"/>
        <v>0.10081827271466573</v>
      </c>
      <c r="K216">
        <f t="shared" si="13"/>
        <v>0.68990503790299718</v>
      </c>
      <c r="L216">
        <v>6.2835666666666699</v>
      </c>
      <c r="M216">
        <f t="shared" si="10"/>
        <v>1149.1400090733582</v>
      </c>
    </row>
    <row r="217" spans="1:13" x14ac:dyDescent="0.25">
      <c r="A217">
        <v>35.416666666666664</v>
      </c>
      <c r="B217">
        <v>37.001549295774701</v>
      </c>
      <c r="C217">
        <v>1499.9913654618499</v>
      </c>
      <c r="D217">
        <v>6.9652432432432398</v>
      </c>
      <c r="E217">
        <v>64.505421166306704</v>
      </c>
      <c r="F217">
        <v>1.40000430463576</v>
      </c>
      <c r="G217">
        <v>18.256825396825398</v>
      </c>
      <c r="H217">
        <v>2.2565306122448998</v>
      </c>
      <c r="I217">
        <f t="shared" si="11"/>
        <v>0.10509978034919364</v>
      </c>
      <c r="J217">
        <f t="shared" si="12"/>
        <v>8.2612726272205228E-2</v>
      </c>
      <c r="K217">
        <f t="shared" si="13"/>
        <v>0.78604090320383879</v>
      </c>
      <c r="L217">
        <v>6.3890624999999996</v>
      </c>
      <c r="M217">
        <f t="shared" si="10"/>
        <v>1151.0772434942362</v>
      </c>
    </row>
    <row r="218" spans="1:13" x14ac:dyDescent="0.25">
      <c r="A218">
        <v>35.583333333333336</v>
      </c>
      <c r="B218">
        <v>37.051142857142899</v>
      </c>
      <c r="C218">
        <v>1499.98508064516</v>
      </c>
      <c r="D218">
        <v>6.9348333333333301</v>
      </c>
      <c r="E218">
        <v>45.887886178861798</v>
      </c>
      <c r="F218">
        <v>1.4494913333333299</v>
      </c>
      <c r="G218">
        <v>17.529620253164602</v>
      </c>
      <c r="H218">
        <v>2.3715625</v>
      </c>
      <c r="I218">
        <f t="shared" si="11"/>
        <v>0.14205017607494394</v>
      </c>
      <c r="J218">
        <f t="shared" si="12"/>
        <v>8.9272806247845782E-2</v>
      </c>
      <c r="K218">
        <f t="shared" si="13"/>
        <v>0.62845966625727057</v>
      </c>
      <c r="L218">
        <v>6.4988571428571396</v>
      </c>
      <c r="M218">
        <f t="shared" si="10"/>
        <v>1153.0478503498575</v>
      </c>
    </row>
    <row r="219" spans="1:13" x14ac:dyDescent="0.25">
      <c r="A219">
        <v>35.75</v>
      </c>
      <c r="B219">
        <v>36.991066666666697</v>
      </c>
      <c r="C219">
        <v>1499.98827037773</v>
      </c>
      <c r="D219">
        <v>6.9131818181818199</v>
      </c>
      <c r="E219">
        <v>49.518551307847098</v>
      </c>
      <c r="F219">
        <v>1.5000081818181801</v>
      </c>
      <c r="G219">
        <v>16.825600000000001</v>
      </c>
      <c r="H219">
        <v>3.0613114754098398</v>
      </c>
      <c r="I219">
        <f t="shared" si="11"/>
        <v>0.17502178833055049</v>
      </c>
      <c r="J219">
        <f t="shared" si="12"/>
        <v>0.11969903939923701</v>
      </c>
      <c r="K219">
        <f t="shared" si="13"/>
        <v>0.68390936089151622</v>
      </c>
      <c r="L219">
        <v>6.6072258064516101</v>
      </c>
      <c r="M219">
        <f t="shared" si="10"/>
        <v>1155.05139620924</v>
      </c>
    </row>
    <row r="220" spans="1:13" x14ac:dyDescent="0.25">
      <c r="A220">
        <v>35.916666666666664</v>
      </c>
      <c r="B220">
        <v>36.986351351351402</v>
      </c>
      <c r="C220">
        <v>1500.0003984063701</v>
      </c>
      <c r="D220">
        <v>6.9208863636363596</v>
      </c>
      <c r="E220">
        <v>57.934041237113398</v>
      </c>
      <c r="F220">
        <v>1.5000039393939399</v>
      </c>
      <c r="G220">
        <v>17.500454545454499</v>
      </c>
      <c r="H220">
        <v>2.8471875</v>
      </c>
      <c r="I220">
        <f t="shared" si="11"/>
        <v>0.14426869953590277</v>
      </c>
      <c r="J220">
        <f t="shared" si="12"/>
        <v>0.11186652915015799</v>
      </c>
      <c r="K220">
        <f t="shared" si="13"/>
        <v>0.7754040170183889</v>
      </c>
      <c r="L220">
        <v>6.7202142857142899</v>
      </c>
      <c r="M220">
        <f t="shared" si="10"/>
        <v>1157.0892852802112</v>
      </c>
    </row>
    <row r="221" spans="1:13" x14ac:dyDescent="0.25">
      <c r="A221">
        <v>36.083333333333336</v>
      </c>
      <c r="B221">
        <v>36.996265060241001</v>
      </c>
      <c r="C221">
        <v>1499.9539078156299</v>
      </c>
      <c r="D221">
        <v>6.9053125</v>
      </c>
      <c r="E221">
        <v>53.401567460317501</v>
      </c>
      <c r="F221">
        <v>1.5000115624999999</v>
      </c>
      <c r="G221">
        <v>17.510930232558099</v>
      </c>
      <c r="H221">
        <v>2.5691999999999999</v>
      </c>
      <c r="I221">
        <f t="shared" si="11"/>
        <v>0.14618795711102406</v>
      </c>
      <c r="J221">
        <f t="shared" si="12"/>
        <v>0.10044520334547881</v>
      </c>
      <c r="K221">
        <f t="shared" si="13"/>
        <v>0.68709629254340421</v>
      </c>
      <c r="L221">
        <v>6.8266999999999998</v>
      </c>
      <c r="M221">
        <f t="shared" si="10"/>
        <v>1159.1595410264467</v>
      </c>
    </row>
    <row r="222" spans="1:13" x14ac:dyDescent="0.25">
      <c r="A222">
        <v>36.25</v>
      </c>
      <c r="B222">
        <v>37.0115384615385</v>
      </c>
      <c r="C222">
        <v>1499.9798780487799</v>
      </c>
      <c r="D222">
        <v>6.9181578947368401</v>
      </c>
      <c r="E222">
        <v>51.915360824742301</v>
      </c>
      <c r="F222">
        <v>1.5000060200668901</v>
      </c>
      <c r="G222">
        <v>17.421578947368399</v>
      </c>
      <c r="H222">
        <v>2.5595238095238102</v>
      </c>
      <c r="I222">
        <f t="shared" si="11"/>
        <v>0.15059296190058277</v>
      </c>
      <c r="J222">
        <f t="shared" si="12"/>
        <v>9.9934662387120371E-2</v>
      </c>
      <c r="K222">
        <f t="shared" si="13"/>
        <v>0.66360778834467982</v>
      </c>
      <c r="L222">
        <v>6.9473750000000001</v>
      </c>
      <c r="M222">
        <f t="shared" si="10"/>
        <v>1161.2664763269652</v>
      </c>
    </row>
    <row r="223" spans="1:13" x14ac:dyDescent="0.25">
      <c r="A223">
        <v>36.416666666666664</v>
      </c>
      <c r="B223">
        <v>36.965820895522398</v>
      </c>
      <c r="C223">
        <v>1500.03399209486</v>
      </c>
      <c r="D223">
        <v>6.9530975609756096</v>
      </c>
      <c r="E223">
        <v>70.518224719101099</v>
      </c>
      <c r="F223">
        <v>1.50000754716981</v>
      </c>
      <c r="G223">
        <v>18.034520547945199</v>
      </c>
      <c r="H223">
        <v>2.3937499999999998</v>
      </c>
      <c r="I223">
        <f t="shared" si="11"/>
        <v>0.12225567190225003</v>
      </c>
      <c r="J223">
        <f t="shared" si="12"/>
        <v>9.3891828831976942E-2</v>
      </c>
      <c r="K223">
        <f t="shared" si="13"/>
        <v>0.7679956878160098</v>
      </c>
      <c r="L223">
        <v>7.0600344827586197</v>
      </c>
      <c r="M223">
        <f t="shared" si="10"/>
        <v>1163.4076548395271</v>
      </c>
    </row>
    <row r="224" spans="1:13" x14ac:dyDescent="0.25">
      <c r="A224">
        <v>36.583333333333336</v>
      </c>
      <c r="B224">
        <v>37.013424657534202</v>
      </c>
      <c r="C224">
        <v>1500.0282258064501</v>
      </c>
      <c r="D224">
        <v>6.9318545454545504</v>
      </c>
      <c r="E224">
        <v>56.3971370143149</v>
      </c>
      <c r="F224">
        <v>1.4999990990990999</v>
      </c>
      <c r="G224">
        <v>17.975000000000001</v>
      </c>
      <c r="H224">
        <v>2.1355357142857101</v>
      </c>
      <c r="I224">
        <f t="shared" si="11"/>
        <v>0.12748163036158378</v>
      </c>
      <c r="J224">
        <f t="shared" si="12"/>
        <v>8.3251020335858322E-2</v>
      </c>
      <c r="K224">
        <f t="shared" si="13"/>
        <v>0.65304326670225721</v>
      </c>
      <c r="L224">
        <v>7.1740312499999996</v>
      </c>
      <c r="M224">
        <f t="shared" si="10"/>
        <v>1165.5834830360511</v>
      </c>
    </row>
    <row r="225" spans="1:13" x14ac:dyDescent="0.25">
      <c r="A225">
        <v>36.75</v>
      </c>
      <c r="B225">
        <v>37.017499999999998</v>
      </c>
      <c r="C225">
        <v>1500.05020242915</v>
      </c>
      <c r="D225">
        <v>6.8931780821917803</v>
      </c>
      <c r="E225">
        <v>46.937631578947403</v>
      </c>
      <c r="F225">
        <v>1.60043573487032</v>
      </c>
      <c r="G225">
        <v>17.413478260869599</v>
      </c>
      <c r="H225">
        <v>2.51057142857143</v>
      </c>
      <c r="I225">
        <f t="shared" si="11"/>
        <v>0.16154364410714322</v>
      </c>
      <c r="J225">
        <f t="shared" si="12"/>
        <v>0.10447778879376451</v>
      </c>
      <c r="K225">
        <f t="shared" si="13"/>
        <v>0.64674651467234456</v>
      </c>
      <c r="L225">
        <v>7.2963750000000003</v>
      </c>
      <c r="M225">
        <f t="shared" si="10"/>
        <v>1167.7964980087866</v>
      </c>
    </row>
    <row r="226" spans="1:13" x14ac:dyDescent="0.25">
      <c r="A226">
        <v>36.916666666666664</v>
      </c>
      <c r="B226">
        <v>36.982073170731702</v>
      </c>
      <c r="C226">
        <v>1499.97108433735</v>
      </c>
      <c r="D226">
        <v>6.9211</v>
      </c>
      <c r="E226">
        <v>53.078421052631597</v>
      </c>
      <c r="F226">
        <v>1.7999943620178001</v>
      </c>
      <c r="G226">
        <v>17.443058823529402</v>
      </c>
      <c r="H226">
        <v>2.67263157894737</v>
      </c>
      <c r="I226">
        <f t="shared" si="11"/>
        <v>0.17828864654478008</v>
      </c>
      <c r="J226">
        <f t="shared" si="12"/>
        <v>0.12551973495980834</v>
      </c>
      <c r="K226">
        <f t="shared" si="13"/>
        <v>0.70402539585313428</v>
      </c>
      <c r="L226">
        <v>7.42269696969697</v>
      </c>
      <c r="M226">
        <f t="shared" ref="M226:M248" si="14">M225+(((L226-0.0156)/548.33)*(A226-A225)*1000)</f>
        <v>1170.0479089504022</v>
      </c>
    </row>
    <row r="227" spans="1:13" x14ac:dyDescent="0.25">
      <c r="A227">
        <v>37.083333333333336</v>
      </c>
      <c r="B227">
        <v>37.015230769230797</v>
      </c>
      <c r="C227">
        <v>1499.9770000000001</v>
      </c>
      <c r="D227">
        <v>6.9137954545454496</v>
      </c>
      <c r="E227">
        <v>54.651020833333298</v>
      </c>
      <c r="F227">
        <v>1.8000029761904801</v>
      </c>
      <c r="G227">
        <v>17.770434782608699</v>
      </c>
      <c r="H227">
        <v>2.5002380952381</v>
      </c>
      <c r="I227">
        <f t="shared" si="11"/>
        <v>0.16103077896926724</v>
      </c>
      <c r="J227">
        <f t="shared" si="12"/>
        <v>0.11753122618775315</v>
      </c>
      <c r="K227">
        <f t="shared" si="13"/>
        <v>0.72986808447460849</v>
      </c>
      <c r="L227">
        <v>7.54412121212121</v>
      </c>
      <c r="M227">
        <f t="shared" si="14"/>
        <v>1172.3362271809451</v>
      </c>
    </row>
    <row r="228" spans="1:13" x14ac:dyDescent="0.25">
      <c r="A228">
        <v>37.25</v>
      </c>
      <c r="B228">
        <v>37.022368421052597</v>
      </c>
      <c r="C228">
        <v>1500.0325252525299</v>
      </c>
      <c r="D228">
        <v>6.8776956521739097</v>
      </c>
      <c r="E228">
        <v>43.643894523326601</v>
      </c>
      <c r="F228">
        <v>1.84986235294118</v>
      </c>
      <c r="G228">
        <v>17.599565217391302</v>
      </c>
      <c r="H228">
        <v>2.4980487804878</v>
      </c>
      <c r="I228">
        <f t="shared" si="11"/>
        <v>0.17575317707898916</v>
      </c>
      <c r="J228">
        <f t="shared" si="12"/>
        <v>0.12041362402472998</v>
      </c>
      <c r="K228">
        <f t="shared" si="13"/>
        <v>0.68512914546410852</v>
      </c>
      <c r="L228">
        <v>7.6740294117647103</v>
      </c>
      <c r="M228">
        <f t="shared" si="14"/>
        <v>1174.6640314264921</v>
      </c>
    </row>
    <row r="229" spans="1:13" x14ac:dyDescent="0.25">
      <c r="A229">
        <v>37.416666666666664</v>
      </c>
      <c r="B229">
        <v>36.956509433962303</v>
      </c>
      <c r="C229">
        <v>1500.0291164658599</v>
      </c>
      <c r="D229">
        <v>6.9030853658536602</v>
      </c>
      <c r="E229">
        <v>53.161569416498999</v>
      </c>
      <c r="F229">
        <v>2.1487517241379299</v>
      </c>
      <c r="G229">
        <v>17.5665714285714</v>
      </c>
      <c r="H229">
        <v>2.5433333333333299</v>
      </c>
      <c r="I229">
        <f t="shared" si="11"/>
        <v>0.2058742602569347</v>
      </c>
      <c r="J229">
        <f t="shared" si="12"/>
        <v>0.14246886670747386</v>
      </c>
      <c r="K229">
        <f t="shared" si="13"/>
        <v>0.69201883970181699</v>
      </c>
      <c r="L229">
        <v>7.8003939393939401</v>
      </c>
      <c r="M229">
        <f t="shared" si="14"/>
        <v>1177.0302445765399</v>
      </c>
    </row>
    <row r="230" spans="1:13" x14ac:dyDescent="0.25">
      <c r="A230">
        <v>37.583333333333336</v>
      </c>
      <c r="B230">
        <v>37.000540540540499</v>
      </c>
      <c r="C230">
        <v>1500.06277665996</v>
      </c>
      <c r="D230">
        <v>6.9310476190476198</v>
      </c>
      <c r="E230">
        <v>58.261584362139899</v>
      </c>
      <c r="F230">
        <v>2.2000046195652199</v>
      </c>
      <c r="G230">
        <v>18.2459016393443</v>
      </c>
      <c r="H230">
        <v>2.1609302325581399</v>
      </c>
      <c r="I230">
        <f t="shared" si="11"/>
        <v>0.16722688217690834</v>
      </c>
      <c r="J230">
        <f t="shared" si="12"/>
        <v>0.12405064273331684</v>
      </c>
      <c r="K230">
        <f t="shared" si="13"/>
        <v>0.74181041420173333</v>
      </c>
      <c r="L230">
        <v>7.9354864864864902</v>
      </c>
      <c r="M230">
        <f t="shared" si="14"/>
        <v>1179.4375195406694</v>
      </c>
    </row>
    <row r="231" spans="1:13" x14ac:dyDescent="0.25">
      <c r="A231">
        <v>37.75</v>
      </c>
      <c r="B231">
        <v>37.039724770642202</v>
      </c>
      <c r="C231">
        <v>1499.99273084479</v>
      </c>
      <c r="D231">
        <v>6.8922315789473698</v>
      </c>
      <c r="E231">
        <v>47.981255060728699</v>
      </c>
      <c r="F231">
        <v>2.20717717948718</v>
      </c>
      <c r="G231">
        <v>18.1219402985075</v>
      </c>
      <c r="H231">
        <v>2.0990625000000001</v>
      </c>
      <c r="I231">
        <f t="shared" si="11"/>
        <v>0.17752437058296361</v>
      </c>
      <c r="J231">
        <f t="shared" si="12"/>
        <v>0.12053726287999253</v>
      </c>
      <c r="K231">
        <f t="shared" si="13"/>
        <v>0.67898994647420008</v>
      </c>
      <c r="L231">
        <v>8.0817142857142894</v>
      </c>
      <c r="M231">
        <f t="shared" si="14"/>
        <v>1181.8892409145726</v>
      </c>
    </row>
    <row r="232" spans="1:13" x14ac:dyDescent="0.25">
      <c r="A232">
        <v>37.916666666666664</v>
      </c>
      <c r="B232">
        <v>36.984020618556698</v>
      </c>
      <c r="C232">
        <v>1500.01923847695</v>
      </c>
      <c r="D232">
        <v>6.8775217391304304</v>
      </c>
      <c r="E232">
        <v>49.522155688622803</v>
      </c>
      <c r="F232">
        <v>2.3000031168831199</v>
      </c>
      <c r="G232">
        <v>17.657619047619001</v>
      </c>
      <c r="H232">
        <v>2.40532467532468</v>
      </c>
      <c r="I232">
        <f t="shared" si="11"/>
        <v>0.21545046049303473</v>
      </c>
      <c r="J232">
        <f t="shared" si="12"/>
        <v>0.14400253814612171</v>
      </c>
      <c r="K232">
        <f t="shared" si="13"/>
        <v>0.66837888309260374</v>
      </c>
      <c r="L232">
        <v>8.2062399999999993</v>
      </c>
      <c r="M232">
        <f t="shared" si="14"/>
        <v>1184.378812279748</v>
      </c>
    </row>
    <row r="233" spans="1:13" x14ac:dyDescent="0.25">
      <c r="A233">
        <v>38.083333333333336</v>
      </c>
      <c r="B233">
        <v>36.997666666666703</v>
      </c>
      <c r="C233">
        <v>1499.9870967741899</v>
      </c>
      <c r="D233">
        <v>6.9009166666666699</v>
      </c>
      <c r="E233">
        <v>53.853162055336</v>
      </c>
      <c r="F233">
        <v>2.2999992167101801</v>
      </c>
      <c r="G233">
        <v>18.069772727272699</v>
      </c>
      <c r="H233">
        <v>2.21170731707317</v>
      </c>
      <c r="I233">
        <f t="shared" si="11"/>
        <v>0.18733661660125508</v>
      </c>
      <c r="J233">
        <f t="shared" si="12"/>
        <v>0.13258161703031338</v>
      </c>
      <c r="K233">
        <f t="shared" si="13"/>
        <v>0.70771864804472573</v>
      </c>
      <c r="L233">
        <v>8.3484814814814801</v>
      </c>
      <c r="M233">
        <f t="shared" si="14"/>
        <v>1186.9116184006002</v>
      </c>
    </row>
    <row r="234" spans="1:13" x14ac:dyDescent="0.25">
      <c r="A234">
        <v>38.25</v>
      </c>
      <c r="B234">
        <v>37.028288288288302</v>
      </c>
      <c r="C234">
        <v>1500.0101010101</v>
      </c>
      <c r="D234">
        <v>6.8830963855421698</v>
      </c>
      <c r="E234">
        <v>38.072102161100197</v>
      </c>
      <c r="F234">
        <v>2.3676284999999999</v>
      </c>
      <c r="G234">
        <v>17.6865384615385</v>
      </c>
      <c r="H234">
        <v>2.3104444444444399</v>
      </c>
      <c r="I234">
        <f t="shared" si="11"/>
        <v>0.22088649705304342</v>
      </c>
      <c r="J234">
        <f t="shared" si="12"/>
        <v>0.14216974791227235</v>
      </c>
      <c r="K234">
        <f t="shared" si="13"/>
        <v>0.64363258872330198</v>
      </c>
      <c r="L234">
        <v>8.4698461538461505</v>
      </c>
      <c r="M234">
        <f t="shared" si="14"/>
        <v>1189.4813137038684</v>
      </c>
    </row>
    <row r="235" spans="1:13" x14ac:dyDescent="0.25">
      <c r="A235">
        <v>38.416666666666664</v>
      </c>
      <c r="B235">
        <v>36.992058823529398</v>
      </c>
      <c r="C235">
        <v>1500.02051792829</v>
      </c>
      <c r="D235">
        <v>6.8956632653061201</v>
      </c>
      <c r="E235">
        <v>44.181079429735199</v>
      </c>
      <c r="F235">
        <v>2.5495823529411799</v>
      </c>
      <c r="G235">
        <v>17.918598130841101</v>
      </c>
      <c r="H235">
        <v>2.3250877192982502</v>
      </c>
      <c r="I235">
        <f t="shared" si="11"/>
        <v>0.21847238481597539</v>
      </c>
      <c r="J235">
        <f t="shared" si="12"/>
        <v>0.15456826212819216</v>
      </c>
      <c r="K235">
        <f t="shared" si="13"/>
        <v>0.70749565103337331</v>
      </c>
      <c r="L235">
        <v>8.6341000000000001</v>
      </c>
      <c r="M235">
        <f t="shared" si="14"/>
        <v>1192.1009344918366</v>
      </c>
    </row>
    <row r="236" spans="1:13" x14ac:dyDescent="0.25">
      <c r="A236">
        <v>38.583333333333336</v>
      </c>
      <c r="B236">
        <v>37.004021739130401</v>
      </c>
      <c r="C236">
        <v>1500.0608433734899</v>
      </c>
      <c r="D236">
        <v>6.9003376623376598</v>
      </c>
      <c r="E236">
        <v>47.935060483870998</v>
      </c>
      <c r="F236">
        <v>2.5000026109660598</v>
      </c>
      <c r="G236">
        <v>18.044158415841601</v>
      </c>
      <c r="H236">
        <v>2.2228571428571402</v>
      </c>
      <c r="I236">
        <f t="shared" si="11"/>
        <v>0.20554429451249509</v>
      </c>
      <c r="J236">
        <f t="shared" si="12"/>
        <v>0.14482389429595713</v>
      </c>
      <c r="K236">
        <f t="shared" si="13"/>
        <v>0.70458727467695892</v>
      </c>
      <c r="L236">
        <v>8.7676666666666705</v>
      </c>
      <c r="M236">
        <f t="shared" si="14"/>
        <v>1194.7611532976248</v>
      </c>
    </row>
    <row r="237" spans="1:13" x14ac:dyDescent="0.25">
      <c r="A237">
        <v>38.75</v>
      </c>
      <c r="B237">
        <v>37.016931818181803</v>
      </c>
      <c r="C237">
        <v>1500.0237424547299</v>
      </c>
      <c r="D237">
        <v>6.8935384615384603</v>
      </c>
      <c r="E237">
        <v>40.913558648111298</v>
      </c>
      <c r="F237">
        <v>2.49999622166247</v>
      </c>
      <c r="G237">
        <v>17.727714285714299</v>
      </c>
      <c r="H237">
        <v>2.34421052631579</v>
      </c>
      <c r="I237">
        <f t="shared" si="11"/>
        <v>0.22941333420216378</v>
      </c>
      <c r="J237">
        <f t="shared" si="12"/>
        <v>0.15249648597880461</v>
      </c>
      <c r="K237">
        <f t="shared" si="13"/>
        <v>0.6647237245783697</v>
      </c>
      <c r="L237">
        <v>8.9124583333333298</v>
      </c>
      <c r="M237">
        <f t="shared" si="14"/>
        <v>1197.4653819960768</v>
      </c>
    </row>
    <row r="238" spans="1:13" x14ac:dyDescent="0.25">
      <c r="A238">
        <v>38.916666666666664</v>
      </c>
      <c r="B238">
        <v>37.002499999999998</v>
      </c>
      <c r="C238">
        <v>1499.96374501992</v>
      </c>
      <c r="D238">
        <v>6.9399615384615396</v>
      </c>
      <c r="E238">
        <v>48.128370221327998</v>
      </c>
      <c r="F238">
        <v>2.4999989417989399</v>
      </c>
      <c r="G238">
        <v>17.918555555555599</v>
      </c>
      <c r="H238">
        <v>2.3894594594594598</v>
      </c>
      <c r="I238">
        <f t="shared" si="11"/>
        <v>0.21326690743276591</v>
      </c>
      <c r="J238">
        <f t="shared" si="12"/>
        <v>0.15596049441601281</v>
      </c>
      <c r="K238">
        <f t="shared" si="13"/>
        <v>0.73129252115769816</v>
      </c>
      <c r="L238">
        <v>9.0665937499999991</v>
      </c>
      <c r="M238">
        <f t="shared" si="14"/>
        <v>1200.2164606500503</v>
      </c>
    </row>
    <row r="239" spans="1:13" x14ac:dyDescent="0.25">
      <c r="A239">
        <v>39.083333333333336</v>
      </c>
      <c r="B239">
        <v>36.9885555555555</v>
      </c>
      <c r="C239">
        <v>1499.98670634921</v>
      </c>
      <c r="D239">
        <v>6.9294520547945204</v>
      </c>
      <c r="E239">
        <v>43.562115768463102</v>
      </c>
      <c r="F239">
        <v>2.4999943734015302</v>
      </c>
      <c r="G239">
        <v>17.900776699029102</v>
      </c>
      <c r="H239">
        <v>2.3344444444444399</v>
      </c>
      <c r="I239">
        <f t="shared" si="11"/>
        <v>0.21553146409131688</v>
      </c>
      <c r="J239">
        <f t="shared" si="12"/>
        <v>0.15216626209423692</v>
      </c>
      <c r="K239">
        <f t="shared" si="13"/>
        <v>0.70600486446733712</v>
      </c>
      <c r="L239">
        <v>9.2128461538461508</v>
      </c>
      <c r="M239">
        <f t="shared" si="14"/>
        <v>1203.0119931924507</v>
      </c>
    </row>
    <row r="240" spans="1:13" x14ac:dyDescent="0.25">
      <c r="A240">
        <v>39.25</v>
      </c>
      <c r="B240">
        <v>37.039873417721502</v>
      </c>
      <c r="C240">
        <v>1500.0646586345399</v>
      </c>
      <c r="D240">
        <v>6.9012755102040799</v>
      </c>
      <c r="E240">
        <v>35.9567484662577</v>
      </c>
      <c r="F240">
        <v>2.4999904891304299</v>
      </c>
      <c r="G240">
        <v>17.591566265060202</v>
      </c>
      <c r="H240">
        <v>2.4956</v>
      </c>
      <c r="I240">
        <f t="shared" si="11"/>
        <v>0.23820301296707111</v>
      </c>
      <c r="J240">
        <f t="shared" si="12"/>
        <v>0.16254884910931997</v>
      </c>
      <c r="K240">
        <f t="shared" si="13"/>
        <v>0.68239627653992152</v>
      </c>
      <c r="L240">
        <v>9.3739310344827604</v>
      </c>
      <c r="M240">
        <f t="shared" si="14"/>
        <v>1205.8564880022923</v>
      </c>
    </row>
    <row r="241" spans="1:13" x14ac:dyDescent="0.25">
      <c r="A241">
        <v>39.416666666666664</v>
      </c>
      <c r="B241">
        <v>37.012777777777799</v>
      </c>
      <c r="C241">
        <v>1500.0640562249</v>
      </c>
      <c r="D241">
        <v>6.9284375000000002</v>
      </c>
      <c r="E241">
        <v>31.6664621676892</v>
      </c>
      <c r="F241">
        <v>2.4999977832512301</v>
      </c>
      <c r="G241">
        <v>17.572295081967201</v>
      </c>
      <c r="H241">
        <v>2.6065714285714301</v>
      </c>
      <c r="I241">
        <f t="shared" si="11"/>
        <v>0.2381430451890876</v>
      </c>
      <c r="J241">
        <f t="shared" si="12"/>
        <v>0.17009474243596603</v>
      </c>
      <c r="K241">
        <f t="shared" si="13"/>
        <v>0.71425450321637296</v>
      </c>
      <c r="L241">
        <v>9.5231538461538499</v>
      </c>
      <c r="M241">
        <f t="shared" si="14"/>
        <v>1208.7463395655705</v>
      </c>
    </row>
    <row r="242" spans="1:13" x14ac:dyDescent="0.25">
      <c r="A242">
        <v>39.583333333333336</v>
      </c>
      <c r="B242">
        <v>37.005312500000002</v>
      </c>
      <c r="C242">
        <v>1500.0217131474101</v>
      </c>
      <c r="D242">
        <v>6.9228701298701303</v>
      </c>
      <c r="E242">
        <v>35.290645833333301</v>
      </c>
      <c r="F242">
        <v>2.49999209183673</v>
      </c>
      <c r="G242">
        <v>17.701081081081099</v>
      </c>
      <c r="H242">
        <v>2.5919354838709698</v>
      </c>
      <c r="I242">
        <f t="shared" si="11"/>
        <v>0.22792580919667083</v>
      </c>
      <c r="J242">
        <f t="shared" si="12"/>
        <v>0.16937027462217263</v>
      </c>
      <c r="K242">
        <f t="shared" si="13"/>
        <v>0.74309388313294411</v>
      </c>
      <c r="L242">
        <v>9.69</v>
      </c>
      <c r="M242">
        <f t="shared" si="14"/>
        <v>1211.6869045538076</v>
      </c>
    </row>
    <row r="243" spans="1:13" x14ac:dyDescent="0.25">
      <c r="A243">
        <v>39.75</v>
      </c>
      <c r="B243">
        <v>36.993593750000002</v>
      </c>
      <c r="C243">
        <v>1499.9895049504901</v>
      </c>
      <c r="D243">
        <v>6.9151090909090902</v>
      </c>
      <c r="E243">
        <v>38.836445783132497</v>
      </c>
      <c r="F243">
        <v>2.49998815789474</v>
      </c>
      <c r="G243">
        <v>17.6288571428571</v>
      </c>
      <c r="H243">
        <v>2.6707692307692299</v>
      </c>
      <c r="I243">
        <f t="shared" si="11"/>
        <v>0.23262251458590752</v>
      </c>
      <c r="J243">
        <f t="shared" si="12"/>
        <v>0.17461756971975062</v>
      </c>
      <c r="K243">
        <f t="shared" si="13"/>
        <v>0.75064776094690666</v>
      </c>
      <c r="L243">
        <v>9.8568888888888893</v>
      </c>
      <c r="M243">
        <f t="shared" si="14"/>
        <v>1214.6781959564571</v>
      </c>
    </row>
    <row r="244" spans="1:13" x14ac:dyDescent="0.25">
      <c r="A244">
        <v>39.916666666666664</v>
      </c>
      <c r="B244">
        <v>37.017000000000003</v>
      </c>
      <c r="C244">
        <v>1500.0100401606401</v>
      </c>
      <c r="D244">
        <v>6.8951374999999997</v>
      </c>
      <c r="E244">
        <v>31.099005964214701</v>
      </c>
      <c r="F244">
        <v>2.49999270833333</v>
      </c>
      <c r="G244">
        <v>17.558205128205099</v>
      </c>
      <c r="H244">
        <v>2.7179411764705899</v>
      </c>
      <c r="I244">
        <f t="shared" si="11"/>
        <v>0.23765638920407642</v>
      </c>
      <c r="J244">
        <f t="shared" si="12"/>
        <v>0.1776962127052959</v>
      </c>
      <c r="K244">
        <f t="shared" si="13"/>
        <v>0.74770223220343346</v>
      </c>
      <c r="L244">
        <v>10.0066333333333</v>
      </c>
      <c r="M244">
        <f t="shared" si="14"/>
        <v>1217.715002664502</v>
      </c>
    </row>
    <row r="245" spans="1:13" x14ac:dyDescent="0.25">
      <c r="A245">
        <v>40.083333333333336</v>
      </c>
      <c r="B245">
        <v>36.989365079365101</v>
      </c>
      <c r="C245">
        <v>1500.0335341365501</v>
      </c>
      <c r="D245">
        <v>6.9128470588235302</v>
      </c>
      <c r="E245">
        <v>26.802404809619201</v>
      </c>
      <c r="F245">
        <v>2.5348594936708899</v>
      </c>
      <c r="G245">
        <v>17.338769230769199</v>
      </c>
      <c r="H245">
        <v>2.8021276595744702</v>
      </c>
      <c r="I245">
        <f t="shared" si="11"/>
        <v>0.25771274786377435</v>
      </c>
      <c r="J245">
        <f t="shared" si="12"/>
        <v>0.18552007413748925</v>
      </c>
      <c r="K245">
        <f t="shared" si="13"/>
        <v>0.71987154564645062</v>
      </c>
      <c r="L245">
        <v>10.1868709677419</v>
      </c>
      <c r="M245">
        <f t="shared" si="14"/>
        <v>1220.8065931810834</v>
      </c>
    </row>
    <row r="246" spans="1:13" x14ac:dyDescent="0.25">
      <c r="A246">
        <v>40.25</v>
      </c>
      <c r="B246">
        <v>37.000447761194003</v>
      </c>
      <c r="C246">
        <v>1500.00537848606</v>
      </c>
      <c r="D246">
        <v>6.9010999999999996</v>
      </c>
      <c r="E246">
        <v>28.791129707113001</v>
      </c>
      <c r="F246">
        <v>2.9518222471910098</v>
      </c>
      <c r="G246">
        <v>17.777627118644102</v>
      </c>
      <c r="H246">
        <v>2.59488372093023</v>
      </c>
      <c r="I246">
        <f t="shared" si="11"/>
        <v>0.26172912809459331</v>
      </c>
      <c r="J246">
        <f t="shared" si="12"/>
        <v>0.20041511386984018</v>
      </c>
      <c r="K246">
        <f t="shared" si="13"/>
        <v>0.76573484704922401</v>
      </c>
      <c r="L246">
        <v>10.3656333333333</v>
      </c>
      <c r="M246">
        <f t="shared" si="14"/>
        <v>1223.9525190935003</v>
      </c>
    </row>
    <row r="247" spans="1:13" x14ac:dyDescent="0.25">
      <c r="A247">
        <v>40.416666666666664</v>
      </c>
      <c r="B247">
        <v>37.0037037037037</v>
      </c>
      <c r="C247">
        <v>1500.02137096774</v>
      </c>
      <c r="D247">
        <v>6.8760833333333302</v>
      </c>
      <c r="E247">
        <v>29.786552419354798</v>
      </c>
      <c r="F247">
        <v>2.9999941441441398</v>
      </c>
      <c r="G247">
        <v>17.8094</v>
      </c>
      <c r="H247">
        <v>2.4594594594594601</v>
      </c>
      <c r="I247">
        <f t="shared" si="11"/>
        <v>0.2653130416812281</v>
      </c>
      <c r="J247">
        <f t="shared" si="12"/>
        <v>0.19263293209021087</v>
      </c>
      <c r="K247">
        <f t="shared" si="13"/>
        <v>0.72605903904889113</v>
      </c>
      <c r="L247">
        <v>10.525846153846199</v>
      </c>
      <c r="M247">
        <f t="shared" si="14"/>
        <v>1227.1471422078798</v>
      </c>
    </row>
    <row r="248" spans="1:13" x14ac:dyDescent="0.25">
      <c r="A248">
        <v>40.583333333333336</v>
      </c>
      <c r="B248">
        <v>36.954938271604902</v>
      </c>
      <c r="C248">
        <v>1499.99238476954</v>
      </c>
      <c r="D248">
        <v>6.9253255813953496</v>
      </c>
      <c r="E248">
        <v>45.3428505747126</v>
      </c>
      <c r="F248">
        <v>3.00000111856823</v>
      </c>
      <c r="G248">
        <v>18.1082474226804</v>
      </c>
      <c r="H248">
        <v>2.3047692307692298</v>
      </c>
      <c r="I248">
        <f t="shared" si="11"/>
        <v>0.23890447042326929</v>
      </c>
      <c r="J248">
        <f t="shared" si="12"/>
        <v>0.18064776996457185</v>
      </c>
      <c r="K248">
        <f t="shared" si="13"/>
        <v>0.75615064734668425</v>
      </c>
      <c r="L248">
        <v>4.0534999999999997</v>
      </c>
      <c r="M248">
        <f t="shared" si="14"/>
        <v>1228.3744748968325</v>
      </c>
    </row>
    <row r="249" spans="1:13" x14ac:dyDescent="0.25">
      <c r="A249">
        <v>40.75</v>
      </c>
      <c r="B249">
        <v>36.986966292134802</v>
      </c>
      <c r="C249">
        <v>1500.01563126253</v>
      </c>
      <c r="D249">
        <v>7.0180804597701103</v>
      </c>
      <c r="E249">
        <v>56.649814049586801</v>
      </c>
      <c r="F249">
        <v>2.4638822784810102</v>
      </c>
      <c r="G249">
        <v>18.895294117647101</v>
      </c>
      <c r="H249">
        <v>1.6244642857142899</v>
      </c>
      <c r="I249">
        <f t="shared" si="11"/>
        <v>0.14298211017813744</v>
      </c>
      <c r="J249">
        <f t="shared" si="12"/>
        <v>0.10393534589677701</v>
      </c>
      <c r="K249">
        <f t="shared" si="13"/>
        <v>0.72691153996319435</v>
      </c>
      <c r="L249">
        <v>2.3091599999999999</v>
      </c>
      <c r="M249">
        <f>M248+(((L249+0.0101)/562.56)*(A249-A248)*1000)</f>
        <v>1229.0615897527293</v>
      </c>
    </row>
    <row r="250" spans="1:13" x14ac:dyDescent="0.25">
      <c r="A250">
        <v>40.916666666666664</v>
      </c>
      <c r="B250">
        <v>36.992323232323201</v>
      </c>
      <c r="C250">
        <v>1499.94920634921</v>
      </c>
      <c r="D250">
        <v>7.0189032258064499</v>
      </c>
      <c r="E250">
        <v>47.975866141732297</v>
      </c>
      <c r="F250">
        <v>2.0000010899182601</v>
      </c>
      <c r="G250">
        <v>18.234936708860801</v>
      </c>
      <c r="H250">
        <v>1.92618181818182</v>
      </c>
      <c r="I250">
        <f t="shared" si="11"/>
        <v>0.1555917141093173</v>
      </c>
      <c r="J250">
        <f t="shared" si="12"/>
        <v>9.9974215464473132E-2</v>
      </c>
      <c r="K250">
        <f t="shared" si="13"/>
        <v>0.64254202761872126</v>
      </c>
      <c r="L250">
        <v>3.0670000000000002</v>
      </c>
      <c r="M250">
        <f t="shared" ref="M250:M313" si="15">M249+(((L250+0.0101)/562.56)*(A250-A249)*1000)</f>
        <v>1229.9732258448794</v>
      </c>
    </row>
    <row r="251" spans="1:13" x14ac:dyDescent="0.25">
      <c r="A251">
        <v>41.083333333333336</v>
      </c>
      <c r="B251">
        <v>36.995280898876402</v>
      </c>
      <c r="C251">
        <v>1499.9675999999999</v>
      </c>
      <c r="D251">
        <v>7.0087468354430396</v>
      </c>
      <c r="E251">
        <v>48.600782778865003</v>
      </c>
      <c r="F251">
        <v>1.9999965714285699</v>
      </c>
      <c r="G251">
        <v>18.260845070422501</v>
      </c>
      <c r="H251">
        <v>2.10676470588235</v>
      </c>
      <c r="I251">
        <f t="shared" si="11"/>
        <v>0.15170748468927323</v>
      </c>
      <c r="J251">
        <f t="shared" si="12"/>
        <v>0.10983724048299931</v>
      </c>
      <c r="K251">
        <f t="shared" si="13"/>
        <v>0.72400673380069269</v>
      </c>
      <c r="L251">
        <v>3.0670000000000002</v>
      </c>
      <c r="M251">
        <f t="shared" si="15"/>
        <v>1230.8848619370297</v>
      </c>
    </row>
    <row r="252" spans="1:13" x14ac:dyDescent="0.25">
      <c r="A252">
        <v>41.25</v>
      </c>
      <c r="B252">
        <v>37.003684210526302</v>
      </c>
      <c r="C252">
        <v>1500.0259920634901</v>
      </c>
      <c r="D252">
        <v>6.9856626506024098</v>
      </c>
      <c r="E252">
        <v>46.881640316205498</v>
      </c>
      <c r="F252">
        <v>1.9999964809384201</v>
      </c>
      <c r="G252">
        <v>18.258793103448301</v>
      </c>
      <c r="H252">
        <v>2.0774193548387099</v>
      </c>
      <c r="I252">
        <f t="shared" si="11"/>
        <v>0.1521990426309027</v>
      </c>
      <c r="J252">
        <f t="shared" si="12"/>
        <v>0.10823393370730723</v>
      </c>
      <c r="K252">
        <f t="shared" si="13"/>
        <v>0.71113412960017708</v>
      </c>
      <c r="L252">
        <v>3.0670000000000002</v>
      </c>
      <c r="M252">
        <f t="shared" si="15"/>
        <v>1231.7964980291797</v>
      </c>
    </row>
    <row r="253" spans="1:13" x14ac:dyDescent="0.25">
      <c r="A253">
        <v>41.416666666666664</v>
      </c>
      <c r="B253">
        <v>36.999250000000004</v>
      </c>
      <c r="C253">
        <v>1500.0026</v>
      </c>
      <c r="D253">
        <v>6.9727868852458998</v>
      </c>
      <c r="E253">
        <v>50.5489126213592</v>
      </c>
      <c r="F253">
        <v>1.9999983471074401</v>
      </c>
      <c r="G253">
        <v>18.2402564102564</v>
      </c>
      <c r="H253">
        <v>2.08642857142857</v>
      </c>
      <c r="I253">
        <f t="shared" si="11"/>
        <v>0.15329996233193333</v>
      </c>
      <c r="J253">
        <f t="shared" si="12"/>
        <v>0.10869945368195051</v>
      </c>
      <c r="K253">
        <f t="shared" si="13"/>
        <v>0.70906379902813421</v>
      </c>
      <c r="L253">
        <v>3.0670000000000002</v>
      </c>
      <c r="M253">
        <f t="shared" si="15"/>
        <v>1232.7081341213297</v>
      </c>
    </row>
    <row r="254" spans="1:13" x14ac:dyDescent="0.25">
      <c r="A254">
        <v>41.583333333333336</v>
      </c>
      <c r="B254">
        <v>36.991904761904799</v>
      </c>
      <c r="C254">
        <v>1499.9763527054099</v>
      </c>
      <c r="D254">
        <v>6.9628115942028996</v>
      </c>
      <c r="E254">
        <v>53.397120315581901</v>
      </c>
      <c r="F254">
        <v>1.99999864498645</v>
      </c>
      <c r="G254">
        <v>18.399677419354799</v>
      </c>
      <c r="H254">
        <v>1.9839285714285699</v>
      </c>
      <c r="I254">
        <f t="shared" si="11"/>
        <v>0.14413183485967127</v>
      </c>
      <c r="J254">
        <f t="shared" si="12"/>
        <v>0.10332947028880618</v>
      </c>
      <c r="K254">
        <f t="shared" si="13"/>
        <v>0.71690942108250533</v>
      </c>
      <c r="L254">
        <v>3.0670000000000002</v>
      </c>
      <c r="M254">
        <f t="shared" si="15"/>
        <v>1233.61977021348</v>
      </c>
    </row>
    <row r="255" spans="1:13" x14ac:dyDescent="0.25">
      <c r="A255">
        <v>41.75</v>
      </c>
      <c r="B255">
        <v>36.991066666666697</v>
      </c>
      <c r="C255">
        <v>1499.9926441351899</v>
      </c>
      <c r="D255">
        <v>6.9424594594594602</v>
      </c>
      <c r="E255">
        <v>51.965634615384602</v>
      </c>
      <c r="F255">
        <v>2.0000020114942498</v>
      </c>
      <c r="G255">
        <v>18.364687499999999</v>
      </c>
      <c r="H255">
        <v>1.9461538461538499</v>
      </c>
      <c r="I255">
        <f t="shared" si="11"/>
        <v>0.14688375558027256</v>
      </c>
      <c r="J255">
        <f t="shared" si="12"/>
        <v>0.10122693535478952</v>
      </c>
      <c r="K255">
        <f t="shared" si="13"/>
        <v>0.68916358350783458</v>
      </c>
      <c r="L255">
        <v>3.0670000000000002</v>
      </c>
      <c r="M255">
        <f t="shared" si="15"/>
        <v>1234.5314063056301</v>
      </c>
    </row>
    <row r="256" spans="1:13" x14ac:dyDescent="0.25">
      <c r="A256">
        <v>41.916666666666664</v>
      </c>
      <c r="B256">
        <v>37.0003191489362</v>
      </c>
      <c r="C256">
        <v>1500.0248015873001</v>
      </c>
      <c r="D256">
        <v>6.9189615384615397</v>
      </c>
      <c r="E256">
        <v>51.334208494208497</v>
      </c>
      <c r="F256">
        <v>2.00000029498525</v>
      </c>
      <c r="G256">
        <v>18.418285714285702</v>
      </c>
      <c r="H256">
        <v>1.9166666666666701</v>
      </c>
      <c r="I256">
        <f t="shared" si="11"/>
        <v>0.1437406844897213</v>
      </c>
      <c r="J256">
        <f t="shared" si="12"/>
        <v>9.969145216102418E-2</v>
      </c>
      <c r="K256">
        <f t="shared" si="13"/>
        <v>0.69355069871086483</v>
      </c>
      <c r="L256">
        <v>3.0670000000000002</v>
      </c>
      <c r="M256">
        <f t="shared" si="15"/>
        <v>1235.4430423977801</v>
      </c>
    </row>
    <row r="257" spans="1:13" x14ac:dyDescent="0.25">
      <c r="A257">
        <v>42.083333333333336</v>
      </c>
      <c r="B257">
        <v>37.005416666666697</v>
      </c>
      <c r="C257">
        <v>1499.98582834331</v>
      </c>
      <c r="D257">
        <v>6.8940289855072496</v>
      </c>
      <c r="E257">
        <v>48.111594488188999</v>
      </c>
      <c r="F257">
        <v>2.00000579710145</v>
      </c>
      <c r="G257">
        <v>18.177446808510599</v>
      </c>
      <c r="H257">
        <v>2.0167441860465098</v>
      </c>
      <c r="I257">
        <f t="shared" si="11"/>
        <v>0.15824056849107676</v>
      </c>
      <c r="J257">
        <f t="shared" si="12"/>
        <v>0.10481995989665362</v>
      </c>
      <c r="K257">
        <f t="shared" si="13"/>
        <v>0.66240889359901689</v>
      </c>
      <c r="L257">
        <v>3.0670000000000002</v>
      </c>
      <c r="M257">
        <f t="shared" si="15"/>
        <v>1236.3546784899304</v>
      </c>
    </row>
    <row r="258" spans="1:13" x14ac:dyDescent="0.25">
      <c r="A258">
        <v>42.25</v>
      </c>
      <c r="B258">
        <v>36.9974698795181</v>
      </c>
      <c r="C258">
        <v>1499.9801980197999</v>
      </c>
      <c r="D258">
        <v>6.89839682539683</v>
      </c>
      <c r="E258">
        <v>56.867686274509801</v>
      </c>
      <c r="F258">
        <v>2.0000062500000002</v>
      </c>
      <c r="G258">
        <v>18.491276595744701</v>
      </c>
      <c r="H258">
        <v>1.865</v>
      </c>
      <c r="I258">
        <f t="shared" si="11"/>
        <v>0.13959997714660227</v>
      </c>
      <c r="J258">
        <f t="shared" si="12"/>
        <v>9.6973172765707022E-2</v>
      </c>
      <c r="K258">
        <f t="shared" si="13"/>
        <v>0.69465034842999795</v>
      </c>
      <c r="L258">
        <v>3.0670000000000002</v>
      </c>
      <c r="M258">
        <f t="shared" si="15"/>
        <v>1237.2663145820804</v>
      </c>
    </row>
    <row r="259" spans="1:13" x14ac:dyDescent="0.25">
      <c r="A259">
        <v>42.416666666666664</v>
      </c>
      <c r="B259">
        <v>37.011195652173903</v>
      </c>
      <c r="C259">
        <v>1500.00317460317</v>
      </c>
      <c r="D259">
        <v>6.8812916666666704</v>
      </c>
      <c r="E259">
        <v>48.459337231968803</v>
      </c>
      <c r="F259">
        <v>1.9999984939758999</v>
      </c>
      <c r="G259">
        <v>18.144814814814801</v>
      </c>
      <c r="H259">
        <v>1.8948837209302301</v>
      </c>
      <c r="I259">
        <f t="shared" si="11"/>
        <v>0.16183006990004892</v>
      </c>
      <c r="J259">
        <f t="shared" si="12"/>
        <v>9.8162265069020885E-2</v>
      </c>
      <c r="K259">
        <f t="shared" si="13"/>
        <v>0.60657617666264885</v>
      </c>
      <c r="L259">
        <v>3.0670000000000002</v>
      </c>
      <c r="M259">
        <f t="shared" si="15"/>
        <v>1238.1779506742305</v>
      </c>
    </row>
    <row r="260" spans="1:13" x14ac:dyDescent="0.25">
      <c r="A260">
        <v>42.583333333333336</v>
      </c>
      <c r="B260">
        <v>36.996666666666698</v>
      </c>
      <c r="C260">
        <v>1428.4719008264501</v>
      </c>
      <c r="D260">
        <v>6.9058333333333302</v>
      </c>
      <c r="E260">
        <v>54.745566406249999</v>
      </c>
      <c r="F260">
        <v>2.0000059620596198</v>
      </c>
      <c r="G260">
        <v>18.5985714285714</v>
      </c>
      <c r="H260">
        <v>1.87205128205128</v>
      </c>
      <c r="I260">
        <f t="shared" si="11"/>
        <v>0.1324765936109385</v>
      </c>
      <c r="J260">
        <f t="shared" si="12"/>
        <v>9.7490947738487543E-2</v>
      </c>
      <c r="K260">
        <f t="shared" si="13"/>
        <v>0.73591073774739468</v>
      </c>
      <c r="L260">
        <v>3.0670000000000002</v>
      </c>
      <c r="M260">
        <f t="shared" si="15"/>
        <v>1239.0895867663808</v>
      </c>
    </row>
    <row r="261" spans="1:13" x14ac:dyDescent="0.25">
      <c r="A261">
        <v>42.75</v>
      </c>
      <c r="B261">
        <v>37.008901098901099</v>
      </c>
      <c r="C261">
        <v>1399.9997890295399</v>
      </c>
      <c r="D261">
        <v>6.8766212121212096</v>
      </c>
      <c r="E261">
        <v>46.388705179282901</v>
      </c>
      <c r="F261">
        <v>1.59902119402985</v>
      </c>
      <c r="G261">
        <v>18.329493670886102</v>
      </c>
      <c r="H261">
        <v>1.83146341463415</v>
      </c>
      <c r="I261">
        <f t="shared" si="11"/>
        <v>0.12039081172345154</v>
      </c>
      <c r="J261">
        <f t="shared" si="12"/>
        <v>7.5915485538338226E-2</v>
      </c>
      <c r="K261">
        <f t="shared" si="13"/>
        <v>0.63057541062787159</v>
      </c>
      <c r="L261">
        <v>3.0670000000000002</v>
      </c>
      <c r="M261">
        <f t="shared" si="15"/>
        <v>1240.0012228585308</v>
      </c>
    </row>
    <row r="262" spans="1:13" x14ac:dyDescent="0.25">
      <c r="A262">
        <v>42.916666666666664</v>
      </c>
      <c r="B262">
        <v>36.9993617021277</v>
      </c>
      <c r="C262">
        <v>1400.0503080082101</v>
      </c>
      <c r="D262">
        <v>6.8527457627118604</v>
      </c>
      <c r="E262">
        <v>45.4461417322835</v>
      </c>
      <c r="F262">
        <v>1.5000123839009301</v>
      </c>
      <c r="G262">
        <v>17.791076923076901</v>
      </c>
      <c r="H262">
        <v>2.2104545454545499</v>
      </c>
      <c r="I262">
        <f t="shared" ref="I262:I325" si="16">((F262*60)/22.4)*((20.95-(((100-20.95-0.04)/(100-G262-H262))*(G262)))/100)</f>
        <v>0.13575452046077849</v>
      </c>
      <c r="J262">
        <f t="shared" ref="J262:J325" si="17">(-1)*((F262*60)/22.4)*((0.04-(((100-20.95-0.04)/(100-G262-H262))*(H262)))/100)</f>
        <v>8.6109093351894095E-2</v>
      </c>
      <c r="K262">
        <f t="shared" ref="K262:K325" si="18">J262/I262</f>
        <v>0.63430000754024463</v>
      </c>
      <c r="L262">
        <v>3.0670000000000002</v>
      </c>
      <c r="M262">
        <f t="shared" si="15"/>
        <v>1240.9128589506809</v>
      </c>
    </row>
    <row r="263" spans="1:13" x14ac:dyDescent="0.25">
      <c r="A263">
        <v>43.083333333333336</v>
      </c>
      <c r="B263">
        <v>37.004395604395597</v>
      </c>
      <c r="C263">
        <v>1400.04714285714</v>
      </c>
      <c r="D263">
        <v>6.8620114942528696</v>
      </c>
      <c r="E263">
        <v>44.504391217564901</v>
      </c>
      <c r="F263">
        <v>1.49999756097561</v>
      </c>
      <c r="G263">
        <v>17.713584905660401</v>
      </c>
      <c r="H263">
        <v>2.3586111111111099</v>
      </c>
      <c r="I263">
        <f t="shared" si="16"/>
        <v>0.13820677423021246</v>
      </c>
      <c r="J263">
        <f t="shared" si="17"/>
        <v>9.2070147050702544E-2</v>
      </c>
      <c r="K263">
        <f t="shared" si="18"/>
        <v>0.66617680329721274</v>
      </c>
      <c r="L263">
        <v>3.0670000000000002</v>
      </c>
      <c r="M263">
        <f t="shared" si="15"/>
        <v>1241.8244950428311</v>
      </c>
    </row>
    <row r="264" spans="1:13" x14ac:dyDescent="0.25">
      <c r="A264">
        <v>43.25</v>
      </c>
      <c r="B264">
        <v>36.989047619047597</v>
      </c>
      <c r="C264">
        <v>1400.02291666667</v>
      </c>
      <c r="D264">
        <v>6.9058965517241404</v>
      </c>
      <c r="E264">
        <v>53.15509765625</v>
      </c>
      <c r="F264">
        <v>1.5000014792899401</v>
      </c>
      <c r="G264">
        <v>17.887733333333301</v>
      </c>
      <c r="H264">
        <v>2.2851428571428598</v>
      </c>
      <c r="I264">
        <f t="shared" si="16"/>
        <v>0.13039439872644124</v>
      </c>
      <c r="J264">
        <f t="shared" si="17"/>
        <v>8.9266899503421149E-2</v>
      </c>
      <c r="K264">
        <f t="shared" si="18"/>
        <v>0.68459151907818649</v>
      </c>
      <c r="L264">
        <v>3.0670000000000002</v>
      </c>
      <c r="M264">
        <f t="shared" si="15"/>
        <v>1242.7361311349812</v>
      </c>
    </row>
    <row r="265" spans="1:13" x14ac:dyDescent="0.25">
      <c r="A265">
        <v>43.416666666666664</v>
      </c>
      <c r="B265">
        <v>37.020821917808199</v>
      </c>
      <c r="C265">
        <v>1399.9977642276399</v>
      </c>
      <c r="D265">
        <v>6.8999625</v>
      </c>
      <c r="E265">
        <v>43.928019607843098</v>
      </c>
      <c r="F265">
        <v>1.50000296735905</v>
      </c>
      <c r="G265">
        <v>17.979583333333299</v>
      </c>
      <c r="H265">
        <v>2.2081481481481502</v>
      </c>
      <c r="I265">
        <f t="shared" si="16"/>
        <v>0.12660881302805263</v>
      </c>
      <c r="J265">
        <f t="shared" si="17"/>
        <v>8.6221454867337871E-2</v>
      </c>
      <c r="K265">
        <f t="shared" si="18"/>
        <v>0.68100673882973561</v>
      </c>
      <c r="L265">
        <v>3.0670000000000002</v>
      </c>
      <c r="M265">
        <f t="shared" si="15"/>
        <v>1243.6477672271312</v>
      </c>
    </row>
    <row r="266" spans="1:13" x14ac:dyDescent="0.25">
      <c r="A266">
        <v>43.583333333333336</v>
      </c>
      <c r="B266">
        <v>36.984999999999999</v>
      </c>
      <c r="C266">
        <v>1399.99810126582</v>
      </c>
      <c r="D266">
        <v>6.9232272727272699</v>
      </c>
      <c r="E266">
        <v>53.8729306930693</v>
      </c>
      <c r="F266">
        <v>1.50000263929619</v>
      </c>
      <c r="G266">
        <v>17.718313253011999</v>
      </c>
      <c r="H266">
        <v>2.2984848484848501</v>
      </c>
      <c r="I266">
        <f t="shared" si="16"/>
        <v>0.13850685732634299</v>
      </c>
      <c r="J266">
        <f t="shared" si="17"/>
        <v>8.9619178581023515E-2</v>
      </c>
      <c r="K266">
        <f t="shared" si="18"/>
        <v>0.64703784571378475</v>
      </c>
      <c r="L266">
        <v>3.0670000000000002</v>
      </c>
      <c r="M266">
        <f t="shared" si="15"/>
        <v>1244.5594033192815</v>
      </c>
    </row>
    <row r="267" spans="1:13" x14ac:dyDescent="0.25">
      <c r="A267">
        <v>43.75</v>
      </c>
      <c r="B267">
        <v>36.995056179775297</v>
      </c>
      <c r="C267">
        <v>1400.01510204082</v>
      </c>
      <c r="D267">
        <v>6.9093636363636399</v>
      </c>
      <c r="E267">
        <v>49.443629343629297</v>
      </c>
      <c r="F267">
        <v>1.50000523076923</v>
      </c>
      <c r="G267">
        <v>17.996216216216201</v>
      </c>
      <c r="H267">
        <v>2.223125</v>
      </c>
      <c r="I267">
        <f t="shared" si="16"/>
        <v>0.12566382953763386</v>
      </c>
      <c r="J267">
        <f t="shared" si="17"/>
        <v>8.6852321284552475E-2</v>
      </c>
      <c r="K267">
        <f t="shared" si="18"/>
        <v>0.69114813390707552</v>
      </c>
      <c r="L267">
        <v>3.0670000000000002</v>
      </c>
      <c r="M267">
        <f t="shared" si="15"/>
        <v>1245.4710394114315</v>
      </c>
    </row>
    <row r="268" spans="1:13" x14ac:dyDescent="0.25">
      <c r="A268">
        <v>43.916666666666664</v>
      </c>
      <c r="B268">
        <v>37.003666666666703</v>
      </c>
      <c r="C268">
        <v>1400.04294478528</v>
      </c>
      <c r="D268">
        <v>6.9073026315789496</v>
      </c>
      <c r="E268">
        <v>47.5888537549407</v>
      </c>
      <c r="F268">
        <v>1.5000024767801901</v>
      </c>
      <c r="G268">
        <v>17.673258426966299</v>
      </c>
      <c r="H268">
        <v>2.2963636363636399</v>
      </c>
      <c r="I268">
        <f t="shared" si="16"/>
        <v>0.14070854445691724</v>
      </c>
      <c r="J268">
        <f t="shared" si="17"/>
        <v>8.9481252316269175E-2</v>
      </c>
      <c r="K268">
        <f t="shared" si="18"/>
        <v>0.63593332346399856</v>
      </c>
      <c r="L268">
        <v>3.0670000000000002</v>
      </c>
      <c r="M268">
        <f t="shared" si="15"/>
        <v>1246.3826755035816</v>
      </c>
    </row>
    <row r="269" spans="1:13" x14ac:dyDescent="0.25">
      <c r="A269">
        <v>44.083333333333336</v>
      </c>
      <c r="B269">
        <v>36.999870129870096</v>
      </c>
      <c r="C269">
        <v>1399.98744939271</v>
      </c>
      <c r="D269">
        <v>6.9152686567164201</v>
      </c>
      <c r="E269">
        <v>50.862720156555802</v>
      </c>
      <c r="F269">
        <v>1.5000027522935799</v>
      </c>
      <c r="G269">
        <v>18.136666666666699</v>
      </c>
      <c r="H269">
        <v>2.2168749999999999</v>
      </c>
      <c r="I269">
        <f t="shared" si="16"/>
        <v>0.11885904876746919</v>
      </c>
      <c r="J269">
        <f t="shared" si="17"/>
        <v>8.675211763288572E-2</v>
      </c>
      <c r="K269">
        <f t="shared" si="18"/>
        <v>0.72987390133505015</v>
      </c>
      <c r="L269">
        <v>3.0670000000000002</v>
      </c>
      <c r="M269">
        <f t="shared" si="15"/>
        <v>1247.2943115957319</v>
      </c>
    </row>
    <row r="270" spans="1:13" x14ac:dyDescent="0.25">
      <c r="A270">
        <v>44.25</v>
      </c>
      <c r="B270">
        <v>37.006483516483499</v>
      </c>
      <c r="C270">
        <v>1399.99259259259</v>
      </c>
      <c r="D270">
        <v>6.9020253164556999</v>
      </c>
      <c r="E270">
        <v>46.185156249999999</v>
      </c>
      <c r="F270">
        <v>1.4999940476190501</v>
      </c>
      <c r="G270">
        <v>17.8891666666667</v>
      </c>
      <c r="H270">
        <v>2.2400000000000002</v>
      </c>
      <c r="I270">
        <f t="shared" si="16"/>
        <v>0.1307260691870285</v>
      </c>
      <c r="J270">
        <f t="shared" si="17"/>
        <v>8.7422506575042691E-2</v>
      </c>
      <c r="K270">
        <f t="shared" si="18"/>
        <v>0.66874577594747509</v>
      </c>
      <c r="L270">
        <v>3.0670000000000002</v>
      </c>
      <c r="M270">
        <f t="shared" si="15"/>
        <v>1248.2059476878819</v>
      </c>
    </row>
    <row r="271" spans="1:13" x14ac:dyDescent="0.25">
      <c r="A271">
        <v>44.416666666666664</v>
      </c>
      <c r="B271">
        <v>36.995507246376803</v>
      </c>
      <c r="C271">
        <v>1400.0264887063699</v>
      </c>
      <c r="D271">
        <v>6.9204745762711903</v>
      </c>
      <c r="E271">
        <v>54.164568627450997</v>
      </c>
      <c r="F271">
        <v>1.4999943786982199</v>
      </c>
      <c r="G271">
        <v>17.844000000000001</v>
      </c>
      <c r="H271">
        <v>2.2382142857142902</v>
      </c>
      <c r="I271">
        <f t="shared" si="16"/>
        <v>0.13293793543710605</v>
      </c>
      <c r="J271">
        <f t="shared" si="17"/>
        <v>8.7299287980284926E-2</v>
      </c>
      <c r="K271">
        <f t="shared" si="18"/>
        <v>0.65669206982371775</v>
      </c>
      <c r="L271">
        <v>3.0670000000000002</v>
      </c>
      <c r="M271">
        <f t="shared" si="15"/>
        <v>1249.117583780032</v>
      </c>
    </row>
    <row r="272" spans="1:13" x14ac:dyDescent="0.25">
      <c r="A272">
        <v>44.583333333333336</v>
      </c>
      <c r="B272">
        <v>37.0012162162162</v>
      </c>
      <c r="C272">
        <v>1400.0282208589001</v>
      </c>
      <c r="D272">
        <v>6.9092166666666701</v>
      </c>
      <c r="E272">
        <v>50.225703125000003</v>
      </c>
      <c r="F272">
        <v>1.4999974921630099</v>
      </c>
      <c r="G272">
        <v>18.0362857142857</v>
      </c>
      <c r="H272">
        <v>2.1734285714285702</v>
      </c>
      <c r="I272">
        <f t="shared" si="16"/>
        <v>0.12415538931017911</v>
      </c>
      <c r="J272">
        <f t="shared" si="17"/>
        <v>8.486399862220545E-2</v>
      </c>
      <c r="K272">
        <f t="shared" si="18"/>
        <v>0.68353052649360679</v>
      </c>
      <c r="L272">
        <v>3.0670000000000002</v>
      </c>
      <c r="M272">
        <f t="shared" si="15"/>
        <v>1250.0292198721822</v>
      </c>
    </row>
    <row r="273" spans="1:13" x14ac:dyDescent="0.25">
      <c r="A273">
        <v>44.75</v>
      </c>
      <c r="B273">
        <v>36.989857142857097</v>
      </c>
      <c r="C273">
        <v>1400.04714285714</v>
      </c>
      <c r="D273">
        <v>6.9006400000000001</v>
      </c>
      <c r="E273">
        <v>50.635959595959598</v>
      </c>
      <c r="F273">
        <v>1.5</v>
      </c>
      <c r="G273">
        <v>17.7960294117647</v>
      </c>
      <c r="H273">
        <v>2.2068965517241401</v>
      </c>
      <c r="I273">
        <f t="shared" si="16"/>
        <v>0.13554456435404111</v>
      </c>
      <c r="J273">
        <f t="shared" si="17"/>
        <v>8.5968720288605249E-2</v>
      </c>
      <c r="K273">
        <f t="shared" si="18"/>
        <v>0.63424690394854766</v>
      </c>
      <c r="L273">
        <v>3.0670000000000002</v>
      </c>
      <c r="M273">
        <f t="shared" si="15"/>
        <v>1250.9408559643323</v>
      </c>
    </row>
    <row r="274" spans="1:13" x14ac:dyDescent="0.25">
      <c r="A274">
        <v>44.916666666666664</v>
      </c>
      <c r="B274">
        <v>37.010909090909102</v>
      </c>
      <c r="C274">
        <v>1400.0519313304701</v>
      </c>
      <c r="D274">
        <v>6.9018028169014096</v>
      </c>
      <c r="E274">
        <v>50.345856031128399</v>
      </c>
      <c r="F274">
        <v>1.4999993730407499</v>
      </c>
      <c r="G274">
        <v>18.175303030302999</v>
      </c>
      <c r="H274">
        <v>2.1338888888888898</v>
      </c>
      <c r="I274">
        <f t="shared" si="16"/>
        <v>0.11772198993253401</v>
      </c>
      <c r="J274">
        <f t="shared" si="17"/>
        <v>8.3396971364552569E-2</v>
      </c>
      <c r="K274">
        <f t="shared" si="18"/>
        <v>0.70842305173695275</v>
      </c>
      <c r="L274">
        <v>3.0670000000000002</v>
      </c>
      <c r="M274">
        <f t="shared" si="15"/>
        <v>1251.8524920564823</v>
      </c>
    </row>
    <row r="275" spans="1:13" x14ac:dyDescent="0.25">
      <c r="A275">
        <v>45.083333333333336</v>
      </c>
      <c r="B275">
        <v>36.991764705882403</v>
      </c>
      <c r="C275">
        <v>1399.9698513800399</v>
      </c>
      <c r="D275">
        <v>6.9114444444444398</v>
      </c>
      <c r="E275">
        <v>52.321191406250001</v>
      </c>
      <c r="F275">
        <v>1.49999300291545</v>
      </c>
      <c r="G275">
        <v>17.820430107526899</v>
      </c>
      <c r="H275">
        <v>2.16</v>
      </c>
      <c r="I275">
        <f t="shared" si="16"/>
        <v>0.13477445225375595</v>
      </c>
      <c r="J275">
        <f t="shared" si="17"/>
        <v>8.4083243995754522E-2</v>
      </c>
      <c r="K275">
        <f t="shared" si="18"/>
        <v>0.62388117769858165</v>
      </c>
      <c r="L275">
        <v>3.0670000000000002</v>
      </c>
      <c r="M275">
        <f t="shared" si="15"/>
        <v>1252.7641281486326</v>
      </c>
    </row>
    <row r="276" spans="1:13" x14ac:dyDescent="0.25">
      <c r="A276">
        <v>45.25</v>
      </c>
      <c r="B276">
        <v>36.998072289156603</v>
      </c>
      <c r="C276">
        <v>1400.0264957264999</v>
      </c>
      <c r="D276">
        <v>6.9185937500000003</v>
      </c>
      <c r="E276">
        <v>52.305822050290097</v>
      </c>
      <c r="F276">
        <v>1.49999281437126</v>
      </c>
      <c r="G276">
        <v>18.1645454545455</v>
      </c>
      <c r="H276">
        <v>2.1126666666666698</v>
      </c>
      <c r="I276">
        <f t="shared" si="16"/>
        <v>0.11844026250826843</v>
      </c>
      <c r="J276">
        <f t="shared" si="17"/>
        <v>8.2517457659810903E-2</v>
      </c>
      <c r="K276">
        <f t="shared" si="18"/>
        <v>0.69670107033113238</v>
      </c>
      <c r="L276">
        <v>3.0670000000000002</v>
      </c>
      <c r="M276">
        <f t="shared" si="15"/>
        <v>1253.6757642407827</v>
      </c>
    </row>
    <row r="277" spans="1:13" x14ac:dyDescent="0.25">
      <c r="A277">
        <v>45.416666666666664</v>
      </c>
      <c r="B277">
        <v>37.008152173912997</v>
      </c>
      <c r="C277">
        <v>1400.0008403361301</v>
      </c>
      <c r="D277">
        <v>6.9026750000000003</v>
      </c>
      <c r="E277">
        <v>48.976336633663401</v>
      </c>
      <c r="F277">
        <v>1.49999123867069</v>
      </c>
      <c r="G277">
        <v>18.044374999999999</v>
      </c>
      <c r="H277">
        <v>2.1403703703703698</v>
      </c>
      <c r="I277">
        <f t="shared" si="16"/>
        <v>0.1240576204543761</v>
      </c>
      <c r="J277">
        <f t="shared" si="17"/>
        <v>8.3521770723675531E-2</v>
      </c>
      <c r="K277">
        <f t="shared" si="18"/>
        <v>0.67324982067016037</v>
      </c>
      <c r="L277">
        <v>3.0670000000000002</v>
      </c>
      <c r="M277">
        <f t="shared" si="15"/>
        <v>1254.5874003329327</v>
      </c>
    </row>
    <row r="278" spans="1:13" x14ac:dyDescent="0.25">
      <c r="A278">
        <v>45.583333333333336</v>
      </c>
      <c r="B278">
        <v>36.984567901234598</v>
      </c>
      <c r="C278">
        <v>1400.0400835073101</v>
      </c>
      <c r="D278">
        <v>6.9103230769230803</v>
      </c>
      <c r="E278">
        <v>55.874639376218298</v>
      </c>
      <c r="F278">
        <v>1.49999193548387</v>
      </c>
      <c r="G278">
        <v>17.989999999999998</v>
      </c>
      <c r="H278">
        <v>2.1534374999999999</v>
      </c>
      <c r="I278">
        <f t="shared" si="16"/>
        <v>0.12659045403032534</v>
      </c>
      <c r="J278">
        <f t="shared" si="17"/>
        <v>8.3997224443468868E-2</v>
      </c>
      <c r="K278">
        <f t="shared" si="18"/>
        <v>0.66353521746076471</v>
      </c>
      <c r="L278">
        <v>3.0670000000000002</v>
      </c>
      <c r="M278">
        <f t="shared" si="15"/>
        <v>1255.499036425083</v>
      </c>
    </row>
    <row r="279" spans="1:13" x14ac:dyDescent="0.25">
      <c r="A279">
        <v>45.75</v>
      </c>
      <c r="B279">
        <v>37.014831460674202</v>
      </c>
      <c r="C279">
        <v>1400.0222222222201</v>
      </c>
      <c r="D279">
        <v>6.8924390243902396</v>
      </c>
      <c r="E279">
        <v>48.036854368931998</v>
      </c>
      <c r="F279">
        <v>1.49999240506329</v>
      </c>
      <c r="G279">
        <v>18.204888888888899</v>
      </c>
      <c r="H279">
        <v>2.06925925925926</v>
      </c>
      <c r="I279">
        <f t="shared" si="16"/>
        <v>0.11686164833747435</v>
      </c>
      <c r="J279">
        <f t="shared" si="17"/>
        <v>8.078582291330387E-2</v>
      </c>
      <c r="K279">
        <f t="shared" si="18"/>
        <v>0.69129456979769521</v>
      </c>
      <c r="L279">
        <v>3.0670000000000002</v>
      </c>
      <c r="M279">
        <f t="shared" si="15"/>
        <v>1256.410672517233</v>
      </c>
    </row>
    <row r="280" spans="1:13" x14ac:dyDescent="0.25">
      <c r="A280">
        <v>45.916666666666664</v>
      </c>
      <c r="B280">
        <v>36.9874025974026</v>
      </c>
      <c r="C280">
        <v>1400.0392484342401</v>
      </c>
      <c r="D280">
        <v>6.9049687500000001</v>
      </c>
      <c r="E280">
        <v>56.966679764243601</v>
      </c>
      <c r="F280">
        <v>1.4999993333333299</v>
      </c>
      <c r="G280">
        <v>17.969450549450499</v>
      </c>
      <c r="H280">
        <v>2.1183333333333301</v>
      </c>
      <c r="I280">
        <f t="shared" si="16"/>
        <v>0.12790545873774403</v>
      </c>
      <c r="J280">
        <f t="shared" si="17"/>
        <v>8.25435098895171E-2</v>
      </c>
      <c r="K280">
        <f t="shared" si="18"/>
        <v>0.64534782724765027</v>
      </c>
      <c r="L280">
        <v>3.0670000000000002</v>
      </c>
      <c r="M280">
        <f t="shared" si="15"/>
        <v>1257.3223086093831</v>
      </c>
    </row>
    <row r="281" spans="1:13" x14ac:dyDescent="0.25">
      <c r="A281">
        <v>46.083333333333336</v>
      </c>
      <c r="B281">
        <v>37.007954545454503</v>
      </c>
      <c r="C281">
        <v>1399.9735966736</v>
      </c>
      <c r="D281">
        <v>6.8944677419354798</v>
      </c>
      <c r="E281">
        <v>51.715404339250497</v>
      </c>
      <c r="F281">
        <v>1.5</v>
      </c>
      <c r="G281">
        <v>18.191509433962299</v>
      </c>
      <c r="H281">
        <v>2.0432142857142899</v>
      </c>
      <c r="I281">
        <f t="shared" si="16"/>
        <v>0.11775299271429641</v>
      </c>
      <c r="J281">
        <f t="shared" si="17"/>
        <v>7.9708967303246933E-2</v>
      </c>
      <c r="K281">
        <f t="shared" si="18"/>
        <v>0.67691670050921304</v>
      </c>
      <c r="L281">
        <v>3.0670000000000002</v>
      </c>
      <c r="M281">
        <f t="shared" si="15"/>
        <v>1258.2339447015333</v>
      </c>
    </row>
    <row r="282" spans="1:13" x14ac:dyDescent="0.25">
      <c r="A282">
        <v>46.25</v>
      </c>
      <c r="B282">
        <v>37.0149411764706</v>
      </c>
      <c r="C282">
        <v>1400.0552795031099</v>
      </c>
      <c r="D282">
        <v>6.8781600000000003</v>
      </c>
      <c r="E282">
        <v>50.140958904109603</v>
      </c>
      <c r="F282">
        <v>1.49999622093023</v>
      </c>
      <c r="G282">
        <v>18.1549206349206</v>
      </c>
      <c r="H282">
        <v>2.0522580645161299</v>
      </c>
      <c r="I282">
        <f t="shared" si="16"/>
        <v>0.11945828046746472</v>
      </c>
      <c r="J282">
        <f t="shared" si="17"/>
        <v>8.0040496026854369E-2</v>
      </c>
      <c r="K282">
        <f t="shared" si="18"/>
        <v>0.67002886458468602</v>
      </c>
      <c r="L282">
        <v>3.0670000000000002</v>
      </c>
      <c r="M282">
        <f t="shared" si="15"/>
        <v>1259.1455807936834</v>
      </c>
    </row>
    <row r="283" spans="1:13" x14ac:dyDescent="0.25">
      <c r="A283">
        <v>46.416666666666664</v>
      </c>
      <c r="B283">
        <v>36.985064935064898</v>
      </c>
      <c r="C283">
        <v>1400.0631249999999</v>
      </c>
      <c r="D283">
        <v>6.8887499999999999</v>
      </c>
      <c r="E283">
        <v>51.243372781065098</v>
      </c>
      <c r="F283">
        <v>1.4999978658536599</v>
      </c>
      <c r="G283">
        <v>17.863516483516499</v>
      </c>
      <c r="H283">
        <v>2.1059999999999999</v>
      </c>
      <c r="I283">
        <f t="shared" si="16"/>
        <v>0.13316222442711589</v>
      </c>
      <c r="J283">
        <f t="shared" si="17"/>
        <v>8.1929856807219467E-2</v>
      </c>
      <c r="K283">
        <f t="shared" si="18"/>
        <v>0.6152635040432386</v>
      </c>
      <c r="L283">
        <v>3.0670000000000002</v>
      </c>
      <c r="M283">
        <f t="shared" si="15"/>
        <v>1260.0572168858334</v>
      </c>
    </row>
    <row r="284" spans="1:13" x14ac:dyDescent="0.25">
      <c r="A284">
        <v>46.583333333333336</v>
      </c>
      <c r="B284">
        <v>36.9924705882353</v>
      </c>
      <c r="C284">
        <v>1400.03165618449</v>
      </c>
      <c r="D284">
        <v>6.8997636363636401</v>
      </c>
      <c r="E284">
        <v>54.651437007874001</v>
      </c>
      <c r="F284">
        <v>1.4999950819672101</v>
      </c>
      <c r="G284">
        <v>18.003333333333298</v>
      </c>
      <c r="H284">
        <v>2.1320000000000001</v>
      </c>
      <c r="I284">
        <f t="shared" si="16"/>
        <v>0.12613330864233757</v>
      </c>
      <c r="J284">
        <f t="shared" si="17"/>
        <v>8.3136606145866418E-2</v>
      </c>
      <c r="K284">
        <f t="shared" si="18"/>
        <v>0.65911698536036822</v>
      </c>
      <c r="L284">
        <v>3.0670000000000002</v>
      </c>
      <c r="M284">
        <f t="shared" si="15"/>
        <v>1260.9688529779837</v>
      </c>
    </row>
    <row r="285" spans="1:13" x14ac:dyDescent="0.25">
      <c r="A285">
        <v>46.75</v>
      </c>
      <c r="B285">
        <v>37.000253164557002</v>
      </c>
      <c r="C285">
        <v>1399.97276422764</v>
      </c>
      <c r="D285">
        <v>6.9022615384615396</v>
      </c>
      <c r="E285">
        <v>51.454220907297803</v>
      </c>
      <c r="F285">
        <v>1.50000149253731</v>
      </c>
      <c r="G285">
        <v>18.092727272727299</v>
      </c>
      <c r="H285">
        <v>2.12</v>
      </c>
      <c r="I285">
        <f t="shared" si="16"/>
        <v>0.12188297088304936</v>
      </c>
      <c r="J285">
        <f t="shared" si="17"/>
        <v>8.2741717147893384E-2</v>
      </c>
      <c r="K285">
        <f t="shared" si="18"/>
        <v>0.67886199809887082</v>
      </c>
      <c r="L285">
        <v>3.0670000000000002</v>
      </c>
      <c r="M285">
        <f t="shared" si="15"/>
        <v>1261.8804890701338</v>
      </c>
    </row>
    <row r="286" spans="1:13" x14ac:dyDescent="0.25">
      <c r="A286">
        <v>46.916666666666664</v>
      </c>
      <c r="B286">
        <v>37.019740259740303</v>
      </c>
      <c r="C286">
        <v>1400.02169421488</v>
      </c>
      <c r="D286">
        <v>6.8894027777777804</v>
      </c>
      <c r="E286">
        <v>44.389253438113997</v>
      </c>
      <c r="F286">
        <v>1.5000003236246</v>
      </c>
      <c r="G286">
        <v>17.878285714285699</v>
      </c>
      <c r="H286">
        <v>2.2330000000000001</v>
      </c>
      <c r="I286">
        <f t="shared" si="16"/>
        <v>0.13131813032104195</v>
      </c>
      <c r="J286">
        <f t="shared" si="17"/>
        <v>8.7124788837587328E-2</v>
      </c>
      <c r="K286">
        <f t="shared" si="18"/>
        <v>0.66346351889558364</v>
      </c>
      <c r="L286">
        <v>3.0670000000000002</v>
      </c>
      <c r="M286">
        <f t="shared" si="15"/>
        <v>1262.7921251622838</v>
      </c>
    </row>
    <row r="287" spans="1:13" x14ac:dyDescent="0.25">
      <c r="A287">
        <v>47.083333333333336</v>
      </c>
      <c r="B287">
        <v>36.989294117647098</v>
      </c>
      <c r="C287">
        <v>1399.9801282051301</v>
      </c>
      <c r="D287">
        <v>6.9242592592592596</v>
      </c>
      <c r="E287">
        <v>53.823937007874001</v>
      </c>
      <c r="F287">
        <v>1.49999668674699</v>
      </c>
      <c r="G287">
        <v>17.7975789473684</v>
      </c>
      <c r="H287">
        <v>2.2850000000000001</v>
      </c>
      <c r="I287">
        <f t="shared" si="16"/>
        <v>0.13477885564360856</v>
      </c>
      <c r="J287">
        <f t="shared" si="17"/>
        <v>8.9158263078101166E-2</v>
      </c>
      <c r="K287">
        <f t="shared" si="18"/>
        <v>0.66151521061923491</v>
      </c>
      <c r="L287">
        <v>3.0670000000000002</v>
      </c>
      <c r="M287">
        <f t="shared" si="15"/>
        <v>1263.7037612544341</v>
      </c>
    </row>
    <row r="288" spans="1:13" x14ac:dyDescent="0.25">
      <c r="A288">
        <v>47.25</v>
      </c>
      <c r="B288">
        <v>36.998571428571402</v>
      </c>
      <c r="C288">
        <v>1400.01827731092</v>
      </c>
      <c r="D288">
        <v>6.9264109589041096</v>
      </c>
      <c r="E288">
        <v>48.865551181102397</v>
      </c>
      <c r="F288">
        <v>1.5000005698005701</v>
      </c>
      <c r="G288">
        <v>17.970697674418599</v>
      </c>
      <c r="H288">
        <v>2.2430769230769201</v>
      </c>
      <c r="I288">
        <f t="shared" si="16"/>
        <v>0.12672872322697035</v>
      </c>
      <c r="J288">
        <f t="shared" si="17"/>
        <v>8.7639720746886862E-2</v>
      </c>
      <c r="K288">
        <f t="shared" si="18"/>
        <v>0.69155372606354337</v>
      </c>
      <c r="L288">
        <v>3.0670000000000002</v>
      </c>
      <c r="M288">
        <f t="shared" si="15"/>
        <v>1264.6153973465841</v>
      </c>
    </row>
    <row r="289" spans="1:13" x14ac:dyDescent="0.25">
      <c r="A289">
        <v>47.416666666666664</v>
      </c>
      <c r="B289">
        <v>36.998865979381399</v>
      </c>
      <c r="C289">
        <v>1399.9939958592099</v>
      </c>
      <c r="D289">
        <v>6.9212597402597398</v>
      </c>
      <c r="E289">
        <v>48.254179687499999</v>
      </c>
      <c r="F289">
        <v>1.4999949685534599</v>
      </c>
      <c r="G289">
        <v>17.856285714285701</v>
      </c>
      <c r="H289">
        <v>2.3372222222222199</v>
      </c>
      <c r="I289">
        <f t="shared" si="16"/>
        <v>0.13146084037271019</v>
      </c>
      <c r="J289">
        <f t="shared" si="17"/>
        <v>9.1361588928475457E-2</v>
      </c>
      <c r="K289">
        <f t="shared" si="18"/>
        <v>0.69497189177744756</v>
      </c>
      <c r="L289">
        <v>3.0670000000000002</v>
      </c>
      <c r="M289">
        <f t="shared" si="15"/>
        <v>1265.5270334387342</v>
      </c>
    </row>
    <row r="290" spans="1:13" x14ac:dyDescent="0.25">
      <c r="A290">
        <v>47.583333333333336</v>
      </c>
      <c r="B290">
        <v>36.995802469135803</v>
      </c>
      <c r="C290">
        <v>1400.05</v>
      </c>
      <c r="D290">
        <v>6.9172567567567604</v>
      </c>
      <c r="E290">
        <v>47.1688571428571</v>
      </c>
      <c r="F290">
        <v>1.4999911392405101</v>
      </c>
      <c r="G290">
        <v>17.794750000000001</v>
      </c>
      <c r="H290">
        <v>2.3861290322580602</v>
      </c>
      <c r="I290">
        <f t="shared" si="16"/>
        <v>0.13402022379918327</v>
      </c>
      <c r="J290">
        <f t="shared" si="17"/>
        <v>9.3291721449842102E-2</v>
      </c>
      <c r="K290">
        <f t="shared" si="18"/>
        <v>0.69610181810792227</v>
      </c>
      <c r="L290">
        <v>3.0670000000000002</v>
      </c>
      <c r="M290">
        <f t="shared" si="15"/>
        <v>1266.4386695308845</v>
      </c>
    </row>
    <row r="291" spans="1:13" x14ac:dyDescent="0.25">
      <c r="A291">
        <v>47.75</v>
      </c>
      <c r="B291">
        <v>37.004395604395597</v>
      </c>
      <c r="C291">
        <v>1400.0266666666701</v>
      </c>
      <c r="D291">
        <v>6.9146388888888897</v>
      </c>
      <c r="E291">
        <v>46.956564299424201</v>
      </c>
      <c r="F291">
        <v>1.49999836601307</v>
      </c>
      <c r="G291">
        <v>17.745161290322599</v>
      </c>
      <c r="H291">
        <v>2.4125925925925902</v>
      </c>
      <c r="I291">
        <f t="shared" si="16"/>
        <v>0.13619748341214066</v>
      </c>
      <c r="J291">
        <f t="shared" si="17"/>
        <v>9.4316868496736539E-2</v>
      </c>
      <c r="K291">
        <f t="shared" si="18"/>
        <v>0.69250081670987118</v>
      </c>
      <c r="L291">
        <v>3.0670000000000002</v>
      </c>
      <c r="M291">
        <f t="shared" si="15"/>
        <v>1267.3503056230345</v>
      </c>
    </row>
    <row r="292" spans="1:13" x14ac:dyDescent="0.25">
      <c r="A292">
        <v>47.916666666666664</v>
      </c>
      <c r="B292">
        <v>36.997078651685399</v>
      </c>
      <c r="C292">
        <v>1400.03575757576</v>
      </c>
      <c r="D292">
        <v>6.9131690140845103</v>
      </c>
      <c r="E292">
        <v>46.97185546875</v>
      </c>
      <c r="F292">
        <v>1.5000011904761901</v>
      </c>
      <c r="G292">
        <v>17.743548387096801</v>
      </c>
      <c r="H292">
        <v>2.4211764705882399</v>
      </c>
      <c r="I292">
        <f t="shared" si="16"/>
        <v>0.13620026820411035</v>
      </c>
      <c r="J292">
        <f t="shared" si="17"/>
        <v>9.4666744945388862E-2</v>
      </c>
      <c r="K292">
        <f t="shared" si="18"/>
        <v>0.6950554958050511</v>
      </c>
      <c r="L292">
        <v>3.0670000000000002</v>
      </c>
      <c r="M292">
        <f t="shared" si="15"/>
        <v>1268.2619417151845</v>
      </c>
    </row>
    <row r="293" spans="1:13" x14ac:dyDescent="0.25">
      <c r="A293">
        <v>48.083333333333336</v>
      </c>
      <c r="B293">
        <v>36.999358974358998</v>
      </c>
      <c r="C293">
        <v>1400.0203703703701</v>
      </c>
      <c r="D293">
        <v>6.9122777777777804</v>
      </c>
      <c r="E293">
        <v>47.4544249512671</v>
      </c>
      <c r="F293">
        <v>1.5000047468354401</v>
      </c>
      <c r="G293">
        <v>17.7573333333333</v>
      </c>
      <c r="H293">
        <v>2.4214285714285699</v>
      </c>
      <c r="I293">
        <f t="shared" si="16"/>
        <v>0.13552828489115862</v>
      </c>
      <c r="J293">
        <f t="shared" si="17"/>
        <v>9.469392591640767E-2</v>
      </c>
      <c r="K293">
        <f t="shared" si="18"/>
        <v>0.69870231142123129</v>
      </c>
      <c r="L293">
        <v>3.0670000000000002</v>
      </c>
      <c r="M293">
        <f t="shared" si="15"/>
        <v>1269.1735778073348</v>
      </c>
    </row>
    <row r="294" spans="1:13" x14ac:dyDescent="0.25">
      <c r="A294">
        <v>48.25</v>
      </c>
      <c r="B294">
        <v>37.004767441860501</v>
      </c>
      <c r="C294">
        <v>1399.97458677686</v>
      </c>
      <c r="D294">
        <v>6.9111884057971</v>
      </c>
      <c r="E294">
        <v>47.287042801556403</v>
      </c>
      <c r="F294">
        <v>1.50000223642173</v>
      </c>
      <c r="G294">
        <v>17.751935483871002</v>
      </c>
      <c r="H294">
        <v>2.4235714285714298</v>
      </c>
      <c r="I294">
        <f t="shared" si="16"/>
        <v>0.13577152054835581</v>
      </c>
      <c r="J294">
        <f t="shared" si="17"/>
        <v>9.4775059158825961E-2</v>
      </c>
      <c r="K294">
        <f t="shared" si="18"/>
        <v>0.69804815307398194</v>
      </c>
      <c r="L294">
        <v>3.0670000000000002</v>
      </c>
      <c r="M294">
        <f t="shared" si="15"/>
        <v>1270.0852138994849</v>
      </c>
    </row>
    <row r="295" spans="1:13" x14ac:dyDescent="0.25">
      <c r="A295">
        <v>48.416666666666664</v>
      </c>
      <c r="B295">
        <v>36.994936708860799</v>
      </c>
      <c r="C295">
        <v>1400.01714876033</v>
      </c>
      <c r="D295">
        <v>6.9134057971014498</v>
      </c>
      <c r="E295">
        <v>47.452944550669201</v>
      </c>
      <c r="F295">
        <v>1.50000396341463</v>
      </c>
      <c r="G295">
        <v>17.7341935483871</v>
      </c>
      <c r="H295">
        <v>2.4185714285714299</v>
      </c>
      <c r="I295">
        <f t="shared" si="16"/>
        <v>0.13667812331197929</v>
      </c>
      <c r="J295">
        <f t="shared" si="17"/>
        <v>9.4548929922430539E-2</v>
      </c>
      <c r="K295">
        <f t="shared" si="18"/>
        <v>0.69176344854117344</v>
      </c>
      <c r="L295">
        <v>3.0670000000000002</v>
      </c>
      <c r="M295">
        <f t="shared" si="15"/>
        <v>1270.9968499916349</v>
      </c>
    </row>
    <row r="296" spans="1:13" x14ac:dyDescent="0.25">
      <c r="A296">
        <v>48.583333333333336</v>
      </c>
      <c r="B296">
        <v>36.998915662650603</v>
      </c>
      <c r="C296">
        <v>1399.9759834368499</v>
      </c>
      <c r="D296">
        <v>6.9177538461538504</v>
      </c>
      <c r="E296">
        <v>47.537689320388402</v>
      </c>
      <c r="F296">
        <v>1.5000045454545501</v>
      </c>
      <c r="G296">
        <v>17.788529411764699</v>
      </c>
      <c r="H296">
        <v>2.3924242424242399</v>
      </c>
      <c r="I296">
        <f t="shared" si="16"/>
        <v>0.13426816172959147</v>
      </c>
      <c r="J296">
        <f t="shared" si="17"/>
        <v>9.3543013552072729E-2</v>
      </c>
      <c r="K296">
        <f t="shared" si="18"/>
        <v>0.69668797388068138</v>
      </c>
      <c r="L296">
        <v>3.0670000000000002</v>
      </c>
      <c r="M296">
        <f t="shared" si="15"/>
        <v>1271.9084860837852</v>
      </c>
    </row>
    <row r="297" spans="1:13" x14ac:dyDescent="0.25">
      <c r="A297">
        <v>48.75</v>
      </c>
      <c r="B297">
        <v>37.001315789473701</v>
      </c>
      <c r="C297">
        <v>1400.0480769230801</v>
      </c>
      <c r="D297">
        <v>6.9230757575757602</v>
      </c>
      <c r="E297">
        <v>47.884135922330103</v>
      </c>
      <c r="F297">
        <v>1.5000103333333299</v>
      </c>
      <c r="G297">
        <v>17.801071428571401</v>
      </c>
      <c r="H297">
        <v>2.3872727272727299</v>
      </c>
      <c r="I297">
        <f t="shared" si="16"/>
        <v>0.13370430563914884</v>
      </c>
      <c r="J297">
        <f t="shared" si="17"/>
        <v>9.334728241771896E-2</v>
      </c>
      <c r="K297">
        <f t="shared" si="18"/>
        <v>0.69816212702716973</v>
      </c>
      <c r="L297">
        <v>3.0670000000000002</v>
      </c>
      <c r="M297">
        <f t="shared" si="15"/>
        <v>1272.8201221759352</v>
      </c>
    </row>
    <row r="298" spans="1:13" x14ac:dyDescent="0.25">
      <c r="A298">
        <v>48.916666666666664</v>
      </c>
      <c r="B298">
        <v>36.995393258427001</v>
      </c>
      <c r="C298">
        <v>1400.0104925053499</v>
      </c>
      <c r="D298">
        <v>6.9279589041095901</v>
      </c>
      <c r="E298">
        <v>50.001627450980401</v>
      </c>
      <c r="F298">
        <v>1.50000696202532</v>
      </c>
      <c r="G298">
        <v>17.9145945945946</v>
      </c>
      <c r="H298">
        <v>2.375</v>
      </c>
      <c r="I298">
        <f t="shared" si="16"/>
        <v>0.12828349028847508</v>
      </c>
      <c r="J298">
        <f t="shared" si="17"/>
        <v>9.2978916085787663E-2</v>
      </c>
      <c r="K298">
        <f t="shared" si="18"/>
        <v>0.72479253469564231</v>
      </c>
      <c r="L298">
        <v>3.0670000000000002</v>
      </c>
      <c r="M298">
        <f t="shared" si="15"/>
        <v>1273.7317582680853</v>
      </c>
    </row>
    <row r="299" spans="1:13" x14ac:dyDescent="0.25">
      <c r="A299">
        <v>49.083333333333336</v>
      </c>
      <c r="B299">
        <v>36.995631067961199</v>
      </c>
      <c r="C299">
        <v>1400.05843621399</v>
      </c>
      <c r="D299">
        <v>6.9212911392405099</v>
      </c>
      <c r="E299">
        <v>48.014682080924899</v>
      </c>
      <c r="F299">
        <v>1.5000078313253</v>
      </c>
      <c r="G299">
        <v>17.939183673469401</v>
      </c>
      <c r="H299">
        <v>2.3531428571428599</v>
      </c>
      <c r="I299">
        <f t="shared" si="16"/>
        <v>0.12727979941473858</v>
      </c>
      <c r="J299">
        <f t="shared" si="17"/>
        <v>9.2111705236580257E-2</v>
      </c>
      <c r="K299">
        <f t="shared" si="18"/>
        <v>0.7236946134432235</v>
      </c>
      <c r="L299">
        <v>3.0670000000000002</v>
      </c>
      <c r="M299">
        <f t="shared" si="15"/>
        <v>1274.6433943602356</v>
      </c>
    </row>
    <row r="300" spans="1:13" x14ac:dyDescent="0.25">
      <c r="A300">
        <v>49.25</v>
      </c>
      <c r="B300">
        <v>36.995208333333302</v>
      </c>
      <c r="C300">
        <v>1399.9734939759001</v>
      </c>
      <c r="D300">
        <v>6.9075249999999997</v>
      </c>
      <c r="E300">
        <v>46.554131274131301</v>
      </c>
      <c r="F300">
        <v>1.5000023255813999</v>
      </c>
      <c r="G300">
        <v>17.762105263157899</v>
      </c>
      <c r="H300">
        <v>2.4106666666666698</v>
      </c>
      <c r="I300">
        <f t="shared" si="16"/>
        <v>0.13539129134944938</v>
      </c>
      <c r="J300">
        <f t="shared" si="17"/>
        <v>9.4258574992097791E-2</v>
      </c>
      <c r="K300">
        <f t="shared" si="18"/>
        <v>0.69619378065324233</v>
      </c>
      <c r="L300">
        <v>3.0670000000000002</v>
      </c>
      <c r="M300">
        <f t="shared" si="15"/>
        <v>1275.5550304523856</v>
      </c>
    </row>
    <row r="301" spans="1:13" x14ac:dyDescent="0.25">
      <c r="A301">
        <v>49.416666666666664</v>
      </c>
      <c r="B301">
        <v>37.001505376344099</v>
      </c>
      <c r="C301">
        <v>1400.01344195519</v>
      </c>
      <c r="D301">
        <v>6.8924459459459504</v>
      </c>
      <c r="E301">
        <v>43.398440545809002</v>
      </c>
      <c r="F301">
        <v>1.5000017699115</v>
      </c>
      <c r="G301">
        <v>17.501269841269799</v>
      </c>
      <c r="H301">
        <v>2.46566666666667</v>
      </c>
      <c r="I301">
        <f t="shared" si="16"/>
        <v>0.14755393158700489</v>
      </c>
      <c r="J301">
        <f t="shared" si="17"/>
        <v>9.6193560885138349E-2</v>
      </c>
      <c r="K301">
        <f t="shared" si="18"/>
        <v>0.65192136766900044</v>
      </c>
      <c r="L301">
        <v>3.0670000000000002</v>
      </c>
      <c r="M301">
        <f t="shared" si="15"/>
        <v>1276.4666665445357</v>
      </c>
    </row>
    <row r="302" spans="1:13" x14ac:dyDescent="0.25">
      <c r="A302">
        <v>49.583333333333336</v>
      </c>
      <c r="B302">
        <v>37.004556962025298</v>
      </c>
      <c r="C302">
        <v>1400.0068322981399</v>
      </c>
      <c r="D302">
        <v>6.9037439024390199</v>
      </c>
      <c r="E302">
        <v>48.407835249042101</v>
      </c>
      <c r="F302">
        <v>1.5000054878048801</v>
      </c>
      <c r="G302">
        <v>17.774268292682901</v>
      </c>
      <c r="H302">
        <v>2.4934090909090898</v>
      </c>
      <c r="I302">
        <f t="shared" si="16"/>
        <v>0.13406653700100707</v>
      </c>
      <c r="J302">
        <f t="shared" si="17"/>
        <v>9.7667249907495451E-2</v>
      </c>
      <c r="K302">
        <f t="shared" si="18"/>
        <v>0.72849834188498364</v>
      </c>
      <c r="L302">
        <v>3.0670000000000002</v>
      </c>
      <c r="M302">
        <f t="shared" si="15"/>
        <v>1277.3783026366859</v>
      </c>
    </row>
    <row r="303" spans="1:13" x14ac:dyDescent="0.25">
      <c r="A303">
        <v>49.75</v>
      </c>
      <c r="B303">
        <v>37.006111111111103</v>
      </c>
      <c r="C303">
        <v>1400.0188524590201</v>
      </c>
      <c r="D303">
        <v>6.9034731182795701</v>
      </c>
      <c r="E303">
        <v>44.1684872298625</v>
      </c>
      <c r="F303">
        <v>1.5000012658227799</v>
      </c>
      <c r="G303">
        <v>17.473333333333301</v>
      </c>
      <c r="H303">
        <v>2.41222222222222</v>
      </c>
      <c r="I303">
        <f t="shared" si="16"/>
        <v>0.14936602015004971</v>
      </c>
      <c r="J303">
        <f t="shared" si="17"/>
        <v>9.3976461182277551E-2</v>
      </c>
      <c r="K303">
        <f t="shared" si="18"/>
        <v>0.62916894410034452</v>
      </c>
      <c r="L303">
        <v>3.0670000000000002</v>
      </c>
      <c r="M303">
        <f t="shared" si="15"/>
        <v>1278.289938728836</v>
      </c>
    </row>
    <row r="304" spans="1:13" x14ac:dyDescent="0.25">
      <c r="A304">
        <v>49.916666666666664</v>
      </c>
      <c r="B304">
        <v>36.996376811594203</v>
      </c>
      <c r="C304">
        <v>1400.02674897119</v>
      </c>
      <c r="D304">
        <v>6.9368571428571402</v>
      </c>
      <c r="E304">
        <v>51.22625</v>
      </c>
      <c r="F304">
        <v>1.5000002985074601</v>
      </c>
      <c r="G304">
        <v>17.816338028169</v>
      </c>
      <c r="H304">
        <v>2.4003125000000001</v>
      </c>
      <c r="I304">
        <f t="shared" si="16"/>
        <v>0.13284476148329197</v>
      </c>
      <c r="J304">
        <f t="shared" si="17"/>
        <v>9.3899187773481232E-2</v>
      </c>
      <c r="K304">
        <f t="shared" si="18"/>
        <v>0.70683395208843847</v>
      </c>
      <c r="L304">
        <v>3.0670000000000002</v>
      </c>
      <c r="M304">
        <f t="shared" si="15"/>
        <v>1279.201574820986</v>
      </c>
    </row>
    <row r="305" spans="1:13" x14ac:dyDescent="0.25">
      <c r="A305">
        <v>50.083333333333336</v>
      </c>
      <c r="B305">
        <v>37.006315789473703</v>
      </c>
      <c r="C305">
        <v>1400.03609341826</v>
      </c>
      <c r="D305">
        <v>6.92469444444444</v>
      </c>
      <c r="E305">
        <v>46.112945736434099</v>
      </c>
      <c r="F305">
        <v>1.4999967845659199</v>
      </c>
      <c r="G305">
        <v>17.848600000000001</v>
      </c>
      <c r="H305">
        <v>2.32694444444444</v>
      </c>
      <c r="I305">
        <f t="shared" si="16"/>
        <v>0.13192648838365992</v>
      </c>
      <c r="J305">
        <f t="shared" si="17"/>
        <v>9.0932045841764161E-2</v>
      </c>
      <c r="K305">
        <f t="shared" si="18"/>
        <v>0.6892629899866779</v>
      </c>
      <c r="L305">
        <v>3.0670000000000002</v>
      </c>
      <c r="M305">
        <f t="shared" si="15"/>
        <v>1280.1132109131363</v>
      </c>
    </row>
    <row r="306" spans="1:13" x14ac:dyDescent="0.25">
      <c r="A306">
        <v>50.25</v>
      </c>
      <c r="B306">
        <v>36.996590909090898</v>
      </c>
      <c r="C306">
        <v>1400.00351239669</v>
      </c>
      <c r="D306">
        <v>6.9220133333333296</v>
      </c>
      <c r="E306">
        <v>48.332837837837801</v>
      </c>
      <c r="F306">
        <v>1.50000280701754</v>
      </c>
      <c r="G306">
        <v>17.81925</v>
      </c>
      <c r="H306">
        <v>2.4306451612903199</v>
      </c>
      <c r="I306">
        <f t="shared" si="16"/>
        <v>0.13243355922518954</v>
      </c>
      <c r="J306">
        <f t="shared" si="17"/>
        <v>9.514657278943639E-2</v>
      </c>
      <c r="K306">
        <f t="shared" si="18"/>
        <v>0.71844760003504482</v>
      </c>
      <c r="L306">
        <v>3.0670000000000002</v>
      </c>
      <c r="M306">
        <f t="shared" si="15"/>
        <v>1281.0248470052863</v>
      </c>
    </row>
    <row r="307" spans="1:13" x14ac:dyDescent="0.25">
      <c r="A307">
        <v>50.416666666666664</v>
      </c>
      <c r="B307">
        <v>36.994799999999998</v>
      </c>
      <c r="C307">
        <v>1400.0218029350101</v>
      </c>
      <c r="D307">
        <v>6.9126329113924001</v>
      </c>
      <c r="E307">
        <v>48.744507874015703</v>
      </c>
      <c r="F307">
        <v>1.50000098360656</v>
      </c>
      <c r="G307">
        <v>17.831836734693901</v>
      </c>
      <c r="H307">
        <v>2.3951428571428601</v>
      </c>
      <c r="I307">
        <f t="shared" si="16"/>
        <v>0.13213627364842248</v>
      </c>
      <c r="J307">
        <f t="shared" si="17"/>
        <v>9.370587460250121E-2</v>
      </c>
      <c r="K307">
        <f t="shared" si="18"/>
        <v>0.70916086866371175</v>
      </c>
      <c r="L307">
        <v>3.0670000000000002</v>
      </c>
      <c r="M307">
        <f t="shared" si="15"/>
        <v>1281.9364830974364</v>
      </c>
    </row>
    <row r="308" spans="1:13" x14ac:dyDescent="0.25">
      <c r="A308">
        <v>50.583333333333336</v>
      </c>
      <c r="B308">
        <v>37.004415584415597</v>
      </c>
      <c r="C308">
        <v>1399.9692631578901</v>
      </c>
      <c r="D308">
        <v>6.9020000000000001</v>
      </c>
      <c r="E308">
        <v>43.4167125984252</v>
      </c>
      <c r="F308">
        <v>1.50000403726708</v>
      </c>
      <c r="G308">
        <v>17.6042666666667</v>
      </c>
      <c r="H308">
        <v>2.44</v>
      </c>
      <c r="I308">
        <f t="shared" si="16"/>
        <v>0.14279343308990555</v>
      </c>
      <c r="J308">
        <f t="shared" si="17"/>
        <v>9.5269240672176833E-2</v>
      </c>
      <c r="K308">
        <f t="shared" si="18"/>
        <v>0.66718222687589179</v>
      </c>
      <c r="L308">
        <v>3.0670000000000002</v>
      </c>
      <c r="M308">
        <f t="shared" si="15"/>
        <v>1282.8481191895867</v>
      </c>
    </row>
    <row r="309" spans="1:13" x14ac:dyDescent="0.25">
      <c r="A309">
        <v>50.75</v>
      </c>
      <c r="B309">
        <v>36.998144329896903</v>
      </c>
      <c r="C309">
        <v>1400.0527426160299</v>
      </c>
      <c r="D309">
        <v>6.9170142857142896</v>
      </c>
      <c r="E309">
        <v>50.002992277992298</v>
      </c>
      <c r="F309">
        <v>1.50000124223602</v>
      </c>
      <c r="G309">
        <v>17.795652173912998</v>
      </c>
      <c r="H309">
        <v>2.4443902439024399</v>
      </c>
      <c r="I309">
        <f t="shared" si="16"/>
        <v>0.13346025467814085</v>
      </c>
      <c r="J309">
        <f t="shared" si="17"/>
        <v>9.5681587096258194E-2</v>
      </c>
      <c r="K309">
        <f t="shared" si="18"/>
        <v>0.71692945084668469</v>
      </c>
      <c r="L309">
        <v>3.0670000000000002</v>
      </c>
      <c r="M309">
        <f t="shared" si="15"/>
        <v>1283.7597552817367</v>
      </c>
    </row>
    <row r="310" spans="1:13" x14ac:dyDescent="0.25">
      <c r="A310">
        <v>50.916666666666664</v>
      </c>
      <c r="B310">
        <v>37.001511627907</v>
      </c>
      <c r="C310">
        <v>1400.0382892057</v>
      </c>
      <c r="D310">
        <v>6.9045616438356197</v>
      </c>
      <c r="E310">
        <v>46.988867562380001</v>
      </c>
      <c r="F310">
        <v>1.5000026239067099</v>
      </c>
      <c r="G310">
        <v>17.825714285714302</v>
      </c>
      <c r="H310">
        <v>2.3569444444444398</v>
      </c>
      <c r="I310">
        <f t="shared" si="16"/>
        <v>0.13277395075363166</v>
      </c>
      <c r="J310">
        <f t="shared" si="17"/>
        <v>9.213381528428885E-2</v>
      </c>
      <c r="K310">
        <f t="shared" si="18"/>
        <v>0.69391484369737177</v>
      </c>
      <c r="L310">
        <v>3.0670000000000002</v>
      </c>
      <c r="M310">
        <f t="shared" si="15"/>
        <v>1284.6713913738868</v>
      </c>
    </row>
    <row r="311" spans="1:13" x14ac:dyDescent="0.25">
      <c r="A311">
        <v>51.083333333333336</v>
      </c>
      <c r="B311">
        <v>37.009130434782598</v>
      </c>
      <c r="C311">
        <v>1400.0378881987599</v>
      </c>
      <c r="D311">
        <v>6.8904285714285702</v>
      </c>
      <c r="E311">
        <v>43.830857699805101</v>
      </c>
      <c r="F311">
        <v>1.49998289855072</v>
      </c>
      <c r="G311">
        <v>17.630972222222201</v>
      </c>
      <c r="H311">
        <v>2.4590624999999999</v>
      </c>
      <c r="I311">
        <f t="shared" si="16"/>
        <v>0.14133021147196206</v>
      </c>
      <c r="J311">
        <f t="shared" si="17"/>
        <v>9.6080652396869526E-2</v>
      </c>
      <c r="K311">
        <f t="shared" si="18"/>
        <v>0.67983095331270049</v>
      </c>
      <c r="L311">
        <v>3.0670000000000002</v>
      </c>
      <c r="M311">
        <f t="shared" si="15"/>
        <v>1285.583027466037</v>
      </c>
    </row>
    <row r="312" spans="1:13" x14ac:dyDescent="0.25">
      <c r="A312">
        <v>51.25</v>
      </c>
      <c r="B312">
        <v>36.986923076923098</v>
      </c>
      <c r="C312">
        <v>1400.01589958159</v>
      </c>
      <c r="D312">
        <v>6.8962461538461497</v>
      </c>
      <c r="E312">
        <v>49.100951456310703</v>
      </c>
      <c r="F312">
        <v>1.49999772079772</v>
      </c>
      <c r="G312">
        <v>17.748275862069001</v>
      </c>
      <c r="H312">
        <v>2.4412121212121201</v>
      </c>
      <c r="I312">
        <f t="shared" si="16"/>
        <v>0.13579300475455289</v>
      </c>
      <c r="J312">
        <f t="shared" si="17"/>
        <v>9.5493325477812641E-2</v>
      </c>
      <c r="K312">
        <f t="shared" si="18"/>
        <v>0.70322713346256471</v>
      </c>
      <c r="L312">
        <v>3.0670000000000002</v>
      </c>
      <c r="M312">
        <f t="shared" si="15"/>
        <v>1286.4946635581871</v>
      </c>
    </row>
    <row r="313" spans="1:13" x14ac:dyDescent="0.25">
      <c r="A313">
        <v>51.416666666666664</v>
      </c>
      <c r="B313">
        <v>37.002763157894698</v>
      </c>
      <c r="C313">
        <v>1400.0377440347099</v>
      </c>
      <c r="D313">
        <v>6.8987499999999997</v>
      </c>
      <c r="E313">
        <v>47.5430980392157</v>
      </c>
      <c r="F313">
        <v>1.49999519230769</v>
      </c>
      <c r="G313">
        <v>17.912800000000001</v>
      </c>
      <c r="H313">
        <v>2.34375</v>
      </c>
      <c r="I313">
        <f t="shared" si="16"/>
        <v>0.12864957090904602</v>
      </c>
      <c r="J313">
        <f t="shared" si="17"/>
        <v>9.1694963649831096E-2</v>
      </c>
      <c r="K313">
        <f t="shared" si="18"/>
        <v>0.71274985996384344</v>
      </c>
      <c r="L313">
        <v>3.0670000000000002</v>
      </c>
      <c r="M313">
        <f t="shared" si="15"/>
        <v>1287.4062996503371</v>
      </c>
    </row>
    <row r="314" spans="1:13" x14ac:dyDescent="0.25">
      <c r="A314">
        <v>51.583333333333336</v>
      </c>
      <c r="B314">
        <v>37.020568181818199</v>
      </c>
      <c r="C314">
        <v>1400.0587628866001</v>
      </c>
      <c r="D314">
        <v>6.8896557377049197</v>
      </c>
      <c r="E314">
        <v>45.946404715127699</v>
      </c>
      <c r="F314">
        <v>1.4999950464396301</v>
      </c>
      <c r="G314">
        <v>17.759242424242402</v>
      </c>
      <c r="H314">
        <v>2.3884210526315801</v>
      </c>
      <c r="I314">
        <f t="shared" si="16"/>
        <v>0.1357265465360141</v>
      </c>
      <c r="J314">
        <f t="shared" si="17"/>
        <v>9.3343608390700425E-2</v>
      </c>
      <c r="K314">
        <f t="shared" si="18"/>
        <v>0.68773287741416411</v>
      </c>
      <c r="L314">
        <v>3.0670000000000002</v>
      </c>
      <c r="M314">
        <f t="shared" ref="M314:M377" si="19">M313+(((L314+0.0101)/562.56)*(A314-A313)*1000)</f>
        <v>1288.3179357424874</v>
      </c>
    </row>
    <row r="315" spans="1:13" x14ac:dyDescent="0.25">
      <c r="A315">
        <v>51.75</v>
      </c>
      <c r="B315">
        <v>36.987529411764697</v>
      </c>
      <c r="C315">
        <v>1399.9936842105301</v>
      </c>
      <c r="D315">
        <v>6.8948448275862102</v>
      </c>
      <c r="E315">
        <v>51.407495183044297</v>
      </c>
      <c r="F315">
        <v>1.49999333333333</v>
      </c>
      <c r="G315">
        <v>17.749036144578302</v>
      </c>
      <c r="H315">
        <v>2.3979069767441898</v>
      </c>
      <c r="I315">
        <f t="shared" si="16"/>
        <v>0.13613850299825192</v>
      </c>
      <c r="J315">
        <f t="shared" si="17"/>
        <v>9.3719750609241939E-2</v>
      </c>
      <c r="K315">
        <f t="shared" si="18"/>
        <v>0.68841472871525067</v>
      </c>
      <c r="L315">
        <v>3.0670000000000002</v>
      </c>
      <c r="M315">
        <f t="shared" si="19"/>
        <v>1289.2295718346375</v>
      </c>
    </row>
    <row r="316" spans="1:13" x14ac:dyDescent="0.25">
      <c r="A316">
        <v>51.916666666666664</v>
      </c>
      <c r="B316">
        <v>37.007159090909099</v>
      </c>
      <c r="C316">
        <v>1400.0055201698499</v>
      </c>
      <c r="D316">
        <v>6.8969010989011004</v>
      </c>
      <c r="E316">
        <v>43.976171874999999</v>
      </c>
      <c r="F316">
        <v>1.4999941558441601</v>
      </c>
      <c r="G316">
        <v>17.733714285714299</v>
      </c>
      <c r="H316">
        <v>2.3365</v>
      </c>
      <c r="I316">
        <f t="shared" si="16"/>
        <v>0.13742444365562234</v>
      </c>
      <c r="J316">
        <f t="shared" si="17"/>
        <v>9.118944914512235E-2</v>
      </c>
      <c r="K316">
        <f t="shared" si="18"/>
        <v>0.6635606207992939</v>
      </c>
      <c r="L316">
        <v>3.0670000000000002</v>
      </c>
      <c r="M316">
        <f t="shared" si="19"/>
        <v>1290.1412079267875</v>
      </c>
    </row>
    <row r="317" spans="1:13" x14ac:dyDescent="0.25">
      <c r="A317">
        <v>52.083333333333336</v>
      </c>
      <c r="B317">
        <v>36.992584269662899</v>
      </c>
      <c r="C317">
        <v>1399.97956989247</v>
      </c>
      <c r="D317">
        <v>6.9375081967213097</v>
      </c>
      <c r="E317">
        <v>52.981937984496099</v>
      </c>
      <c r="F317">
        <v>1.4999965408805001</v>
      </c>
      <c r="G317">
        <v>17.692432432432401</v>
      </c>
      <c r="H317">
        <v>2.38953488372093</v>
      </c>
      <c r="I317">
        <f t="shared" si="16"/>
        <v>0.138960879662958</v>
      </c>
      <c r="J317">
        <f t="shared" si="17"/>
        <v>9.3309891158296132E-2</v>
      </c>
      <c r="K317">
        <f t="shared" si="18"/>
        <v>0.67148316407188957</v>
      </c>
      <c r="L317">
        <v>3.0670000000000002</v>
      </c>
      <c r="M317">
        <f t="shared" si="19"/>
        <v>1291.0528440189378</v>
      </c>
    </row>
    <row r="318" spans="1:13" x14ac:dyDescent="0.25">
      <c r="A318">
        <v>52.25</v>
      </c>
      <c r="B318">
        <v>37.001750000000001</v>
      </c>
      <c r="C318">
        <v>1399.99832985386</v>
      </c>
      <c r="D318">
        <v>6.9313235294117597</v>
      </c>
      <c r="E318">
        <v>47.085029013539703</v>
      </c>
      <c r="F318">
        <v>1.49999347181009</v>
      </c>
      <c r="G318">
        <v>17.845277777777799</v>
      </c>
      <c r="H318">
        <v>2.2814705882352899</v>
      </c>
      <c r="I318">
        <f t="shared" si="16"/>
        <v>0.13249187302590093</v>
      </c>
      <c r="J318">
        <f t="shared" si="17"/>
        <v>8.906799109130073E-2</v>
      </c>
      <c r="K318">
        <f t="shared" si="18"/>
        <v>0.67225248656488357</v>
      </c>
      <c r="L318">
        <v>3.0670000000000002</v>
      </c>
      <c r="M318">
        <f t="shared" si="19"/>
        <v>1291.9644801110878</v>
      </c>
    </row>
    <row r="319" spans="1:13" x14ac:dyDescent="0.25">
      <c r="A319">
        <v>52.416666666666664</v>
      </c>
      <c r="B319">
        <v>37.003055555555598</v>
      </c>
      <c r="C319">
        <v>1400.01</v>
      </c>
      <c r="D319">
        <v>6.9263043478260897</v>
      </c>
      <c r="E319">
        <v>46.281709741550699</v>
      </c>
      <c r="F319">
        <v>1.4999972136222901</v>
      </c>
      <c r="G319">
        <v>17.726071428571402</v>
      </c>
      <c r="H319">
        <v>2.3948571428571399</v>
      </c>
      <c r="I319">
        <f t="shared" si="16"/>
        <v>0.13728130014856568</v>
      </c>
      <c r="J319">
        <f t="shared" si="17"/>
        <v>9.3567742915536156E-2</v>
      </c>
      <c r="K319">
        <f t="shared" si="18"/>
        <v>0.68157675382063865</v>
      </c>
      <c r="L319">
        <v>3.0670000000000002</v>
      </c>
      <c r="M319">
        <f t="shared" si="19"/>
        <v>1292.8761162032379</v>
      </c>
    </row>
    <row r="320" spans="1:13" x14ac:dyDescent="0.25">
      <c r="A320">
        <v>52.583333333333336</v>
      </c>
      <c r="B320">
        <v>37.002727272727299</v>
      </c>
      <c r="C320">
        <v>1400.01279317697</v>
      </c>
      <c r="D320">
        <v>6.92443939393939</v>
      </c>
      <c r="E320">
        <v>47.015489443378101</v>
      </c>
      <c r="F320">
        <v>1.5000029154518999</v>
      </c>
      <c r="G320">
        <v>17.710294117647098</v>
      </c>
      <c r="H320">
        <v>2.4234482758620701</v>
      </c>
      <c r="I320">
        <f t="shared" si="16"/>
        <v>0.13779591237311015</v>
      </c>
      <c r="J320">
        <f t="shared" si="17"/>
        <v>9.4719805764456641E-2</v>
      </c>
      <c r="K320">
        <f t="shared" si="18"/>
        <v>0.68739198524252099</v>
      </c>
      <c r="L320">
        <v>3.0670000000000002</v>
      </c>
      <c r="M320">
        <f t="shared" si="19"/>
        <v>1293.7877522953881</v>
      </c>
    </row>
    <row r="321" spans="1:13" x14ac:dyDescent="0.25">
      <c r="A321">
        <v>52.75</v>
      </c>
      <c r="B321">
        <v>37.0002631578947</v>
      </c>
      <c r="C321">
        <v>1400.00617021277</v>
      </c>
      <c r="D321">
        <v>6.9256875000000004</v>
      </c>
      <c r="E321">
        <v>47.062196078431398</v>
      </c>
      <c r="F321">
        <v>1.4999958083832301</v>
      </c>
      <c r="G321">
        <v>17.734838709677401</v>
      </c>
      <c r="H321">
        <v>2.4141666666666701</v>
      </c>
      <c r="I321">
        <f t="shared" si="16"/>
        <v>0.13668492785174946</v>
      </c>
      <c r="J321">
        <f t="shared" si="17"/>
        <v>9.4368776006917163E-2</v>
      </c>
      <c r="K321">
        <f t="shared" si="18"/>
        <v>0.69041098744457741</v>
      </c>
      <c r="L321">
        <v>3.0670000000000002</v>
      </c>
      <c r="M321">
        <f t="shared" si="19"/>
        <v>1294.6993883875382</v>
      </c>
    </row>
    <row r="322" spans="1:13" x14ac:dyDescent="0.25">
      <c r="A322">
        <v>52.916666666666664</v>
      </c>
      <c r="B322">
        <v>36.995131578947401</v>
      </c>
      <c r="C322">
        <v>1400.0052631578901</v>
      </c>
      <c r="D322">
        <v>6.9285263157894699</v>
      </c>
      <c r="E322">
        <v>49.658988326848302</v>
      </c>
      <c r="F322">
        <v>1.4999965986394601</v>
      </c>
      <c r="G322">
        <v>17.8055263157895</v>
      </c>
      <c r="H322">
        <v>2.4003333333333301</v>
      </c>
      <c r="I322">
        <f t="shared" si="16"/>
        <v>0.13337042978977934</v>
      </c>
      <c r="J322">
        <f t="shared" si="17"/>
        <v>9.3886869320493949E-2</v>
      </c>
      <c r="K322">
        <f t="shared" si="18"/>
        <v>0.7039556629492757</v>
      </c>
      <c r="L322">
        <v>3.0670000000000002</v>
      </c>
      <c r="M322">
        <f t="shared" si="19"/>
        <v>1295.6110244796882</v>
      </c>
    </row>
    <row r="323" spans="1:13" x14ac:dyDescent="0.25">
      <c r="A323">
        <v>53.083333333333336</v>
      </c>
      <c r="B323">
        <v>36.992345679012303</v>
      </c>
      <c r="C323">
        <v>1400.01704312115</v>
      </c>
      <c r="D323">
        <v>6.9159253731343302</v>
      </c>
      <c r="E323">
        <v>47.535843137254901</v>
      </c>
      <c r="F323">
        <v>1.5000039087947901</v>
      </c>
      <c r="G323">
        <v>17.8138636363636</v>
      </c>
      <c r="H323">
        <v>2.3724242424242399</v>
      </c>
      <c r="I323">
        <f t="shared" si="16"/>
        <v>0.13321317619645603</v>
      </c>
      <c r="J323">
        <f t="shared" si="17"/>
        <v>9.2753851400690729E-2</v>
      </c>
      <c r="K323">
        <f t="shared" si="18"/>
        <v>0.69628135931465263</v>
      </c>
      <c r="L323">
        <v>3.0670000000000002</v>
      </c>
      <c r="M323">
        <f t="shared" si="19"/>
        <v>1296.5226605718385</v>
      </c>
    </row>
    <row r="324" spans="1:13" x14ac:dyDescent="0.25">
      <c r="A324">
        <v>53.25</v>
      </c>
      <c r="B324">
        <v>37.012469135802498</v>
      </c>
      <c r="C324">
        <v>1400.0382845188301</v>
      </c>
      <c r="D324">
        <v>6.9078181818181799</v>
      </c>
      <c r="E324">
        <v>40.966051080550102</v>
      </c>
      <c r="F324">
        <v>1.49999595015576</v>
      </c>
      <c r="G324">
        <v>17.492272727272699</v>
      </c>
      <c r="H324">
        <v>2.4422857142857102</v>
      </c>
      <c r="I324">
        <f t="shared" si="16"/>
        <v>0.14819080920395267</v>
      </c>
      <c r="J324">
        <f t="shared" si="17"/>
        <v>9.522661050979242E-2</v>
      </c>
      <c r="K324">
        <f t="shared" si="18"/>
        <v>0.64259457803981312</v>
      </c>
      <c r="L324">
        <v>3.0670000000000002</v>
      </c>
      <c r="M324">
        <f t="shared" si="19"/>
        <v>1297.4342966639886</v>
      </c>
    </row>
    <row r="325" spans="1:13" x14ac:dyDescent="0.25">
      <c r="A325">
        <v>53.416666666666664</v>
      </c>
      <c r="B325">
        <v>36.9897014925373</v>
      </c>
      <c r="C325">
        <v>1400.0312883435599</v>
      </c>
      <c r="D325">
        <v>6.9481311475409804</v>
      </c>
      <c r="E325">
        <v>52.224636542239701</v>
      </c>
      <c r="F325">
        <v>1.4999969512195099</v>
      </c>
      <c r="G325">
        <v>17.599558823529399</v>
      </c>
      <c r="H325">
        <v>2.4897727272727299</v>
      </c>
      <c r="I325">
        <f t="shared" si="16"/>
        <v>0.14258561612735787</v>
      </c>
      <c r="J325">
        <f t="shared" si="17"/>
        <v>9.7300676369172723E-2</v>
      </c>
      <c r="K325">
        <f t="shared" si="18"/>
        <v>0.68240176682522791</v>
      </c>
      <c r="L325">
        <v>3.0670000000000002</v>
      </c>
      <c r="M325">
        <f t="shared" si="19"/>
        <v>1298.3459327561386</v>
      </c>
    </row>
    <row r="326" spans="1:13" x14ac:dyDescent="0.25">
      <c r="A326">
        <v>53.583333333333336</v>
      </c>
      <c r="B326">
        <v>36.997999999999998</v>
      </c>
      <c r="C326">
        <v>1399.97535934292</v>
      </c>
      <c r="D326">
        <v>6.9486999999999997</v>
      </c>
      <c r="E326">
        <v>48.8932421875</v>
      </c>
      <c r="F326">
        <v>1.49999635258359</v>
      </c>
      <c r="G326">
        <v>17.947755102040801</v>
      </c>
      <c r="H326">
        <v>2.2959375</v>
      </c>
      <c r="I326">
        <f t="shared" ref="I326:I389" si="20">((F326*60)/22.4)*((20.95-(((100-20.95-0.04)/(100-G326-H326))*(G326)))/100)</f>
        <v>0.12737332572382729</v>
      </c>
      <c r="J326">
        <f t="shared" ref="J326:J389" si="21">(-1)*((F326*60)/22.4)*((0.04-(((100-20.95-0.04)/(100-G326-H326))*(H326)))/100)</f>
        <v>8.9776935969060098E-2</v>
      </c>
      <c r="K326">
        <f t="shared" ref="K326:K389" si="22">J326/I326</f>
        <v>0.704833099543273</v>
      </c>
      <c r="L326">
        <v>3.0670000000000002</v>
      </c>
      <c r="M326">
        <f t="shared" si="19"/>
        <v>1299.2575688482889</v>
      </c>
    </row>
    <row r="327" spans="1:13" x14ac:dyDescent="0.25">
      <c r="A327">
        <v>53.75</v>
      </c>
      <c r="B327">
        <v>36.994025974026002</v>
      </c>
      <c r="C327">
        <v>1400.0351129363401</v>
      </c>
      <c r="D327">
        <v>6.9352222222222197</v>
      </c>
      <c r="E327">
        <v>47.683961538461503</v>
      </c>
      <c r="F327">
        <v>1.4999981927710799</v>
      </c>
      <c r="G327">
        <v>17.788367346938799</v>
      </c>
      <c r="H327">
        <v>2.3493333333333299</v>
      </c>
      <c r="I327">
        <f t="shared" si="20"/>
        <v>0.13465719824613623</v>
      </c>
      <c r="J327">
        <f t="shared" si="21"/>
        <v>9.1778232664293913E-2</v>
      </c>
      <c r="K327">
        <f t="shared" si="22"/>
        <v>0.6815694508698672</v>
      </c>
      <c r="L327">
        <v>3.0670000000000002</v>
      </c>
      <c r="M327">
        <f t="shared" si="19"/>
        <v>1300.1692049404389</v>
      </c>
    </row>
    <row r="328" spans="1:13" x14ac:dyDescent="0.25">
      <c r="A328">
        <v>53.916666666666664</v>
      </c>
      <c r="B328">
        <v>36.996164383561599</v>
      </c>
      <c r="C328">
        <v>1400.0336016096601</v>
      </c>
      <c r="D328">
        <v>6.9211388888888896</v>
      </c>
      <c r="E328">
        <v>47.910019417475702</v>
      </c>
      <c r="F328">
        <v>1.5000042483660101</v>
      </c>
      <c r="G328">
        <v>17.759387755102001</v>
      </c>
      <c r="H328">
        <v>2.4045454545454499</v>
      </c>
      <c r="I328">
        <f t="shared" si="20"/>
        <v>0.13557772189284187</v>
      </c>
      <c r="J328">
        <f t="shared" si="21"/>
        <v>9.4004684946011885E-2</v>
      </c>
      <c r="K328">
        <f t="shared" si="22"/>
        <v>0.69336380368089867</v>
      </c>
      <c r="L328">
        <v>3.0670000000000002</v>
      </c>
      <c r="M328">
        <f t="shared" si="19"/>
        <v>1301.080841032589</v>
      </c>
    </row>
    <row r="329" spans="1:13" x14ac:dyDescent="0.25">
      <c r="A329">
        <v>54.083333333333336</v>
      </c>
      <c r="B329">
        <v>37.002207792207798</v>
      </c>
      <c r="C329">
        <v>1400.0184049079801</v>
      </c>
      <c r="D329">
        <v>6.9070597014925399</v>
      </c>
      <c r="E329">
        <v>45.985192307692301</v>
      </c>
      <c r="F329">
        <v>1.49999375</v>
      </c>
      <c r="G329">
        <v>17.780256410256399</v>
      </c>
      <c r="H329">
        <v>2.4237500000000001</v>
      </c>
      <c r="I329">
        <f t="shared" si="20"/>
        <v>0.13439193182009834</v>
      </c>
      <c r="J329">
        <f t="shared" si="21"/>
        <v>9.4816050145478351E-2</v>
      </c>
      <c r="K329">
        <f t="shared" si="22"/>
        <v>0.70551891665938971</v>
      </c>
      <c r="L329">
        <v>3.0670000000000002</v>
      </c>
      <c r="M329">
        <f t="shared" si="19"/>
        <v>1301.9924771247393</v>
      </c>
    </row>
    <row r="330" spans="1:13" x14ac:dyDescent="0.25">
      <c r="A330">
        <v>54.25</v>
      </c>
      <c r="B330">
        <v>36.991500000000002</v>
      </c>
      <c r="C330">
        <v>1400.01273100616</v>
      </c>
      <c r="D330">
        <v>6.8942777777777797</v>
      </c>
      <c r="E330">
        <v>43.992455795677799</v>
      </c>
      <c r="F330">
        <v>1.49999753846154</v>
      </c>
      <c r="G330">
        <v>17.403291139240501</v>
      </c>
      <c r="H330">
        <v>2.4776470588235302</v>
      </c>
      <c r="I330">
        <f t="shared" si="20"/>
        <v>0.15218078609976551</v>
      </c>
      <c r="J330">
        <f t="shared" si="21"/>
        <v>9.6563003389092628E-2</v>
      </c>
      <c r="K330">
        <f t="shared" si="22"/>
        <v>0.6345282204403162</v>
      </c>
      <c r="L330">
        <v>3.0670000000000002</v>
      </c>
      <c r="M330">
        <f t="shared" si="19"/>
        <v>1302.9041132168893</v>
      </c>
    </row>
    <row r="331" spans="1:13" x14ac:dyDescent="0.25">
      <c r="A331">
        <v>54.416666666666664</v>
      </c>
      <c r="B331">
        <v>37.000405405405402</v>
      </c>
      <c r="C331">
        <v>1400.0281893004101</v>
      </c>
      <c r="D331">
        <v>6.9089827586206898</v>
      </c>
      <c r="E331">
        <v>48.851442307692302</v>
      </c>
      <c r="F331">
        <v>1.5000031034482799</v>
      </c>
      <c r="G331">
        <v>17.7633333333333</v>
      </c>
      <c r="H331">
        <v>2.47139534883721</v>
      </c>
      <c r="I331">
        <f t="shared" si="20"/>
        <v>0.13479383623429195</v>
      </c>
      <c r="J331">
        <f t="shared" si="21"/>
        <v>9.6749979710940223E-2</v>
      </c>
      <c r="K331">
        <f t="shared" si="22"/>
        <v>0.71776263970092979</v>
      </c>
      <c r="L331">
        <v>3.0670000000000002</v>
      </c>
      <c r="M331">
        <f t="shared" si="19"/>
        <v>1303.8157493090393</v>
      </c>
    </row>
    <row r="332" spans="1:13" x14ac:dyDescent="0.25">
      <c r="A332">
        <v>54.583333333333336</v>
      </c>
      <c r="B332">
        <v>37.009857142857101</v>
      </c>
      <c r="C332">
        <v>1400.05383022774</v>
      </c>
      <c r="D332">
        <v>6.9019508196721304</v>
      </c>
      <c r="E332">
        <v>47.369667968750001</v>
      </c>
      <c r="F332">
        <v>1.50000744985673</v>
      </c>
      <c r="G332">
        <v>17.8595744680851</v>
      </c>
      <c r="H332">
        <v>2.3756666666666701</v>
      </c>
      <c r="I332">
        <f t="shared" si="20"/>
        <v>0.13095942379743056</v>
      </c>
      <c r="J332">
        <f t="shared" si="21"/>
        <v>9.2941025670151389E-2</v>
      </c>
      <c r="K332">
        <f t="shared" si="22"/>
        <v>0.70969330022338495</v>
      </c>
      <c r="L332">
        <v>3.0670000000000002</v>
      </c>
      <c r="M332">
        <f t="shared" si="19"/>
        <v>1304.7273854011896</v>
      </c>
    </row>
    <row r="333" spans="1:13" x14ac:dyDescent="0.25">
      <c r="A333">
        <v>54.75</v>
      </c>
      <c r="B333">
        <v>36.990405405405397</v>
      </c>
      <c r="C333">
        <v>1400.0113684210501</v>
      </c>
      <c r="D333">
        <v>6.9124269662921396</v>
      </c>
      <c r="E333">
        <v>44.319980430528403</v>
      </c>
      <c r="F333">
        <v>1.50000897832817</v>
      </c>
      <c r="G333">
        <v>17.402906976744202</v>
      </c>
      <c r="H333">
        <v>2.4354285714285702</v>
      </c>
      <c r="I333">
        <f t="shared" si="20"/>
        <v>0.15256363534159162</v>
      </c>
      <c r="J333">
        <f t="shared" si="21"/>
        <v>9.483964754671155E-2</v>
      </c>
      <c r="K333">
        <f t="shared" si="22"/>
        <v>0.62163992968812365</v>
      </c>
      <c r="L333">
        <v>3.0670000000000002</v>
      </c>
      <c r="M333">
        <f t="shared" si="19"/>
        <v>1305.6390214933397</v>
      </c>
    </row>
    <row r="334" spans="1:13" x14ac:dyDescent="0.25">
      <c r="A334">
        <v>54.916666666666664</v>
      </c>
      <c r="B334">
        <v>37.003815789473698</v>
      </c>
      <c r="C334">
        <v>1399.9920997920999</v>
      </c>
      <c r="D334">
        <v>6.9407547169811297</v>
      </c>
      <c r="E334">
        <v>50.761988304093599</v>
      </c>
      <c r="F334">
        <v>1.5000031847133799</v>
      </c>
      <c r="G334">
        <v>17.9968</v>
      </c>
      <c r="H334">
        <v>2.38</v>
      </c>
      <c r="I334">
        <f t="shared" si="20"/>
        <v>0.12422430137324504</v>
      </c>
      <c r="J334">
        <f t="shared" si="21"/>
        <v>9.3281620962363226E-2</v>
      </c>
      <c r="K334">
        <f t="shared" si="22"/>
        <v>0.75091282407045901</v>
      </c>
      <c r="L334">
        <v>3.0670000000000002</v>
      </c>
      <c r="M334">
        <f t="shared" si="19"/>
        <v>1306.5506575854897</v>
      </c>
    </row>
    <row r="335" spans="1:13" x14ac:dyDescent="0.25">
      <c r="A335">
        <v>55.083333333333336</v>
      </c>
      <c r="B335">
        <v>36.993086419753098</v>
      </c>
      <c r="C335">
        <v>1400.0105042016801</v>
      </c>
      <c r="D335">
        <v>6.9296486486486497</v>
      </c>
      <c r="E335">
        <v>48.525945419103302</v>
      </c>
      <c r="F335">
        <v>1.50000690690691</v>
      </c>
      <c r="G335">
        <v>17.898225806451599</v>
      </c>
      <c r="H335">
        <v>2.3066666666666702</v>
      </c>
      <c r="I335">
        <f t="shared" si="20"/>
        <v>0.12969202810641731</v>
      </c>
      <c r="J335">
        <f t="shared" si="21"/>
        <v>9.0159975233069678E-2</v>
      </c>
      <c r="K335">
        <f t="shared" si="22"/>
        <v>0.69518517482886411</v>
      </c>
      <c r="L335">
        <v>3.0670000000000002</v>
      </c>
      <c r="M335">
        <f t="shared" si="19"/>
        <v>1307.46229367764</v>
      </c>
    </row>
    <row r="336" spans="1:13" x14ac:dyDescent="0.25">
      <c r="A336">
        <v>55.25</v>
      </c>
      <c r="B336">
        <v>37.000707070707101</v>
      </c>
      <c r="C336">
        <v>1399.99854166667</v>
      </c>
      <c r="D336">
        <v>6.91705263157895</v>
      </c>
      <c r="E336">
        <v>46.545068762279001</v>
      </c>
      <c r="F336">
        <v>1.500011</v>
      </c>
      <c r="G336">
        <v>17.7572340425532</v>
      </c>
      <c r="H336">
        <v>2.38121212121212</v>
      </c>
      <c r="I336">
        <f t="shared" si="20"/>
        <v>0.13588931017645195</v>
      </c>
      <c r="J336">
        <f t="shared" si="21"/>
        <v>9.3047083979795053E-2</v>
      </c>
      <c r="K336">
        <f t="shared" si="22"/>
        <v>0.6847270315742543</v>
      </c>
      <c r="L336">
        <v>3.0670000000000002</v>
      </c>
      <c r="M336">
        <f t="shared" si="19"/>
        <v>1308.37392976979</v>
      </c>
    </row>
    <row r="337" spans="1:13" x14ac:dyDescent="0.25">
      <c r="A337">
        <v>55.416666666666664</v>
      </c>
      <c r="B337">
        <v>37.0080555555556</v>
      </c>
      <c r="C337">
        <v>1399.9887473460701</v>
      </c>
      <c r="D337">
        <v>6.9023898305084703</v>
      </c>
      <c r="E337">
        <v>43.376094674556199</v>
      </c>
      <c r="F337">
        <v>1.5000069090909101</v>
      </c>
      <c r="G337">
        <v>17.594999999999999</v>
      </c>
      <c r="H337">
        <v>2.4366666666666701</v>
      </c>
      <c r="I337">
        <f t="shared" si="20"/>
        <v>0.14327169614370233</v>
      </c>
      <c r="J337">
        <f t="shared" si="21"/>
        <v>9.5121834774063913E-2</v>
      </c>
      <c r="K337">
        <f t="shared" si="22"/>
        <v>0.6639262138605253</v>
      </c>
      <c r="L337">
        <v>3.0670000000000002</v>
      </c>
      <c r="M337">
        <f t="shared" si="19"/>
        <v>1309.2855658619401</v>
      </c>
    </row>
    <row r="338" spans="1:13" x14ac:dyDescent="0.25">
      <c r="A338">
        <v>55.583333333333336</v>
      </c>
      <c r="B338">
        <v>36.986464646464597</v>
      </c>
      <c r="C338">
        <v>1400.0310782240999</v>
      </c>
      <c r="D338">
        <v>6.9096615384615401</v>
      </c>
      <c r="E338">
        <v>50.452711198428297</v>
      </c>
      <c r="F338">
        <v>1.5000068656716401</v>
      </c>
      <c r="G338">
        <v>17.774561403508802</v>
      </c>
      <c r="H338">
        <v>2.4654054054054102</v>
      </c>
      <c r="I338">
        <f t="shared" si="20"/>
        <v>0.13430085870197084</v>
      </c>
      <c r="J338">
        <f t="shared" si="21"/>
        <v>9.6518276538061998E-2</v>
      </c>
      <c r="K338">
        <f t="shared" si="22"/>
        <v>0.71867207306728564</v>
      </c>
      <c r="L338">
        <v>3.0670000000000002</v>
      </c>
      <c r="M338">
        <f t="shared" si="19"/>
        <v>1310.1972019540904</v>
      </c>
    </row>
    <row r="339" spans="1:13" x14ac:dyDescent="0.25">
      <c r="A339">
        <v>55.75</v>
      </c>
      <c r="B339">
        <v>37.005333333333297</v>
      </c>
      <c r="C339">
        <v>1399.99604989605</v>
      </c>
      <c r="D339">
        <v>6.8954716981132096</v>
      </c>
      <c r="E339">
        <v>44.649585798816602</v>
      </c>
      <c r="F339">
        <v>1.50000568862275</v>
      </c>
      <c r="G339">
        <v>17.739999999999998</v>
      </c>
      <c r="H339">
        <v>2.36275862068966</v>
      </c>
      <c r="I339">
        <f t="shared" si="20"/>
        <v>0.13688886448127158</v>
      </c>
      <c r="J339">
        <f t="shared" si="21"/>
        <v>9.227127104506376E-2</v>
      </c>
      <c r="K339">
        <f t="shared" si="22"/>
        <v>0.67405973009358866</v>
      </c>
      <c r="L339">
        <v>3.0670000000000002</v>
      </c>
      <c r="M339">
        <f t="shared" si="19"/>
        <v>1311.1088380462404</v>
      </c>
    </row>
    <row r="340" spans="1:13" x14ac:dyDescent="0.25">
      <c r="A340">
        <v>55.916666666666664</v>
      </c>
      <c r="B340">
        <v>36.995263157894698</v>
      </c>
      <c r="C340">
        <v>1399.96659574468</v>
      </c>
      <c r="D340">
        <v>6.8986842105263202</v>
      </c>
      <c r="E340">
        <v>49.465655577299401</v>
      </c>
      <c r="F340">
        <v>1.49999602272727</v>
      </c>
      <c r="G340">
        <v>17.5956923076923</v>
      </c>
      <c r="H340">
        <v>2.4691176470588201</v>
      </c>
      <c r="I340">
        <f t="shared" si="20"/>
        <v>0.14295355866301521</v>
      </c>
      <c r="J340">
        <f t="shared" si="21"/>
        <v>9.6449990293799359E-2</v>
      </c>
      <c r="K340">
        <f t="shared" si="22"/>
        <v>0.67469457350943718</v>
      </c>
      <c r="L340">
        <v>3.0670000000000002</v>
      </c>
      <c r="M340">
        <f t="shared" si="19"/>
        <v>1312.0204741383905</v>
      </c>
    </row>
    <row r="341" spans="1:13" x14ac:dyDescent="0.25">
      <c r="A341">
        <v>56.083333333333336</v>
      </c>
      <c r="B341">
        <v>37.005000000000003</v>
      </c>
      <c r="C341">
        <v>1400.02341772152</v>
      </c>
      <c r="D341">
        <v>6.89433928571429</v>
      </c>
      <c r="E341">
        <v>44.646627450980397</v>
      </c>
      <c r="F341">
        <v>1.5000031976744199</v>
      </c>
      <c r="G341">
        <v>17.851084337349398</v>
      </c>
      <c r="H341">
        <v>2.3452380952380998</v>
      </c>
      <c r="I341">
        <f t="shared" si="20"/>
        <v>0.13164341746951519</v>
      </c>
      <c r="J341">
        <f t="shared" si="21"/>
        <v>9.1684232898520554E-2</v>
      </c>
      <c r="K341">
        <f t="shared" si="22"/>
        <v>0.69645892412168631</v>
      </c>
      <c r="L341">
        <v>3.0670000000000002</v>
      </c>
      <c r="M341">
        <f t="shared" si="19"/>
        <v>1312.9321102305407</v>
      </c>
    </row>
    <row r="342" spans="1:13" x14ac:dyDescent="0.25">
      <c r="A342">
        <v>56.25</v>
      </c>
      <c r="B342">
        <v>37.004366197183103</v>
      </c>
      <c r="C342">
        <v>1399.9863543788199</v>
      </c>
      <c r="D342">
        <v>6.8945636363636398</v>
      </c>
      <c r="E342">
        <v>47.393431372549003</v>
      </c>
      <c r="F342">
        <v>1.50000243902439</v>
      </c>
      <c r="G342">
        <v>17.760833333333299</v>
      </c>
      <c r="H342">
        <v>2.4364864864864901</v>
      </c>
      <c r="I342">
        <f t="shared" si="20"/>
        <v>0.1352246195818966</v>
      </c>
      <c r="J342">
        <f t="shared" si="21"/>
        <v>9.5315171736195414E-2</v>
      </c>
      <c r="K342">
        <f t="shared" si="22"/>
        <v>0.70486551954002219</v>
      </c>
      <c r="L342">
        <v>3.0670000000000002</v>
      </c>
      <c r="M342">
        <f t="shared" si="19"/>
        <v>1313.8437463226908</v>
      </c>
    </row>
    <row r="343" spans="1:13" x14ac:dyDescent="0.25">
      <c r="A343">
        <v>56.416666666666664</v>
      </c>
      <c r="B343">
        <v>36.987794117647098</v>
      </c>
      <c r="C343">
        <v>1400.02760736196</v>
      </c>
      <c r="D343">
        <v>6.8969166666666704</v>
      </c>
      <c r="E343">
        <v>51.082691552062897</v>
      </c>
      <c r="F343">
        <v>1.5000032051282099</v>
      </c>
      <c r="G343">
        <v>17.840769230769201</v>
      </c>
      <c r="H343">
        <v>2.3918181818181798</v>
      </c>
      <c r="I343">
        <f t="shared" si="20"/>
        <v>0.13173109459780166</v>
      </c>
      <c r="J343">
        <f t="shared" si="21"/>
        <v>9.3580401498626842E-2</v>
      </c>
      <c r="K343">
        <f t="shared" si="22"/>
        <v>0.71038961442129034</v>
      </c>
      <c r="L343">
        <v>3.0670000000000002</v>
      </c>
      <c r="M343">
        <f t="shared" si="19"/>
        <v>1314.7553824148408</v>
      </c>
    </row>
    <row r="344" spans="1:13" x14ac:dyDescent="0.25">
      <c r="A344">
        <v>56.583333333333336</v>
      </c>
      <c r="B344">
        <v>36.995555555555597</v>
      </c>
      <c r="C344">
        <v>1400.0222680412401</v>
      </c>
      <c r="D344">
        <v>6.8974941176470601</v>
      </c>
      <c r="E344">
        <v>44.751460000000002</v>
      </c>
      <c r="F344">
        <v>1.50000567164179</v>
      </c>
      <c r="G344">
        <v>17.623835616438399</v>
      </c>
      <c r="H344">
        <v>2.3443243243243201</v>
      </c>
      <c r="I344">
        <f t="shared" si="20"/>
        <v>0.14268204314569291</v>
      </c>
      <c r="J344">
        <f t="shared" si="21"/>
        <v>9.1382174224588261E-2</v>
      </c>
      <c r="K344">
        <f t="shared" si="22"/>
        <v>0.64046023038286426</v>
      </c>
      <c r="L344">
        <v>3.0670000000000002</v>
      </c>
      <c r="M344">
        <f t="shared" si="19"/>
        <v>1315.6670185069911</v>
      </c>
    </row>
    <row r="345" spans="1:13" x14ac:dyDescent="0.25">
      <c r="A345">
        <v>56.75</v>
      </c>
      <c r="B345">
        <v>36.997108433734901</v>
      </c>
      <c r="C345">
        <v>1400.0064182194601</v>
      </c>
      <c r="D345">
        <v>6.9203999999999999</v>
      </c>
      <c r="E345">
        <v>50.003163064832997</v>
      </c>
      <c r="F345">
        <v>1.4999985380117</v>
      </c>
      <c r="G345">
        <v>17.828888888888901</v>
      </c>
      <c r="H345">
        <v>2.3964705882352901</v>
      </c>
      <c r="I345">
        <f t="shared" si="20"/>
        <v>0.13226777418080413</v>
      </c>
      <c r="J345">
        <f t="shared" si="21"/>
        <v>9.3756621111920332E-2</v>
      </c>
      <c r="K345">
        <f t="shared" si="22"/>
        <v>0.70883948635711691</v>
      </c>
      <c r="L345">
        <v>3.0670000000000002</v>
      </c>
      <c r="M345">
        <f t="shared" si="19"/>
        <v>1316.5786545991411</v>
      </c>
    </row>
    <row r="346" spans="1:13" x14ac:dyDescent="0.25">
      <c r="A346">
        <v>56.916666666666664</v>
      </c>
      <c r="B346">
        <v>37.0017948717949</v>
      </c>
      <c r="C346">
        <v>1400.0035269709499</v>
      </c>
      <c r="D346">
        <v>6.9060434782608704</v>
      </c>
      <c r="E346">
        <v>46.953301158301201</v>
      </c>
      <c r="F346">
        <v>1.5000008498583599</v>
      </c>
      <c r="G346">
        <v>17.82</v>
      </c>
      <c r="H346">
        <v>2.3038461538461501</v>
      </c>
      <c r="I346">
        <f t="shared" si="20"/>
        <v>0.1335229069255319</v>
      </c>
      <c r="J346">
        <f t="shared" si="21"/>
        <v>8.9954404666354765E-2</v>
      </c>
      <c r="K346">
        <f t="shared" si="22"/>
        <v>0.67370016679253353</v>
      </c>
      <c r="L346">
        <v>3.0670000000000002</v>
      </c>
      <c r="M346">
        <f t="shared" si="19"/>
        <v>1317.4902906912912</v>
      </c>
    </row>
    <row r="347" spans="1:13" x14ac:dyDescent="0.25">
      <c r="A347">
        <v>57.083333333333336</v>
      </c>
      <c r="B347">
        <v>37.020468749999999</v>
      </c>
      <c r="C347">
        <v>1399.98765182186</v>
      </c>
      <c r="D347">
        <v>6.8878095238095201</v>
      </c>
      <c r="E347">
        <v>40.304216867469897</v>
      </c>
      <c r="F347">
        <v>1.5000036697247701</v>
      </c>
      <c r="G347">
        <v>17.732407407407401</v>
      </c>
      <c r="H347">
        <v>2.40594594594595</v>
      </c>
      <c r="I347">
        <f t="shared" si="20"/>
        <v>0.13687633020815454</v>
      </c>
      <c r="J347">
        <f t="shared" si="21"/>
        <v>9.402969383810289E-2</v>
      </c>
      <c r="K347">
        <f t="shared" si="22"/>
        <v>0.68696825590741162</v>
      </c>
      <c r="L347">
        <v>3.0670000000000002</v>
      </c>
      <c r="M347">
        <f t="shared" si="19"/>
        <v>1318.4019267834415</v>
      </c>
    </row>
    <row r="348" spans="1:13" x14ac:dyDescent="0.25">
      <c r="A348">
        <v>57.25</v>
      </c>
      <c r="B348">
        <v>36.9866666666667</v>
      </c>
      <c r="C348">
        <v>1400.0232000000001</v>
      </c>
      <c r="D348">
        <v>6.92884482758621</v>
      </c>
      <c r="E348">
        <v>52.596712598425199</v>
      </c>
      <c r="F348">
        <v>1.49999913793103</v>
      </c>
      <c r="G348">
        <v>17.4845652173913</v>
      </c>
      <c r="H348">
        <v>2.44848484848485</v>
      </c>
      <c r="I348">
        <f t="shared" si="20"/>
        <v>0.14850977843914839</v>
      </c>
      <c r="J348">
        <f t="shared" si="21"/>
        <v>9.547077289018284E-2</v>
      </c>
      <c r="K348">
        <f t="shared" si="22"/>
        <v>0.64285849654877647</v>
      </c>
      <c r="L348">
        <v>3.0670000000000002</v>
      </c>
      <c r="M348">
        <f t="shared" si="19"/>
        <v>1319.3135628755915</v>
      </c>
    </row>
    <row r="349" spans="1:13" x14ac:dyDescent="0.25">
      <c r="A349">
        <v>57.416666666666664</v>
      </c>
      <c r="B349">
        <v>36.995373134328403</v>
      </c>
      <c r="C349">
        <v>1399.9859437750999</v>
      </c>
      <c r="D349">
        <v>6.9344696969696997</v>
      </c>
      <c r="E349">
        <v>48.9065953307393</v>
      </c>
      <c r="F349">
        <v>1.4999984276729601</v>
      </c>
      <c r="G349">
        <v>17.862580645161302</v>
      </c>
      <c r="H349">
        <v>2.31266666666667</v>
      </c>
      <c r="I349">
        <f t="shared" si="20"/>
        <v>0.13137328664619122</v>
      </c>
      <c r="J349">
        <f t="shared" si="21"/>
        <v>9.0363996091701398E-2</v>
      </c>
      <c r="K349">
        <f t="shared" si="22"/>
        <v>0.6878414813132121</v>
      </c>
      <c r="L349">
        <v>3.0670000000000002</v>
      </c>
      <c r="M349">
        <f t="shared" si="19"/>
        <v>1320.2251989677416</v>
      </c>
    </row>
    <row r="350" spans="1:13" x14ac:dyDescent="0.25">
      <c r="A350">
        <v>57.583333333333336</v>
      </c>
      <c r="B350">
        <v>37.000156250000003</v>
      </c>
      <c r="C350">
        <v>1400.0321862348201</v>
      </c>
      <c r="D350">
        <v>6.9272142857142898</v>
      </c>
      <c r="E350">
        <v>47.355598455598503</v>
      </c>
      <c r="F350">
        <v>1.4999974212034399</v>
      </c>
      <c r="G350">
        <v>17.839428571428599</v>
      </c>
      <c r="H350">
        <v>2.3438709677419398</v>
      </c>
      <c r="I350">
        <f t="shared" si="20"/>
        <v>0.13222234793689625</v>
      </c>
      <c r="J350">
        <f t="shared" si="21"/>
        <v>9.1614284490268968E-2</v>
      </c>
      <c r="K350">
        <f t="shared" si="22"/>
        <v>0.69288048442455685</v>
      </c>
      <c r="L350">
        <v>3.0670000000000002</v>
      </c>
      <c r="M350">
        <f t="shared" si="19"/>
        <v>1321.1368350598918</v>
      </c>
    </row>
    <row r="351" spans="1:13" x14ac:dyDescent="0.25">
      <c r="A351">
        <v>57.75</v>
      </c>
      <c r="B351">
        <v>36.998115942029003</v>
      </c>
      <c r="C351">
        <v>1400.02427983539</v>
      </c>
      <c r="D351">
        <v>6.9180999999999999</v>
      </c>
      <c r="E351">
        <v>47.835299806576401</v>
      </c>
      <c r="F351">
        <v>1.4999949843260201</v>
      </c>
      <c r="G351">
        <v>17.731071428571401</v>
      </c>
      <c r="H351">
        <v>2.3833333333333302</v>
      </c>
      <c r="I351">
        <f t="shared" si="20"/>
        <v>0.13713993491169835</v>
      </c>
      <c r="J351">
        <f t="shared" si="21"/>
        <v>9.3101897670256714E-2</v>
      </c>
      <c r="K351">
        <f t="shared" si="22"/>
        <v>0.67888246942951491</v>
      </c>
      <c r="L351">
        <v>3.0670000000000002</v>
      </c>
      <c r="M351">
        <f t="shared" si="19"/>
        <v>1322.0484711520419</v>
      </c>
    </row>
    <row r="352" spans="1:13" x14ac:dyDescent="0.25">
      <c r="A352">
        <v>57.916666666666664</v>
      </c>
      <c r="B352">
        <v>36.9986363636364</v>
      </c>
      <c r="C352">
        <v>1400.00842105263</v>
      </c>
      <c r="D352">
        <v>6.9134655172413799</v>
      </c>
      <c r="E352">
        <v>48.099417475728202</v>
      </c>
      <c r="F352">
        <v>1.49999635258359</v>
      </c>
      <c r="G352">
        <v>17.8274193548387</v>
      </c>
      <c r="H352">
        <v>2.37222222222222</v>
      </c>
      <c r="I352">
        <f t="shared" si="20"/>
        <v>0.13255468736738807</v>
      </c>
      <c r="J352">
        <f t="shared" si="21"/>
        <v>9.2761137863544299E-2</v>
      </c>
      <c r="K352">
        <f t="shared" si="22"/>
        <v>0.69979522946968964</v>
      </c>
      <c r="L352">
        <v>3.0670000000000002</v>
      </c>
      <c r="M352">
        <f t="shared" si="19"/>
        <v>1322.9601072441919</v>
      </c>
    </row>
    <row r="353" spans="1:13" x14ac:dyDescent="0.25">
      <c r="A353">
        <v>58.083333333333336</v>
      </c>
      <c r="B353">
        <v>37.000135135135103</v>
      </c>
      <c r="C353">
        <v>1400.0057494866501</v>
      </c>
      <c r="D353">
        <v>6.9088939393939404</v>
      </c>
      <c r="E353">
        <v>48.0545914396887</v>
      </c>
      <c r="F353">
        <v>1.4999948328267501</v>
      </c>
      <c r="G353">
        <v>17.779199999999999</v>
      </c>
      <c r="H353">
        <v>2.3545945945945901</v>
      </c>
      <c r="I353">
        <f t="shared" si="20"/>
        <v>0.1350558594132257</v>
      </c>
      <c r="J353">
        <f t="shared" si="21"/>
        <v>9.1982582850681366E-2</v>
      </c>
      <c r="K353">
        <f t="shared" si="22"/>
        <v>0.6810706566180551</v>
      </c>
      <c r="L353">
        <v>3.0670000000000002</v>
      </c>
      <c r="M353">
        <f t="shared" si="19"/>
        <v>1323.8717433363422</v>
      </c>
    </row>
    <row r="354" spans="1:13" x14ac:dyDescent="0.25">
      <c r="A354">
        <v>58.25</v>
      </c>
      <c r="B354">
        <v>37.0012857142857</v>
      </c>
      <c r="C354">
        <v>1400.0190573770501</v>
      </c>
      <c r="D354">
        <v>6.9045423728813597</v>
      </c>
      <c r="E354">
        <v>47.872412451361903</v>
      </c>
      <c r="F354">
        <v>1.4999893081761</v>
      </c>
      <c r="G354">
        <v>17.764814814814802</v>
      </c>
      <c r="H354">
        <v>2.3409374999999999</v>
      </c>
      <c r="I354">
        <f t="shared" si="20"/>
        <v>0.13587497648184321</v>
      </c>
      <c r="J354">
        <f t="shared" si="21"/>
        <v>9.1406749330240192E-2</v>
      </c>
      <c r="K354">
        <f t="shared" si="22"/>
        <v>0.672726882440011</v>
      </c>
      <c r="L354">
        <v>3.0670000000000002</v>
      </c>
      <c r="M354">
        <f t="shared" si="19"/>
        <v>1324.7833794284923</v>
      </c>
    </row>
    <row r="355" spans="1:13" x14ac:dyDescent="0.25">
      <c r="A355">
        <v>58.416666666666664</v>
      </c>
      <c r="B355">
        <v>37.018840579710201</v>
      </c>
      <c r="C355">
        <v>1399.9870636550299</v>
      </c>
      <c r="D355">
        <v>6.8988985507246401</v>
      </c>
      <c r="E355">
        <v>44.4714484126984</v>
      </c>
      <c r="F355">
        <v>1.4999924242424201</v>
      </c>
      <c r="G355">
        <v>17.8</v>
      </c>
      <c r="H355">
        <v>2.3373076923076899</v>
      </c>
      <c r="I355">
        <f t="shared" si="20"/>
        <v>0.13419776898896121</v>
      </c>
      <c r="J355">
        <f t="shared" si="21"/>
        <v>9.1299408351281905E-2</v>
      </c>
      <c r="K355">
        <f t="shared" si="22"/>
        <v>0.68033477038498291</v>
      </c>
      <c r="L355">
        <v>3.0670000000000002</v>
      </c>
      <c r="M355">
        <f t="shared" si="19"/>
        <v>1325.6950155206423</v>
      </c>
    </row>
    <row r="356" spans="1:13" x14ac:dyDescent="0.25">
      <c r="A356">
        <v>58.583333333333336</v>
      </c>
      <c r="B356">
        <v>36.978142857142899</v>
      </c>
      <c r="C356">
        <v>1400.01524008351</v>
      </c>
      <c r="D356">
        <v>6.9282388059701496</v>
      </c>
      <c r="E356">
        <v>51.514785992217902</v>
      </c>
      <c r="F356">
        <v>1.49999510086455</v>
      </c>
      <c r="G356">
        <v>17.581578947368399</v>
      </c>
      <c r="H356">
        <v>2.3348484848484801</v>
      </c>
      <c r="I356">
        <f t="shared" si="20"/>
        <v>0.14480766257488875</v>
      </c>
      <c r="J356">
        <f t="shared" si="21"/>
        <v>9.0945840688281862E-2</v>
      </c>
      <c r="K356">
        <f t="shared" si="22"/>
        <v>0.62804577514154891</v>
      </c>
      <c r="L356">
        <v>3.0670000000000002</v>
      </c>
      <c r="M356">
        <f t="shared" si="19"/>
        <v>1326.6066516127926</v>
      </c>
    </row>
    <row r="357" spans="1:13" x14ac:dyDescent="0.25">
      <c r="A357">
        <v>58.75</v>
      </c>
      <c r="B357">
        <v>37.0014705882353</v>
      </c>
      <c r="C357">
        <v>1399.9949290060899</v>
      </c>
      <c r="D357">
        <v>6.9436153846153799</v>
      </c>
      <c r="E357">
        <v>49.399922630560901</v>
      </c>
      <c r="F357">
        <v>1.4999961194029801</v>
      </c>
      <c r="G357">
        <v>17.9233333333333</v>
      </c>
      <c r="H357">
        <v>2.2718918918918898</v>
      </c>
      <c r="I357">
        <f t="shared" si="20"/>
        <v>0.12877861467430046</v>
      </c>
      <c r="J357">
        <f t="shared" si="21"/>
        <v>8.8764928105394242E-2</v>
      </c>
      <c r="K357">
        <f t="shared" si="22"/>
        <v>0.68928314169160343</v>
      </c>
      <c r="L357">
        <v>3.0670000000000002</v>
      </c>
      <c r="M357">
        <f t="shared" si="19"/>
        <v>1327.5182877049426</v>
      </c>
    </row>
    <row r="358" spans="1:13" x14ac:dyDescent="0.25">
      <c r="A358">
        <v>58.916666666666664</v>
      </c>
      <c r="B358">
        <v>36.998571428571402</v>
      </c>
      <c r="C358">
        <v>1400.0565488565501</v>
      </c>
      <c r="D358">
        <v>6.9417540983606596</v>
      </c>
      <c r="E358">
        <v>49.871386718750003</v>
      </c>
      <c r="F358">
        <v>1.4999967948717901</v>
      </c>
      <c r="G358">
        <v>17.785384615384601</v>
      </c>
      <c r="H358">
        <v>2.2938461538461499</v>
      </c>
      <c r="I358">
        <f t="shared" si="20"/>
        <v>0.13529284893065827</v>
      </c>
      <c r="J358">
        <f t="shared" si="21"/>
        <v>8.9505841680133355E-2</v>
      </c>
      <c r="K358">
        <f t="shared" si="22"/>
        <v>0.66157112062890955</v>
      </c>
      <c r="L358">
        <v>3.0670000000000002</v>
      </c>
      <c r="M358">
        <f t="shared" si="19"/>
        <v>1328.4299237970927</v>
      </c>
    </row>
    <row r="359" spans="1:13" x14ac:dyDescent="0.25">
      <c r="A359">
        <v>59.083333333333336</v>
      </c>
      <c r="B359">
        <v>36.992333333333299</v>
      </c>
      <c r="C359">
        <v>1400.0250000000001</v>
      </c>
      <c r="D359">
        <v>6.9358550724637702</v>
      </c>
      <c r="E359">
        <v>50.112932038834899</v>
      </c>
      <c r="F359">
        <v>1.49999626168224</v>
      </c>
      <c r="G359">
        <v>17.908249999999999</v>
      </c>
      <c r="H359">
        <v>2.2935483870967701</v>
      </c>
      <c r="I359">
        <f t="shared" si="20"/>
        <v>0.12931993800120925</v>
      </c>
      <c r="J359">
        <f t="shared" si="21"/>
        <v>8.9633910949652576E-2</v>
      </c>
      <c r="K359">
        <f t="shared" si="22"/>
        <v>0.69311749089157793</v>
      </c>
      <c r="L359">
        <v>3.0670000000000002</v>
      </c>
      <c r="M359">
        <f t="shared" si="19"/>
        <v>1329.3415598892429</v>
      </c>
    </row>
    <row r="360" spans="1:13" x14ac:dyDescent="0.25">
      <c r="A360">
        <v>59.25</v>
      </c>
      <c r="B360">
        <v>36.994929577464802</v>
      </c>
      <c r="C360">
        <v>1399.97775551102</v>
      </c>
      <c r="D360">
        <v>6.9194000000000004</v>
      </c>
      <c r="E360">
        <v>49.662504854368898</v>
      </c>
      <c r="F360">
        <v>1.50000031746032</v>
      </c>
      <c r="G360">
        <v>17.9089189189189</v>
      </c>
      <c r="H360">
        <v>2.2907142857142899</v>
      </c>
      <c r="I360">
        <f t="shared" si="20"/>
        <v>0.12931300739481041</v>
      </c>
      <c r="J360">
        <f t="shared" si="21"/>
        <v>8.9518935339158556E-2</v>
      </c>
      <c r="K360">
        <f t="shared" si="22"/>
        <v>0.6922655125160373</v>
      </c>
      <c r="L360">
        <v>3.0670000000000002</v>
      </c>
      <c r="M360">
        <f t="shared" si="19"/>
        <v>1330.253195981393</v>
      </c>
    </row>
    <row r="361" spans="1:13" x14ac:dyDescent="0.25">
      <c r="A361">
        <v>59.416666666666664</v>
      </c>
      <c r="B361">
        <v>37.015142857142898</v>
      </c>
      <c r="C361">
        <v>1399.9866935483899</v>
      </c>
      <c r="D361">
        <v>6.8986086956521699</v>
      </c>
      <c r="E361">
        <v>46.876990099009902</v>
      </c>
      <c r="F361">
        <v>1.49999662576687</v>
      </c>
      <c r="G361">
        <v>17.785</v>
      </c>
      <c r="H361">
        <v>2.2945161290322602</v>
      </c>
      <c r="I361">
        <f t="shared" si="20"/>
        <v>0.13530558849130209</v>
      </c>
      <c r="J361">
        <f t="shared" si="21"/>
        <v>8.9532768831406262E-2</v>
      </c>
      <c r="K361">
        <f t="shared" si="22"/>
        <v>0.66170784096742419</v>
      </c>
      <c r="L361">
        <v>3.0670000000000002</v>
      </c>
      <c r="M361">
        <f t="shared" si="19"/>
        <v>1331.164832073543</v>
      </c>
    </row>
    <row r="362" spans="1:13" x14ac:dyDescent="0.25">
      <c r="A362">
        <v>59.583333333333336</v>
      </c>
      <c r="B362">
        <v>37.01</v>
      </c>
      <c r="C362">
        <v>1400.01280487805</v>
      </c>
      <c r="D362">
        <v>6.8972424242424202</v>
      </c>
      <c r="E362">
        <v>48.285527343749997</v>
      </c>
      <c r="F362">
        <v>1.4999981578947399</v>
      </c>
      <c r="G362">
        <v>17.600873786407799</v>
      </c>
      <c r="H362">
        <v>2.3702857142857101</v>
      </c>
      <c r="I362">
        <f t="shared" si="20"/>
        <v>0.1435659542228932</v>
      </c>
      <c r="J362">
        <f t="shared" si="21"/>
        <v>9.2415012576641462E-2</v>
      </c>
      <c r="K362">
        <f t="shared" si="22"/>
        <v>0.64371119933603904</v>
      </c>
      <c r="L362">
        <v>3.0670000000000002</v>
      </c>
      <c r="M362">
        <f t="shared" si="19"/>
        <v>1332.0764681656933</v>
      </c>
    </row>
    <row r="363" spans="1:13" x14ac:dyDescent="0.25">
      <c r="A363">
        <v>59.75</v>
      </c>
      <c r="B363">
        <v>37.008529411764698</v>
      </c>
      <c r="C363">
        <v>1400.0157258064501</v>
      </c>
      <c r="D363">
        <v>6.9048333333333298</v>
      </c>
      <c r="E363">
        <v>48.525452755905498</v>
      </c>
      <c r="F363">
        <v>1.49999969879518</v>
      </c>
      <c r="G363">
        <v>17.920454545454501</v>
      </c>
      <c r="H363">
        <v>2.2905405405405399</v>
      </c>
      <c r="I363">
        <f t="shared" si="20"/>
        <v>0.12875254521776613</v>
      </c>
      <c r="J363">
        <f t="shared" si="21"/>
        <v>8.9524962007160494E-2</v>
      </c>
      <c r="K363">
        <f t="shared" si="22"/>
        <v>0.69532576506151467</v>
      </c>
      <c r="L363">
        <v>3.0670000000000002</v>
      </c>
      <c r="M363">
        <f t="shared" si="19"/>
        <v>1332.9881042578434</v>
      </c>
    </row>
    <row r="364" spans="1:13" x14ac:dyDescent="0.25">
      <c r="A364">
        <v>59.916666666666664</v>
      </c>
      <c r="B364">
        <v>36.989692307692302</v>
      </c>
      <c r="C364">
        <v>1400.0197002141299</v>
      </c>
      <c r="D364">
        <v>6.9041249999999996</v>
      </c>
      <c r="E364">
        <v>51.537906066536202</v>
      </c>
      <c r="F364">
        <v>1.5000012738853501</v>
      </c>
      <c r="G364">
        <v>17.805483870967699</v>
      </c>
      <c r="H364">
        <v>2.2868965517241402</v>
      </c>
      <c r="I364">
        <f t="shared" si="20"/>
        <v>0.13437851069008272</v>
      </c>
      <c r="J364">
        <f t="shared" si="21"/>
        <v>8.9245013882334939E-2</v>
      </c>
      <c r="K364">
        <f t="shared" si="22"/>
        <v>0.66413158937414329</v>
      </c>
      <c r="L364">
        <v>3.0670000000000002</v>
      </c>
      <c r="M364">
        <f t="shared" si="19"/>
        <v>1333.8997403499934</v>
      </c>
    </row>
    <row r="365" spans="1:13" x14ac:dyDescent="0.25">
      <c r="A365">
        <v>60.083333333333336</v>
      </c>
      <c r="B365">
        <v>36.999076923076899</v>
      </c>
      <c r="C365">
        <v>1400.02282828283</v>
      </c>
      <c r="D365">
        <v>6.8927543859649099</v>
      </c>
      <c r="E365">
        <v>49.3046303501946</v>
      </c>
      <c r="F365">
        <v>1.49999828080229</v>
      </c>
      <c r="G365">
        <v>17.8832432432432</v>
      </c>
      <c r="H365">
        <v>2.2612121212121199</v>
      </c>
      <c r="I365">
        <f t="shared" si="20"/>
        <v>0.1308257858284522</v>
      </c>
      <c r="J365">
        <f t="shared" si="21"/>
        <v>8.8283045993606618E-2</v>
      </c>
      <c r="K365">
        <f t="shared" si="22"/>
        <v>0.67481380245152467</v>
      </c>
      <c r="L365">
        <v>3.0670000000000002</v>
      </c>
      <c r="M365">
        <f t="shared" si="19"/>
        <v>1334.8113764421437</v>
      </c>
    </row>
    <row r="366" spans="1:13" x14ac:dyDescent="0.25">
      <c r="A366">
        <v>60.25</v>
      </c>
      <c r="B366">
        <v>37.008157894736797</v>
      </c>
      <c r="C366">
        <v>1400.0415800415799</v>
      </c>
      <c r="D366">
        <v>6.87838095238095</v>
      </c>
      <c r="E366">
        <v>43.448996062992101</v>
      </c>
      <c r="F366">
        <v>1.49999853372434</v>
      </c>
      <c r="G366">
        <v>17.597246376811601</v>
      </c>
      <c r="H366">
        <v>2.3090000000000002</v>
      </c>
      <c r="I366">
        <f t="shared" si="20"/>
        <v>0.14427560739181325</v>
      </c>
      <c r="J366">
        <f t="shared" si="21"/>
        <v>8.9909782560553181E-2</v>
      </c>
      <c r="K366">
        <f t="shared" si="22"/>
        <v>0.62318075928374161</v>
      </c>
      <c r="L366">
        <v>3.0670000000000002</v>
      </c>
      <c r="M366">
        <f t="shared" si="19"/>
        <v>1335.7230125342937</v>
      </c>
    </row>
    <row r="367" spans="1:13" x14ac:dyDescent="0.25">
      <c r="A367">
        <v>60.416666666666664</v>
      </c>
      <c r="B367">
        <v>36.994025974026002</v>
      </c>
      <c r="C367">
        <v>1399.99100204499</v>
      </c>
      <c r="D367">
        <v>6.8997659574468102</v>
      </c>
      <c r="E367">
        <v>52.930377733598398</v>
      </c>
      <c r="F367">
        <v>1.5</v>
      </c>
      <c r="G367">
        <v>17.6980327868852</v>
      </c>
      <c r="H367">
        <v>2.3625806451612901</v>
      </c>
      <c r="I367">
        <f t="shared" si="20"/>
        <v>0.13892653266102381</v>
      </c>
      <c r="J367">
        <f t="shared" si="21"/>
        <v>9.2214359590327893E-2</v>
      </c>
      <c r="K367">
        <f t="shared" si="22"/>
        <v>0.66376348580819988</v>
      </c>
      <c r="L367">
        <v>3.0670000000000002</v>
      </c>
      <c r="M367">
        <f t="shared" si="19"/>
        <v>1336.6346486264438</v>
      </c>
    </row>
    <row r="368" spans="1:13" x14ac:dyDescent="0.25">
      <c r="A368">
        <v>60.583333333333336</v>
      </c>
      <c r="B368">
        <v>37.008767123287697</v>
      </c>
      <c r="C368">
        <v>1399.99438669439</v>
      </c>
      <c r="D368">
        <v>6.9011250000000004</v>
      </c>
      <c r="E368">
        <v>48.6681102362205</v>
      </c>
      <c r="F368">
        <v>1.499999375</v>
      </c>
      <c r="G368">
        <v>17.959761904761901</v>
      </c>
      <c r="H368">
        <v>2.2383333333333302</v>
      </c>
      <c r="I368">
        <f t="shared" si="20"/>
        <v>0.12730413004536995</v>
      </c>
      <c r="J368">
        <f t="shared" si="21"/>
        <v>8.7433416585067578E-2</v>
      </c>
      <c r="K368">
        <f t="shared" si="22"/>
        <v>0.68680738444155087</v>
      </c>
      <c r="L368">
        <v>3.0670000000000002</v>
      </c>
      <c r="M368">
        <f t="shared" si="19"/>
        <v>1337.5462847185941</v>
      </c>
    </row>
    <row r="369" spans="1:13" x14ac:dyDescent="0.25">
      <c r="A369">
        <v>60.75</v>
      </c>
      <c r="B369">
        <v>36.983015873015901</v>
      </c>
      <c r="C369">
        <v>1399.99408163265</v>
      </c>
      <c r="D369">
        <v>6.9015660377358499</v>
      </c>
      <c r="E369">
        <v>52.553531746031702</v>
      </c>
      <c r="F369">
        <v>1.50000253968254</v>
      </c>
      <c r="G369">
        <v>17.762380952381001</v>
      </c>
      <c r="H369">
        <v>2.2946428571428599</v>
      </c>
      <c r="I369">
        <f t="shared" si="20"/>
        <v>0.13640307739254148</v>
      </c>
      <c r="J369">
        <f t="shared" si="21"/>
        <v>8.9512511436309339E-2</v>
      </c>
      <c r="K369">
        <f t="shared" si="22"/>
        <v>0.65623527817271876</v>
      </c>
      <c r="L369">
        <v>3.0670000000000002</v>
      </c>
      <c r="M369">
        <f t="shared" si="19"/>
        <v>1338.4579208107441</v>
      </c>
    </row>
    <row r="370" spans="1:13" x14ac:dyDescent="0.25">
      <c r="A370">
        <v>60.916666666666664</v>
      </c>
      <c r="B370">
        <v>37.007258064516101</v>
      </c>
      <c r="C370">
        <v>1400.0304878048801</v>
      </c>
      <c r="D370">
        <v>6.8965820895522398</v>
      </c>
      <c r="E370">
        <v>48.593581213307203</v>
      </c>
      <c r="F370">
        <v>1.50000714285714</v>
      </c>
      <c r="G370">
        <v>18.040500000000002</v>
      </c>
      <c r="H370">
        <v>2.2264864864864902</v>
      </c>
      <c r="I370">
        <f t="shared" si="20"/>
        <v>0.12347295484631328</v>
      </c>
      <c r="J370">
        <f t="shared" si="21"/>
        <v>8.7039127566891014E-2</v>
      </c>
      <c r="K370">
        <f t="shared" si="22"/>
        <v>0.70492463450986953</v>
      </c>
      <c r="L370">
        <v>3.0670000000000002</v>
      </c>
      <c r="M370">
        <f t="shared" si="19"/>
        <v>1339.3695569028941</v>
      </c>
    </row>
    <row r="371" spans="1:13" x14ac:dyDescent="0.25">
      <c r="A371">
        <v>61.083333333333336</v>
      </c>
      <c r="B371">
        <v>37.007567567567598</v>
      </c>
      <c r="C371">
        <v>1400.0241735537199</v>
      </c>
      <c r="D371">
        <v>6.8822407407407402</v>
      </c>
      <c r="E371">
        <v>48.24591796875</v>
      </c>
      <c r="F371">
        <v>1.50001071428571</v>
      </c>
      <c r="G371">
        <v>17.7849122807018</v>
      </c>
      <c r="H371">
        <v>2.2863636363636402</v>
      </c>
      <c r="I371">
        <f t="shared" si="20"/>
        <v>0.13538317338393091</v>
      </c>
      <c r="J371">
        <f t="shared" si="21"/>
        <v>8.9200420841214809E-2</v>
      </c>
      <c r="K371">
        <f t="shared" si="22"/>
        <v>0.65887376260750519</v>
      </c>
      <c r="L371">
        <v>3.0670000000000002</v>
      </c>
      <c r="M371">
        <f t="shared" si="19"/>
        <v>1340.2811929950444</v>
      </c>
    </row>
    <row r="372" spans="1:13" x14ac:dyDescent="0.25">
      <c r="A372">
        <v>61.25</v>
      </c>
      <c r="B372">
        <v>37.002191780821903</v>
      </c>
      <c r="C372">
        <v>1400.0035564853599</v>
      </c>
      <c r="D372">
        <v>6.8936025641025598</v>
      </c>
      <c r="E372">
        <v>47.787689243027899</v>
      </c>
      <c r="F372">
        <v>1.5000121118012399</v>
      </c>
      <c r="G372">
        <v>17.685974025974001</v>
      </c>
      <c r="H372">
        <v>2.30536585365854</v>
      </c>
      <c r="I372">
        <f t="shared" si="20"/>
        <v>0.14001463433819114</v>
      </c>
      <c r="J372">
        <f t="shared" si="21"/>
        <v>8.9863737038769098E-2</v>
      </c>
      <c r="K372">
        <f t="shared" si="22"/>
        <v>0.64181674625319785</v>
      </c>
      <c r="L372">
        <v>3.0670000000000002</v>
      </c>
      <c r="M372">
        <f t="shared" si="19"/>
        <v>1341.1928290871945</v>
      </c>
    </row>
    <row r="373" spans="1:13" x14ac:dyDescent="0.25">
      <c r="A373">
        <v>61.416666666666664</v>
      </c>
      <c r="B373">
        <v>36.993421052631597</v>
      </c>
      <c r="C373">
        <v>1400.00678642715</v>
      </c>
      <c r="D373">
        <v>6.9264918032786902</v>
      </c>
      <c r="E373">
        <v>53.415186640471497</v>
      </c>
      <c r="F373">
        <v>1.50000894039735</v>
      </c>
      <c r="G373">
        <v>17.8445070422535</v>
      </c>
      <c r="H373">
        <v>2.2648387096774201</v>
      </c>
      <c r="I373">
        <f t="shared" si="20"/>
        <v>0.13267836205727065</v>
      </c>
      <c r="J373">
        <f t="shared" si="21"/>
        <v>8.8388274765380317E-2</v>
      </c>
      <c r="K373">
        <f t="shared" si="22"/>
        <v>0.6661845488206094</v>
      </c>
      <c r="L373">
        <v>3.0670000000000002</v>
      </c>
      <c r="M373">
        <f t="shared" si="19"/>
        <v>1342.1044651793445</v>
      </c>
    </row>
    <row r="374" spans="1:13" x14ac:dyDescent="0.25">
      <c r="A374">
        <v>61.583333333333336</v>
      </c>
      <c r="B374">
        <v>37.006714285714303</v>
      </c>
      <c r="C374">
        <v>1399.96285714286</v>
      </c>
      <c r="D374">
        <v>6.9112428571428604</v>
      </c>
      <c r="E374">
        <v>49.010157170923399</v>
      </c>
      <c r="F374">
        <v>1.50001057692308</v>
      </c>
      <c r="G374">
        <v>17.925625</v>
      </c>
      <c r="H374">
        <v>2.1781250000000001</v>
      </c>
      <c r="I374">
        <f t="shared" si="20"/>
        <v>0.12950509472348518</v>
      </c>
      <c r="J374">
        <f t="shared" si="21"/>
        <v>8.4936657515920777E-2</v>
      </c>
      <c r="K374">
        <f t="shared" si="22"/>
        <v>0.65585572287541738</v>
      </c>
      <c r="L374">
        <v>3.0670000000000002</v>
      </c>
      <c r="M374">
        <f t="shared" si="19"/>
        <v>1343.0161012714948</v>
      </c>
    </row>
    <row r="375" spans="1:13" x14ac:dyDescent="0.25">
      <c r="A375">
        <v>61.75</v>
      </c>
      <c r="B375">
        <v>36.984285714285697</v>
      </c>
      <c r="C375">
        <v>1399.9870967741899</v>
      </c>
      <c r="D375">
        <v>6.9096144578313297</v>
      </c>
      <c r="E375">
        <v>45.504618395303297</v>
      </c>
      <c r="F375">
        <v>1.5000053333333301</v>
      </c>
      <c r="G375">
        <v>17.477288135593199</v>
      </c>
      <c r="H375">
        <v>2.2713793103448299</v>
      </c>
      <c r="I375">
        <f t="shared" si="20"/>
        <v>0.15039100214275031</v>
      </c>
      <c r="J375">
        <f t="shared" si="21"/>
        <v>8.8242319453135099E-2</v>
      </c>
      <c r="K375">
        <f t="shared" si="22"/>
        <v>0.58675265272436961</v>
      </c>
      <c r="L375">
        <v>3.0670000000000002</v>
      </c>
      <c r="M375">
        <f t="shared" si="19"/>
        <v>1343.9277373636448</v>
      </c>
    </row>
    <row r="376" spans="1:13" x14ac:dyDescent="0.25">
      <c r="A376">
        <v>61.916666666666664</v>
      </c>
      <c r="B376">
        <v>36.9992105263158</v>
      </c>
      <c r="C376">
        <v>1399.9771966527201</v>
      </c>
      <c r="D376">
        <v>6.9418245614035099</v>
      </c>
      <c r="E376">
        <v>51.896712598425196</v>
      </c>
      <c r="F376">
        <v>1.5000125683060099</v>
      </c>
      <c r="G376">
        <v>17.75765625</v>
      </c>
      <c r="H376">
        <v>2.30085714285714</v>
      </c>
      <c r="I376">
        <f t="shared" si="20"/>
        <v>0.13657846779802355</v>
      </c>
      <c r="J376">
        <f t="shared" si="21"/>
        <v>8.9761581655139394E-2</v>
      </c>
      <c r="K376">
        <f t="shared" si="22"/>
        <v>0.65721620034485662</v>
      </c>
      <c r="L376">
        <v>3.0670000000000002</v>
      </c>
      <c r="M376">
        <f t="shared" si="19"/>
        <v>1344.8393734557949</v>
      </c>
    </row>
    <row r="377" spans="1:13" x14ac:dyDescent="0.25">
      <c r="A377">
        <v>62.083333333333336</v>
      </c>
      <c r="B377">
        <v>37.0047142857143</v>
      </c>
      <c r="C377">
        <v>1399.96978723404</v>
      </c>
      <c r="D377">
        <v>6.9324727272727298</v>
      </c>
      <c r="E377">
        <v>49.407066929133897</v>
      </c>
      <c r="F377">
        <v>1.4999956140350901</v>
      </c>
      <c r="G377">
        <v>17.896875000000001</v>
      </c>
      <c r="H377">
        <v>2.2159259259259301</v>
      </c>
      <c r="I377">
        <f t="shared" si="20"/>
        <v>0.130565555974303</v>
      </c>
      <c r="J377">
        <f t="shared" si="21"/>
        <v>8.6447721066010036E-2</v>
      </c>
      <c r="K377">
        <f t="shared" si="22"/>
        <v>0.66210204077884116</v>
      </c>
      <c r="L377">
        <v>3.0670000000000002</v>
      </c>
      <c r="M377">
        <f t="shared" si="19"/>
        <v>1345.7510095479452</v>
      </c>
    </row>
    <row r="378" spans="1:13" x14ac:dyDescent="0.25">
      <c r="A378">
        <v>62.25</v>
      </c>
      <c r="B378">
        <v>37.001406250000002</v>
      </c>
      <c r="C378">
        <v>1399.98604166667</v>
      </c>
      <c r="D378">
        <v>6.9255090909090899</v>
      </c>
      <c r="E378">
        <v>49.647084148727998</v>
      </c>
      <c r="F378">
        <v>1.5000030303030301</v>
      </c>
      <c r="G378">
        <v>17.829615384615401</v>
      </c>
      <c r="H378">
        <v>2.2568965517241399</v>
      </c>
      <c r="I378">
        <f t="shared" si="20"/>
        <v>0.13347200377750007</v>
      </c>
      <c r="J378">
        <f t="shared" si="21"/>
        <v>8.8046714611301313E-2</v>
      </c>
      <c r="K378">
        <f t="shared" si="22"/>
        <v>0.65966429003401017</v>
      </c>
      <c r="L378">
        <v>3.0670000000000002</v>
      </c>
      <c r="M378">
        <f t="shared" ref="M378:M441" si="23">M377+(((L378+0.0101)/562.56)*(A378-A377)*1000)</f>
        <v>1346.6626456400952</v>
      </c>
    </row>
    <row r="379" spans="1:13" x14ac:dyDescent="0.25">
      <c r="A379">
        <v>62.416666666666664</v>
      </c>
      <c r="B379">
        <v>36.9891358024691</v>
      </c>
      <c r="C379">
        <v>1400.0139959431999</v>
      </c>
      <c r="D379">
        <v>6.9235593220339</v>
      </c>
      <c r="E379">
        <v>51.0993933463796</v>
      </c>
      <c r="F379">
        <v>1.50000617283951</v>
      </c>
      <c r="G379">
        <v>17.911000000000001</v>
      </c>
      <c r="H379">
        <v>2.2669230769230801</v>
      </c>
      <c r="I379">
        <f t="shared" si="20"/>
        <v>0.12942451569072547</v>
      </c>
      <c r="J379">
        <f t="shared" si="21"/>
        <v>8.8548324304773579E-2</v>
      </c>
      <c r="K379">
        <f t="shared" si="22"/>
        <v>0.68416963998049507</v>
      </c>
      <c r="L379">
        <v>3.0670000000000002</v>
      </c>
      <c r="M379">
        <f t="shared" si="23"/>
        <v>1347.5742817322453</v>
      </c>
    </row>
    <row r="380" spans="1:13" x14ac:dyDescent="0.25">
      <c r="A380">
        <v>62.583333333333336</v>
      </c>
      <c r="B380">
        <v>37.0201298701299</v>
      </c>
      <c r="C380">
        <v>1399.9717131474099</v>
      </c>
      <c r="D380">
        <v>6.9051803278688499</v>
      </c>
      <c r="E380">
        <v>44.063885601577901</v>
      </c>
      <c r="F380">
        <v>1.50000030120482</v>
      </c>
      <c r="G380">
        <v>17.8732692307692</v>
      </c>
      <c r="H380">
        <v>2.2241666666666702</v>
      </c>
      <c r="I380">
        <f t="shared" si="20"/>
        <v>0.13164057238982971</v>
      </c>
      <c r="J380">
        <f t="shared" si="21"/>
        <v>8.6758461091606884E-2</v>
      </c>
      <c r="K380">
        <f t="shared" si="22"/>
        <v>0.65905563548210211</v>
      </c>
      <c r="L380">
        <v>3.0670000000000002</v>
      </c>
      <c r="M380">
        <f t="shared" si="23"/>
        <v>1348.4859178243955</v>
      </c>
    </row>
    <row r="381" spans="1:13" x14ac:dyDescent="0.25">
      <c r="A381">
        <v>62.75</v>
      </c>
      <c r="B381">
        <v>36.977014925373098</v>
      </c>
      <c r="C381">
        <v>1400.0188000000001</v>
      </c>
      <c r="D381">
        <v>6.9209830508474601</v>
      </c>
      <c r="E381">
        <v>53.453104125736701</v>
      </c>
      <c r="F381">
        <v>1.4999961538461499</v>
      </c>
      <c r="G381">
        <v>17.573586956521702</v>
      </c>
      <c r="H381">
        <v>2.31361111111111</v>
      </c>
      <c r="I381">
        <f t="shared" si="20"/>
        <v>0.14537872710557354</v>
      </c>
      <c r="J381">
        <f t="shared" si="21"/>
        <v>9.0070597156814952E-2</v>
      </c>
      <c r="K381">
        <f t="shared" si="22"/>
        <v>0.61955830092944753</v>
      </c>
      <c r="L381">
        <v>3.0670000000000002</v>
      </c>
      <c r="M381">
        <f t="shared" si="23"/>
        <v>1349.3975539165456</v>
      </c>
    </row>
    <row r="382" spans="1:13" x14ac:dyDescent="0.25">
      <c r="A382">
        <v>62.916666666666664</v>
      </c>
      <c r="B382">
        <v>36.999078947368403</v>
      </c>
      <c r="C382">
        <v>1400.0188000000001</v>
      </c>
      <c r="D382">
        <v>6.9198363636363602</v>
      </c>
      <c r="E382">
        <v>51.452616279069801</v>
      </c>
      <c r="F382">
        <v>1.5000059006211199</v>
      </c>
      <c r="G382">
        <v>18.007241379310301</v>
      </c>
      <c r="H382">
        <v>2.2408823529411799</v>
      </c>
      <c r="I382">
        <f t="shared" si="20"/>
        <v>0.12496659529194645</v>
      </c>
      <c r="J382">
        <f t="shared" si="21"/>
        <v>8.7591116162010707E-2</v>
      </c>
      <c r="K382">
        <f t="shared" si="22"/>
        <v>0.70091624051516088</v>
      </c>
      <c r="L382">
        <v>3.0670000000000002</v>
      </c>
      <c r="M382">
        <f t="shared" si="23"/>
        <v>1350.3091900086956</v>
      </c>
    </row>
    <row r="383" spans="1:13" x14ac:dyDescent="0.25">
      <c r="A383">
        <v>63.083333333333336</v>
      </c>
      <c r="B383">
        <v>37.003500000000003</v>
      </c>
      <c r="C383">
        <v>1399.99702380952</v>
      </c>
      <c r="D383">
        <v>6.9015312499999997</v>
      </c>
      <c r="E383">
        <v>48.425892857142898</v>
      </c>
      <c r="F383">
        <v>1.49999766081871</v>
      </c>
      <c r="G383">
        <v>17.881562500000001</v>
      </c>
      <c r="H383">
        <v>2.2232352941176501</v>
      </c>
      <c r="I383">
        <f t="shared" si="20"/>
        <v>0.13124538960965842</v>
      </c>
      <c r="J383">
        <f t="shared" si="21"/>
        <v>8.6729444206172138E-2</v>
      </c>
      <c r="K383">
        <f t="shared" si="22"/>
        <v>0.6608189778255622</v>
      </c>
      <c r="L383">
        <v>3.0670000000000002</v>
      </c>
      <c r="M383">
        <f t="shared" si="23"/>
        <v>1351.2208261008459</v>
      </c>
    </row>
    <row r="384" spans="1:13" x14ac:dyDescent="0.25">
      <c r="A384">
        <v>63.25</v>
      </c>
      <c r="B384">
        <v>37.008780487804898</v>
      </c>
      <c r="C384">
        <v>1399.9488752556199</v>
      </c>
      <c r="D384">
        <v>6.8940555555555596</v>
      </c>
      <c r="E384">
        <v>41.900755467196802</v>
      </c>
      <c r="F384">
        <v>1.50000222222222</v>
      </c>
      <c r="G384">
        <v>17.650600000000001</v>
      </c>
      <c r="H384">
        <v>2.2878787878787898</v>
      </c>
      <c r="I384">
        <f t="shared" si="20"/>
        <v>0.14187964464009226</v>
      </c>
      <c r="J384">
        <f t="shared" si="21"/>
        <v>8.9109372378488053E-2</v>
      </c>
      <c r="K384">
        <f t="shared" si="22"/>
        <v>0.6280631207142704</v>
      </c>
      <c r="L384">
        <v>3.0670000000000002</v>
      </c>
      <c r="M384">
        <f t="shared" si="23"/>
        <v>1352.1324621929959</v>
      </c>
    </row>
    <row r="385" spans="1:13" x14ac:dyDescent="0.25">
      <c r="A385">
        <v>63.416666666666664</v>
      </c>
      <c r="B385">
        <v>36.987499999999997</v>
      </c>
      <c r="C385">
        <v>1400.0026530612199</v>
      </c>
      <c r="D385">
        <v>6.9427777777777804</v>
      </c>
      <c r="E385">
        <v>54.528297455968698</v>
      </c>
      <c r="F385">
        <v>1.4999971875</v>
      </c>
      <c r="G385">
        <v>17.532637362637399</v>
      </c>
      <c r="H385">
        <v>2.3247058823529398</v>
      </c>
      <c r="I385">
        <f t="shared" si="20"/>
        <v>0.14726027641686038</v>
      </c>
      <c r="J385">
        <f t="shared" si="21"/>
        <v>9.0475978454501463E-2</v>
      </c>
      <c r="K385">
        <f t="shared" si="22"/>
        <v>0.61439500628387067</v>
      </c>
      <c r="L385">
        <v>3.0670000000000002</v>
      </c>
      <c r="M385">
        <f t="shared" si="23"/>
        <v>1353.044098285146</v>
      </c>
    </row>
    <row r="386" spans="1:13" x14ac:dyDescent="0.25">
      <c r="A386">
        <v>63.583333333333336</v>
      </c>
      <c r="B386">
        <v>37.000833333333297</v>
      </c>
      <c r="C386">
        <v>1400.0127348643</v>
      </c>
      <c r="D386">
        <v>6.9332931034482801</v>
      </c>
      <c r="E386">
        <v>50.629208494208498</v>
      </c>
      <c r="F386">
        <v>1.49999396825397</v>
      </c>
      <c r="G386">
        <v>17.991379310344801</v>
      </c>
      <c r="H386">
        <v>2.20235294117647</v>
      </c>
      <c r="I386">
        <f t="shared" si="20"/>
        <v>0.12608506680691645</v>
      </c>
      <c r="J386">
        <f t="shared" si="21"/>
        <v>8.5997022518653835E-2</v>
      </c>
      <c r="K386">
        <f t="shared" si="22"/>
        <v>0.68205557324522459</v>
      </c>
      <c r="L386">
        <v>3.0670000000000002</v>
      </c>
      <c r="M386">
        <f t="shared" si="23"/>
        <v>1353.9557343772963</v>
      </c>
    </row>
    <row r="387" spans="1:13" x14ac:dyDescent="0.25">
      <c r="A387">
        <v>63.75</v>
      </c>
      <c r="B387">
        <v>37.000117647058801</v>
      </c>
      <c r="C387">
        <v>1400.0255533199199</v>
      </c>
      <c r="D387">
        <v>6.9154999999999998</v>
      </c>
      <c r="E387">
        <v>48.917475538160502</v>
      </c>
      <c r="F387">
        <v>1.4999937908496701</v>
      </c>
      <c r="G387">
        <v>17.902857142857101</v>
      </c>
      <c r="H387">
        <v>2.2357142857142902</v>
      </c>
      <c r="I387">
        <f t="shared" si="20"/>
        <v>0.13009811848212949</v>
      </c>
      <c r="J387">
        <f t="shared" si="21"/>
        <v>8.726261869360348E-2</v>
      </c>
      <c r="K387">
        <f t="shared" si="22"/>
        <v>0.67074466342562844</v>
      </c>
      <c r="L387">
        <v>3.0670000000000002</v>
      </c>
      <c r="M387">
        <f t="shared" si="23"/>
        <v>1354.8673704694463</v>
      </c>
    </row>
    <row r="388" spans="1:13" x14ac:dyDescent="0.25">
      <c r="A388">
        <v>63.916666666666664</v>
      </c>
      <c r="B388">
        <v>37.020312500000003</v>
      </c>
      <c r="C388">
        <v>1400.02341772152</v>
      </c>
      <c r="D388">
        <v>6.8924374999999998</v>
      </c>
      <c r="E388">
        <v>42.309166666666698</v>
      </c>
      <c r="F388">
        <v>1.4999939209726401</v>
      </c>
      <c r="G388">
        <v>17.8445945945946</v>
      </c>
      <c r="H388">
        <v>2.2803030303030298</v>
      </c>
      <c r="I388">
        <f t="shared" si="20"/>
        <v>0.13253549815355223</v>
      </c>
      <c r="J388">
        <f t="shared" si="21"/>
        <v>8.90195142337004E-2</v>
      </c>
      <c r="K388">
        <f t="shared" si="22"/>
        <v>0.6716654441556833</v>
      </c>
      <c r="L388">
        <v>3.0670000000000002</v>
      </c>
      <c r="M388">
        <f t="shared" si="23"/>
        <v>1355.7790065615964</v>
      </c>
    </row>
    <row r="389" spans="1:13" x14ac:dyDescent="0.25">
      <c r="A389">
        <v>64.083333333333329</v>
      </c>
      <c r="B389">
        <v>36.977205882352898</v>
      </c>
      <c r="C389">
        <v>1400.0336048879799</v>
      </c>
      <c r="D389">
        <v>6.9044499999999998</v>
      </c>
      <c r="E389">
        <v>50.906167315175097</v>
      </c>
      <c r="F389">
        <v>1.4999893491124301</v>
      </c>
      <c r="G389">
        <v>17.443239436619699</v>
      </c>
      <c r="H389">
        <v>2.35928571428571</v>
      </c>
      <c r="I389">
        <f t="shared" si="20"/>
        <v>0.15127287923380703</v>
      </c>
      <c r="J389">
        <f t="shared" si="21"/>
        <v>9.1781349909326182E-2</v>
      </c>
      <c r="K389">
        <f t="shared" si="22"/>
        <v>0.60672706419152056</v>
      </c>
      <c r="L389">
        <v>3.0670000000000002</v>
      </c>
      <c r="M389">
        <f t="shared" si="23"/>
        <v>1356.6906426537464</v>
      </c>
    </row>
    <row r="390" spans="1:13" x14ac:dyDescent="0.25">
      <c r="A390">
        <v>64.25</v>
      </c>
      <c r="B390">
        <v>37.005245901639299</v>
      </c>
      <c r="C390">
        <v>1400.0263157894699</v>
      </c>
      <c r="D390">
        <v>6.9123962264150904</v>
      </c>
      <c r="E390">
        <v>48.9302559055118</v>
      </c>
      <c r="F390">
        <v>1.4999910979228499</v>
      </c>
      <c r="G390">
        <v>17.903888888888901</v>
      </c>
      <c r="H390">
        <v>2.2994736842105299</v>
      </c>
      <c r="I390">
        <f t="shared" ref="I390:I453" si="24">((F390*60)/22.4)*((20.95-(((100-20.95-0.04)/(100-G390-H390))*(G390)))/100)</f>
        <v>0.12947902274500037</v>
      </c>
      <c r="J390">
        <f t="shared" ref="J390:J453" si="25">(-1)*((F390*60)/22.4)*((0.04-(((100-20.95-0.04)/(100-G390-H390))*(H390)))/100)</f>
        <v>8.9871112572651582E-2</v>
      </c>
      <c r="K390">
        <f t="shared" ref="K390:K453" si="26">J390/I390</f>
        <v>0.69409785977182015</v>
      </c>
      <c r="L390">
        <v>3.0670000000000002</v>
      </c>
      <c r="M390">
        <f t="shared" si="23"/>
        <v>1357.6022787458967</v>
      </c>
    </row>
    <row r="391" spans="1:13" x14ac:dyDescent="0.25">
      <c r="A391">
        <v>64.416666666666671</v>
      </c>
      <c r="B391">
        <v>37.001428571428598</v>
      </c>
      <c r="C391">
        <v>1400.0068825910901</v>
      </c>
      <c r="D391">
        <v>6.8985624999999997</v>
      </c>
      <c r="E391">
        <v>47.246640471512798</v>
      </c>
      <c r="F391">
        <v>1.4999950617283999</v>
      </c>
      <c r="G391">
        <v>17.804615384615399</v>
      </c>
      <c r="H391">
        <v>2.2533333333333299</v>
      </c>
      <c r="I391">
        <f t="shared" si="24"/>
        <v>0.13471710772904835</v>
      </c>
      <c r="J391">
        <f t="shared" si="25"/>
        <v>8.7872718420526796E-2</v>
      </c>
      <c r="K391">
        <f t="shared" si="26"/>
        <v>0.65227586831259776</v>
      </c>
      <c r="L391">
        <v>3.0670000000000002</v>
      </c>
      <c r="M391">
        <f t="shared" si="23"/>
        <v>1358.513914838047</v>
      </c>
    </row>
    <row r="392" spans="1:13" x14ac:dyDescent="0.25">
      <c r="A392">
        <v>64.583333333333329</v>
      </c>
      <c r="B392">
        <v>36.991129032258101</v>
      </c>
      <c r="C392">
        <v>1400.0012096774201</v>
      </c>
      <c r="D392">
        <v>6.8895909090909102</v>
      </c>
      <c r="E392">
        <v>45.231291585127202</v>
      </c>
      <c r="F392">
        <v>1.4999894117647099</v>
      </c>
      <c r="G392">
        <v>17.620967741935502</v>
      </c>
      <c r="H392">
        <v>2.30375</v>
      </c>
      <c r="I392">
        <f t="shared" si="24"/>
        <v>0.14317343885869593</v>
      </c>
      <c r="J392">
        <f t="shared" si="25"/>
        <v>8.9722216506554375E-2</v>
      </c>
      <c r="K392">
        <f t="shared" si="26"/>
        <v>0.62666802740629224</v>
      </c>
      <c r="L392">
        <v>3.0670000000000002</v>
      </c>
      <c r="M392">
        <f t="shared" si="23"/>
        <v>1359.425550930197</v>
      </c>
    </row>
    <row r="393" spans="1:13" x14ac:dyDescent="0.25">
      <c r="A393">
        <v>64.75</v>
      </c>
      <c r="B393">
        <v>36.997</v>
      </c>
      <c r="C393">
        <v>1400.0151515151499</v>
      </c>
      <c r="D393">
        <v>6.9044909090909101</v>
      </c>
      <c r="E393">
        <v>52.7640667976424</v>
      </c>
      <c r="F393">
        <v>1.4999883333333299</v>
      </c>
      <c r="G393">
        <v>17.8086206896552</v>
      </c>
      <c r="H393">
        <v>2.3314285714285701</v>
      </c>
      <c r="I393">
        <f t="shared" si="24"/>
        <v>0.1338304355102489</v>
      </c>
      <c r="J393">
        <f t="shared" si="25"/>
        <v>9.1068649973527274E-2</v>
      </c>
      <c r="K393">
        <f t="shared" si="26"/>
        <v>0.68047787206485721</v>
      </c>
      <c r="L393">
        <v>3.0670000000000002</v>
      </c>
      <c r="M393">
        <f t="shared" si="23"/>
        <v>1360.3371870223473</v>
      </c>
    </row>
    <row r="394" spans="1:13" x14ac:dyDescent="0.25">
      <c r="A394">
        <v>64.916666666666671</v>
      </c>
      <c r="B394">
        <v>37.007777777777797</v>
      </c>
      <c r="C394">
        <v>1399.9985685071599</v>
      </c>
      <c r="D394">
        <v>6.8871111111111096</v>
      </c>
      <c r="E394">
        <v>45.2255049504951</v>
      </c>
      <c r="F394">
        <v>1.49999663865546</v>
      </c>
      <c r="G394">
        <v>17.8160377358491</v>
      </c>
      <c r="H394">
        <v>2.2139393939393899</v>
      </c>
      <c r="I394">
        <f t="shared" si="24"/>
        <v>0.13451112526404171</v>
      </c>
      <c r="J394">
        <f t="shared" si="25"/>
        <v>8.6277725243857101E-2</v>
      </c>
      <c r="K394">
        <f t="shared" si="26"/>
        <v>0.64141702089322539</v>
      </c>
      <c r="L394">
        <v>3.0670000000000002</v>
      </c>
      <c r="M394">
        <f t="shared" si="23"/>
        <v>1361.2488231144976</v>
      </c>
    </row>
    <row r="395" spans="1:13" x14ac:dyDescent="0.25">
      <c r="A395">
        <v>65.083333333333329</v>
      </c>
      <c r="B395">
        <v>36.9989873417721</v>
      </c>
      <c r="C395">
        <v>1399.9947807933199</v>
      </c>
      <c r="D395">
        <v>6.8874655172413801</v>
      </c>
      <c r="E395">
        <v>47.934842519684999</v>
      </c>
      <c r="F395">
        <v>1.5000033994334301</v>
      </c>
      <c r="G395">
        <v>17.771384615384601</v>
      </c>
      <c r="H395">
        <v>2.31692307692308</v>
      </c>
      <c r="I395">
        <f t="shared" si="24"/>
        <v>0.13576935543470448</v>
      </c>
      <c r="J395">
        <f t="shared" si="25"/>
        <v>9.043332280954576E-2</v>
      </c>
      <c r="K395">
        <f t="shared" si="26"/>
        <v>0.66608051956936509</v>
      </c>
      <c r="L395">
        <v>3.0670000000000002</v>
      </c>
      <c r="M395">
        <f t="shared" si="23"/>
        <v>1362.1604592066476</v>
      </c>
    </row>
    <row r="396" spans="1:13" x14ac:dyDescent="0.25">
      <c r="A396">
        <v>65.25</v>
      </c>
      <c r="B396">
        <v>36.981774193548397</v>
      </c>
      <c r="C396">
        <v>1400.02369477912</v>
      </c>
      <c r="D396">
        <v>6.9066571428571404</v>
      </c>
      <c r="E396">
        <v>49.260899999999999</v>
      </c>
      <c r="F396">
        <v>1.4999973134328399</v>
      </c>
      <c r="G396">
        <v>17.678809523809502</v>
      </c>
      <c r="H396">
        <v>2.27103448275862</v>
      </c>
      <c r="I396">
        <f t="shared" si="24"/>
        <v>0.14066112785477236</v>
      </c>
      <c r="J396">
        <f t="shared" si="25"/>
        <v>8.845397534019421E-2</v>
      </c>
      <c r="K396">
        <f t="shared" si="26"/>
        <v>0.6288444909351204</v>
      </c>
      <c r="L396">
        <v>3.0670000000000002</v>
      </c>
      <c r="M396">
        <f t="shared" si="23"/>
        <v>1363.0720952987979</v>
      </c>
    </row>
    <row r="397" spans="1:13" x14ac:dyDescent="0.25">
      <c r="A397">
        <v>65.416666666666671</v>
      </c>
      <c r="B397">
        <v>37.003055555555598</v>
      </c>
      <c r="C397">
        <v>1400.0343495935001</v>
      </c>
      <c r="D397">
        <v>6.9219642857142896</v>
      </c>
      <c r="E397">
        <v>50.5741130604289</v>
      </c>
      <c r="F397">
        <v>1.4999940828402401</v>
      </c>
      <c r="G397">
        <v>18.005471698113201</v>
      </c>
      <c r="H397">
        <v>2.2216666666666698</v>
      </c>
      <c r="I397">
        <f t="shared" si="24"/>
        <v>0.12522459071445555</v>
      </c>
      <c r="J397">
        <f t="shared" si="25"/>
        <v>8.6802288740454259E-2</v>
      </c>
      <c r="K397">
        <f t="shared" si="26"/>
        <v>0.69317286840558279</v>
      </c>
      <c r="L397">
        <v>3.0670000000000002</v>
      </c>
      <c r="M397">
        <f t="shared" si="23"/>
        <v>1363.9837313909482</v>
      </c>
    </row>
    <row r="398" spans="1:13" x14ac:dyDescent="0.25">
      <c r="A398">
        <v>65.583333333333329</v>
      </c>
      <c r="B398">
        <v>37.000624999999999</v>
      </c>
      <c r="C398">
        <v>1400.02807377049</v>
      </c>
      <c r="D398">
        <v>6.9034666666666702</v>
      </c>
      <c r="E398">
        <v>47.564358974359003</v>
      </c>
      <c r="F398">
        <v>1.4999994186046499</v>
      </c>
      <c r="G398">
        <v>17.933333333333302</v>
      </c>
      <c r="H398">
        <v>2.19</v>
      </c>
      <c r="I398">
        <f t="shared" si="24"/>
        <v>0.12902316323344329</v>
      </c>
      <c r="J398">
        <f t="shared" si="25"/>
        <v>8.5429187009992066E-2</v>
      </c>
      <c r="K398">
        <f t="shared" si="26"/>
        <v>0.66212286901867323</v>
      </c>
      <c r="L398">
        <v>3.0670000000000002</v>
      </c>
      <c r="M398">
        <f t="shared" si="23"/>
        <v>1364.8953674830982</v>
      </c>
    </row>
    <row r="399" spans="1:13" x14ac:dyDescent="0.25">
      <c r="A399">
        <v>65.75</v>
      </c>
      <c r="B399">
        <v>37.009350649350601</v>
      </c>
      <c r="C399">
        <v>1400.0168356997999</v>
      </c>
      <c r="D399">
        <v>6.8909759036144598</v>
      </c>
      <c r="E399">
        <v>41.117297830374802</v>
      </c>
      <c r="F399">
        <v>1.49999465408805</v>
      </c>
      <c r="G399">
        <v>17.742820512820501</v>
      </c>
      <c r="H399">
        <v>2.27392857142857</v>
      </c>
      <c r="I399">
        <f t="shared" si="24"/>
        <v>0.13753386934499165</v>
      </c>
      <c r="J399">
        <f t="shared" si="25"/>
        <v>8.8644018501280952E-2</v>
      </c>
      <c r="K399">
        <f t="shared" si="26"/>
        <v>0.6445250099008355</v>
      </c>
      <c r="L399">
        <v>3.0670000000000002</v>
      </c>
      <c r="M399">
        <f t="shared" si="23"/>
        <v>1365.8070035752485</v>
      </c>
    </row>
    <row r="400" spans="1:13" x14ac:dyDescent="0.25">
      <c r="A400">
        <v>65.916666666666671</v>
      </c>
      <c r="B400">
        <v>36.991917808219199</v>
      </c>
      <c r="C400">
        <v>1399.99125</v>
      </c>
      <c r="D400">
        <v>6.9353114754098399</v>
      </c>
      <c r="E400">
        <v>52.224350393700803</v>
      </c>
      <c r="F400">
        <v>1.49999667774086</v>
      </c>
      <c r="G400">
        <v>17.534895833333302</v>
      </c>
      <c r="H400">
        <v>2.3107407407407399</v>
      </c>
      <c r="I400">
        <f t="shared" si="24"/>
        <v>0.14727220971674232</v>
      </c>
      <c r="J400">
        <f t="shared" si="25"/>
        <v>8.9909411426355335E-2</v>
      </c>
      <c r="K400">
        <f t="shared" si="26"/>
        <v>0.61049814896702936</v>
      </c>
      <c r="L400">
        <v>3.0670000000000002</v>
      </c>
      <c r="M400">
        <f t="shared" si="23"/>
        <v>1366.7186396673987</v>
      </c>
    </row>
    <row r="401" spans="1:13" x14ac:dyDescent="0.25">
      <c r="A401">
        <v>66.083333333333329</v>
      </c>
      <c r="B401">
        <v>37.001449275362297</v>
      </c>
      <c r="C401">
        <v>1400.0259259259301</v>
      </c>
      <c r="D401">
        <v>6.9314375000000004</v>
      </c>
      <c r="E401">
        <v>48.032504892367903</v>
      </c>
      <c r="F401">
        <v>1.50000474777448</v>
      </c>
      <c r="G401">
        <v>17.9702941176471</v>
      </c>
      <c r="H401">
        <v>2.22483870967742</v>
      </c>
      <c r="I401">
        <f t="shared" si="24"/>
        <v>0.1269121507242259</v>
      </c>
      <c r="J401">
        <f t="shared" si="25"/>
        <v>8.6893628433177814E-2</v>
      </c>
      <c r="K401">
        <f t="shared" si="26"/>
        <v>0.68467540686465522</v>
      </c>
      <c r="L401">
        <v>3.0670000000000002</v>
      </c>
      <c r="M401">
        <f t="shared" si="23"/>
        <v>1367.6302757595488</v>
      </c>
    </row>
    <row r="402" spans="1:13" x14ac:dyDescent="0.25">
      <c r="A402">
        <v>66.25</v>
      </c>
      <c r="B402">
        <v>37.000666666666703</v>
      </c>
      <c r="C402">
        <v>1400.0139186295501</v>
      </c>
      <c r="D402">
        <v>6.9222459016393403</v>
      </c>
      <c r="E402">
        <v>47.311499013806703</v>
      </c>
      <c r="F402">
        <v>1.5000019867549701</v>
      </c>
      <c r="G402">
        <v>17.808260869565199</v>
      </c>
      <c r="H402">
        <v>2.2473529411764699</v>
      </c>
      <c r="I402">
        <f t="shared" si="24"/>
        <v>0.13459362085852433</v>
      </c>
      <c r="J402">
        <f t="shared" si="25"/>
        <v>8.7633035179608285E-2</v>
      </c>
      <c r="K402">
        <f t="shared" si="26"/>
        <v>0.65109352598309378</v>
      </c>
      <c r="L402">
        <v>3.0670000000000002</v>
      </c>
      <c r="M402">
        <f t="shared" si="23"/>
        <v>1368.5419118516991</v>
      </c>
    </row>
    <row r="403" spans="1:13" x14ac:dyDescent="0.25">
      <c r="A403">
        <v>66.416666666666671</v>
      </c>
      <c r="B403">
        <v>37.0020253164557</v>
      </c>
      <c r="C403">
        <v>1400.0428870292899</v>
      </c>
      <c r="D403">
        <v>6.9144666666666703</v>
      </c>
      <c r="E403">
        <v>46.980352941176498</v>
      </c>
      <c r="F403">
        <v>1.49999694915254</v>
      </c>
      <c r="G403">
        <v>17.7608</v>
      </c>
      <c r="H403">
        <v>2.2716666666666701</v>
      </c>
      <c r="I403">
        <f t="shared" si="24"/>
        <v>0.13668192980989805</v>
      </c>
      <c r="J403">
        <f t="shared" si="25"/>
        <v>8.8572101263085429E-2</v>
      </c>
      <c r="K403">
        <f t="shared" si="26"/>
        <v>0.64801617438585024</v>
      </c>
      <c r="L403">
        <v>3.0670000000000002</v>
      </c>
      <c r="M403">
        <f t="shared" si="23"/>
        <v>1369.4535479438493</v>
      </c>
    </row>
    <row r="404" spans="1:13" x14ac:dyDescent="0.25">
      <c r="A404">
        <v>66.583333333333329</v>
      </c>
      <c r="B404">
        <v>36.993888888888897</v>
      </c>
      <c r="C404">
        <v>1399.96286919831</v>
      </c>
      <c r="D404">
        <v>6.9131818181818199</v>
      </c>
      <c r="E404">
        <v>49.550784313725501</v>
      </c>
      <c r="F404">
        <v>1.4999993650793699</v>
      </c>
      <c r="G404">
        <v>17.798275862069001</v>
      </c>
      <c r="H404">
        <v>2.27689655172414</v>
      </c>
      <c r="I404">
        <f t="shared" si="24"/>
        <v>0.13481692902344497</v>
      </c>
      <c r="J404">
        <f t="shared" si="25"/>
        <v>8.8828152983481345E-2</v>
      </c>
      <c r="K404">
        <f t="shared" si="26"/>
        <v>0.65887981299465681</v>
      </c>
      <c r="L404">
        <v>3.0670000000000002</v>
      </c>
      <c r="M404">
        <f t="shared" si="23"/>
        <v>1370.3651840359994</v>
      </c>
    </row>
    <row r="405" spans="1:13" x14ac:dyDescent="0.25">
      <c r="A405">
        <v>66.75</v>
      </c>
      <c r="B405">
        <v>37.010750000000002</v>
      </c>
      <c r="C405">
        <v>1399.9789366053201</v>
      </c>
      <c r="D405">
        <v>6.9008591549295799</v>
      </c>
      <c r="E405">
        <v>44.2104950495049</v>
      </c>
      <c r="F405">
        <v>1.4999950657894701</v>
      </c>
      <c r="G405">
        <v>17.8935294117647</v>
      </c>
      <c r="H405">
        <v>2.2587999999999999</v>
      </c>
      <c r="I405">
        <f t="shared" si="24"/>
        <v>0.13034645340989279</v>
      </c>
      <c r="J405">
        <f t="shared" si="25"/>
        <v>8.819582258595815E-2</v>
      </c>
      <c r="K405">
        <f t="shared" si="26"/>
        <v>0.67662617799514624</v>
      </c>
      <c r="L405">
        <v>3.0670000000000002</v>
      </c>
      <c r="M405">
        <f t="shared" si="23"/>
        <v>1371.2768201281497</v>
      </c>
    </row>
    <row r="406" spans="1:13" x14ac:dyDescent="0.25">
      <c r="A406">
        <v>66.916666666666671</v>
      </c>
      <c r="B406">
        <v>36.974411764705899</v>
      </c>
      <c r="C406">
        <v>1400.02468879668</v>
      </c>
      <c r="D406">
        <v>6.9066440677966101</v>
      </c>
      <c r="E406">
        <v>50.6856188605108</v>
      </c>
      <c r="F406">
        <v>1.5000006269592501</v>
      </c>
      <c r="G406">
        <v>17.614020618556701</v>
      </c>
      <c r="H406">
        <v>2.26064516129032</v>
      </c>
      <c r="I406">
        <f t="shared" si="24"/>
        <v>0.14388612396289574</v>
      </c>
      <c r="J406">
        <f t="shared" si="25"/>
        <v>8.7958052276552873E-2</v>
      </c>
      <c r="K406">
        <f t="shared" si="26"/>
        <v>0.61130322962369066</v>
      </c>
      <c r="L406">
        <v>3.0670000000000002</v>
      </c>
      <c r="M406">
        <f t="shared" si="23"/>
        <v>1372.1884562202999</v>
      </c>
    </row>
    <row r="407" spans="1:13" x14ac:dyDescent="0.25">
      <c r="A407">
        <v>67.083333333333329</v>
      </c>
      <c r="B407">
        <v>37.003661971831001</v>
      </c>
      <c r="C407">
        <v>1400.0026209677401</v>
      </c>
      <c r="D407">
        <v>6.9035909090909104</v>
      </c>
      <c r="E407">
        <v>47.785380116959097</v>
      </c>
      <c r="F407">
        <v>1.5000029761904801</v>
      </c>
      <c r="G407">
        <v>18.003023255814</v>
      </c>
      <c r="H407">
        <v>2.2762162162162198</v>
      </c>
      <c r="I407">
        <f t="shared" si="24"/>
        <v>0.12485455479981275</v>
      </c>
      <c r="J407">
        <f t="shared" si="25"/>
        <v>8.9032769967469089E-2</v>
      </c>
      <c r="K407">
        <f t="shared" si="26"/>
        <v>0.71309188607673135</v>
      </c>
      <c r="L407">
        <v>3.0670000000000002</v>
      </c>
      <c r="M407">
        <f t="shared" si="23"/>
        <v>1373.10009231245</v>
      </c>
    </row>
    <row r="408" spans="1:13" x14ac:dyDescent="0.25">
      <c r="A408">
        <v>67.25</v>
      </c>
      <c r="B408">
        <v>37.012711864406803</v>
      </c>
      <c r="C408">
        <v>1400.0010288065801</v>
      </c>
      <c r="D408">
        <v>6.8825000000000003</v>
      </c>
      <c r="E408">
        <v>43.304297029703001</v>
      </c>
      <c r="F408">
        <v>1.5000080996884699</v>
      </c>
      <c r="G408">
        <v>17.721956521739099</v>
      </c>
      <c r="H408">
        <v>2.2548571428571398</v>
      </c>
      <c r="I408">
        <f t="shared" si="24"/>
        <v>0.13871421325101008</v>
      </c>
      <c r="J408">
        <f t="shared" si="25"/>
        <v>8.7843207948066521E-2</v>
      </c>
      <c r="K408">
        <f t="shared" si="26"/>
        <v>0.63326753538305403</v>
      </c>
      <c r="L408">
        <v>3.0670000000000002</v>
      </c>
      <c r="M408">
        <f t="shared" si="23"/>
        <v>1374.0117284046003</v>
      </c>
    </row>
    <row r="409" spans="1:13" x14ac:dyDescent="0.25">
      <c r="A409">
        <v>67.416666666666671</v>
      </c>
      <c r="B409">
        <v>36.995833333333302</v>
      </c>
      <c r="C409">
        <v>1400.03514056225</v>
      </c>
      <c r="D409">
        <v>6.9096811594202903</v>
      </c>
      <c r="E409">
        <v>48.727125984251998</v>
      </c>
      <c r="F409">
        <v>1.5000059659090901</v>
      </c>
      <c r="G409">
        <v>17.559677419354799</v>
      </c>
      <c r="H409">
        <v>2.31727272727273</v>
      </c>
      <c r="I409">
        <f t="shared" si="24"/>
        <v>0.14601984862877274</v>
      </c>
      <c r="J409">
        <f t="shared" si="25"/>
        <v>9.0204535824581128E-2</v>
      </c>
      <c r="K409">
        <f t="shared" si="26"/>
        <v>0.61775530293767622</v>
      </c>
      <c r="L409">
        <v>3.0670000000000002</v>
      </c>
      <c r="M409">
        <f t="shared" si="23"/>
        <v>1374.9233644967505</v>
      </c>
    </row>
    <row r="410" spans="1:13" x14ac:dyDescent="0.25">
      <c r="A410">
        <v>67.583333333333329</v>
      </c>
      <c r="B410">
        <v>36.999552238805997</v>
      </c>
      <c r="C410">
        <v>1400.0458000000001</v>
      </c>
      <c r="D410">
        <v>6.9329019607843101</v>
      </c>
      <c r="E410">
        <v>49.414268774703601</v>
      </c>
      <c r="F410">
        <v>1.50001084337349</v>
      </c>
      <c r="G410">
        <v>17.881</v>
      </c>
      <c r="H410">
        <v>2.20766666666667</v>
      </c>
      <c r="I410">
        <f t="shared" si="24"/>
        <v>0.13141231239877366</v>
      </c>
      <c r="J410">
        <f t="shared" si="25"/>
        <v>8.6093900111443411E-2</v>
      </c>
      <c r="K410">
        <f t="shared" si="26"/>
        <v>0.65514333124425594</v>
      </c>
      <c r="L410">
        <v>3.0670000000000002</v>
      </c>
      <c r="M410">
        <f t="shared" si="23"/>
        <v>1375.8350005889006</v>
      </c>
    </row>
    <row r="411" spans="1:13" x14ac:dyDescent="0.25">
      <c r="A411">
        <v>67.75</v>
      </c>
      <c r="B411">
        <v>37.0021621621622</v>
      </c>
      <c r="C411">
        <v>1400.0231884058001</v>
      </c>
      <c r="D411">
        <v>6.9274130434782597</v>
      </c>
      <c r="E411">
        <v>47.628228346456702</v>
      </c>
      <c r="F411">
        <v>1.5000021806853601</v>
      </c>
      <c r="G411">
        <v>17.838750000000001</v>
      </c>
      <c r="H411">
        <v>2.1951999999999998</v>
      </c>
      <c r="I411">
        <f t="shared" si="24"/>
        <v>0.1335748481252565</v>
      </c>
      <c r="J411">
        <f t="shared" si="25"/>
        <v>8.5538488872388754E-2</v>
      </c>
      <c r="K411">
        <f t="shared" si="26"/>
        <v>0.64037870956197651</v>
      </c>
      <c r="L411">
        <v>3.0670000000000002</v>
      </c>
      <c r="M411">
        <f t="shared" si="23"/>
        <v>1376.7466366810509</v>
      </c>
    </row>
    <row r="412" spans="1:13" x14ac:dyDescent="0.25">
      <c r="A412">
        <v>67.916666666666671</v>
      </c>
      <c r="B412">
        <v>37.002096774193603</v>
      </c>
      <c r="C412">
        <v>1399.99</v>
      </c>
      <c r="D412">
        <v>6.9215490196078404</v>
      </c>
      <c r="E412">
        <v>47.688444881889801</v>
      </c>
      <c r="F412">
        <v>1.5000084112149501</v>
      </c>
      <c r="G412">
        <v>17.798076923076898</v>
      </c>
      <c r="H412">
        <v>2.2216666666666698</v>
      </c>
      <c r="I412">
        <f t="shared" si="24"/>
        <v>0.13531556152639673</v>
      </c>
      <c r="J412">
        <f t="shared" si="25"/>
        <v>8.6573863471930371E-2</v>
      </c>
      <c r="K412">
        <f t="shared" si="26"/>
        <v>0.63979236752486845</v>
      </c>
      <c r="L412">
        <v>3.0670000000000002</v>
      </c>
      <c r="M412">
        <f t="shared" si="23"/>
        <v>1377.6582727732011</v>
      </c>
    </row>
    <row r="413" spans="1:13" x14ac:dyDescent="0.25">
      <c r="A413">
        <v>68.083333333333329</v>
      </c>
      <c r="B413">
        <v>36.989130434782602</v>
      </c>
      <c r="C413">
        <v>1399.9746421267901</v>
      </c>
      <c r="D413">
        <v>6.91891525423729</v>
      </c>
      <c r="E413">
        <v>50.830410958904103</v>
      </c>
      <c r="F413">
        <v>1.49999902912621</v>
      </c>
      <c r="G413">
        <v>17.8421621621622</v>
      </c>
      <c r="H413">
        <v>2.2330303030302998</v>
      </c>
      <c r="I413">
        <f t="shared" si="24"/>
        <v>0.13307361610554783</v>
      </c>
      <c r="J413">
        <f t="shared" si="25"/>
        <v>8.7085846820548124E-2</v>
      </c>
      <c r="K413">
        <f t="shared" si="26"/>
        <v>0.65441857949870141</v>
      </c>
      <c r="L413">
        <v>3.0670000000000002</v>
      </c>
      <c r="M413">
        <f t="shared" si="23"/>
        <v>1378.5699088653512</v>
      </c>
    </row>
    <row r="414" spans="1:13" x14ac:dyDescent="0.25">
      <c r="A414">
        <v>68.25</v>
      </c>
      <c r="B414">
        <v>37.005180722891602</v>
      </c>
      <c r="C414">
        <v>1400.02262626263</v>
      </c>
      <c r="D414">
        <v>6.90175471698113</v>
      </c>
      <c r="E414">
        <v>47.796420233463003</v>
      </c>
      <c r="F414">
        <v>1.5000060060060101</v>
      </c>
      <c r="G414">
        <v>17.9575</v>
      </c>
      <c r="H414">
        <v>2.2063888888888901</v>
      </c>
      <c r="I414">
        <f t="shared" si="24"/>
        <v>0.12770073967563919</v>
      </c>
      <c r="J414">
        <f t="shared" si="25"/>
        <v>8.6125446585176027E-2</v>
      </c>
      <c r="K414">
        <f t="shared" si="26"/>
        <v>0.67443185375382542</v>
      </c>
      <c r="L414">
        <v>3.0670000000000002</v>
      </c>
      <c r="M414">
        <f t="shared" si="23"/>
        <v>1379.4815449575015</v>
      </c>
    </row>
    <row r="415" spans="1:13" x14ac:dyDescent="0.25">
      <c r="A415">
        <v>68.416666666666671</v>
      </c>
      <c r="B415">
        <v>37.003972602739701</v>
      </c>
      <c r="C415">
        <v>1400.0450939457201</v>
      </c>
      <c r="D415">
        <v>6.8804285714285696</v>
      </c>
      <c r="E415">
        <v>44.377663366336598</v>
      </c>
      <c r="F415">
        <v>1.49999732142857</v>
      </c>
      <c r="G415">
        <v>17.7658695652174</v>
      </c>
      <c r="H415">
        <v>2.2384210526315802</v>
      </c>
      <c r="I415">
        <f t="shared" si="24"/>
        <v>0.13672912108863655</v>
      </c>
      <c r="J415">
        <f t="shared" si="25"/>
        <v>8.7221060716000096E-2</v>
      </c>
      <c r="K415">
        <f t="shared" si="26"/>
        <v>0.63791136826995198</v>
      </c>
      <c r="L415">
        <v>3.0670000000000002</v>
      </c>
      <c r="M415">
        <f t="shared" si="23"/>
        <v>1380.3931810496517</v>
      </c>
    </row>
    <row r="416" spans="1:13" x14ac:dyDescent="0.25">
      <c r="A416">
        <v>68.583333333333329</v>
      </c>
      <c r="B416">
        <v>36.998648648648597</v>
      </c>
      <c r="C416">
        <v>1400.0509394572</v>
      </c>
      <c r="D416">
        <v>6.8840434782608702</v>
      </c>
      <c r="E416">
        <v>48.880214843749997</v>
      </c>
      <c r="F416">
        <v>1.500006</v>
      </c>
      <c r="G416">
        <v>17.779375000000002</v>
      </c>
      <c r="H416">
        <v>2.2777419354838702</v>
      </c>
      <c r="I416">
        <f t="shared" si="24"/>
        <v>0.13572773895122067</v>
      </c>
      <c r="J416">
        <f t="shared" si="25"/>
        <v>8.8841690646517674E-2</v>
      </c>
      <c r="K416">
        <f t="shared" si="26"/>
        <v>0.65455809794670328</v>
      </c>
      <c r="L416">
        <v>3.0670000000000002</v>
      </c>
      <c r="M416">
        <f t="shared" si="23"/>
        <v>1381.3048171418018</v>
      </c>
    </row>
    <row r="417" spans="1:13" x14ac:dyDescent="0.25">
      <c r="A417">
        <v>68.75</v>
      </c>
      <c r="B417">
        <v>37.007631578947397</v>
      </c>
      <c r="C417">
        <v>1399.9784067086</v>
      </c>
      <c r="D417">
        <v>6.8869607843137297</v>
      </c>
      <c r="E417">
        <v>49.102655935613697</v>
      </c>
      <c r="F417">
        <v>1.50000363636364</v>
      </c>
      <c r="G417">
        <v>17.879705882352901</v>
      </c>
      <c r="H417">
        <v>2.2168749999999999</v>
      </c>
      <c r="I417">
        <f t="shared" si="24"/>
        <v>0.13139273916525315</v>
      </c>
      <c r="J417">
        <f t="shared" si="25"/>
        <v>8.6468014726959447E-2</v>
      </c>
      <c r="K417">
        <f t="shared" si="26"/>
        <v>0.65808822676425283</v>
      </c>
      <c r="L417">
        <v>3.0670000000000002</v>
      </c>
      <c r="M417">
        <f t="shared" si="23"/>
        <v>1382.2164532339521</v>
      </c>
    </row>
    <row r="418" spans="1:13" x14ac:dyDescent="0.25">
      <c r="A418">
        <v>68.916666666666671</v>
      </c>
      <c r="B418">
        <v>36.994637681159404</v>
      </c>
      <c r="C418">
        <v>1400.0273486430101</v>
      </c>
      <c r="D418">
        <v>6.8792291666666703</v>
      </c>
      <c r="E418">
        <v>46.427999999999997</v>
      </c>
      <c r="F418">
        <v>1.5000015576324</v>
      </c>
      <c r="G418">
        <v>17.771884057971</v>
      </c>
      <c r="H418">
        <v>2.151875</v>
      </c>
      <c r="I418">
        <f t="shared" si="24"/>
        <v>0.13720009214066178</v>
      </c>
      <c r="J418">
        <f t="shared" si="25"/>
        <v>8.3700974510484666E-2</v>
      </c>
      <c r="K418">
        <f t="shared" si="26"/>
        <v>0.61006500217705273</v>
      </c>
      <c r="L418">
        <v>3.0670000000000002</v>
      </c>
      <c r="M418">
        <f t="shared" si="23"/>
        <v>1383.1280893261023</v>
      </c>
    </row>
    <row r="419" spans="1:13" x14ac:dyDescent="0.25">
      <c r="A419">
        <v>69.083333333333329</v>
      </c>
      <c r="B419">
        <v>36.988888888888901</v>
      </c>
      <c r="C419">
        <v>1400.0052192066801</v>
      </c>
      <c r="D419">
        <v>6.9062758620689699</v>
      </c>
      <c r="E419">
        <v>51.9608565737052</v>
      </c>
      <c r="F419">
        <v>1.50000032467532</v>
      </c>
      <c r="G419">
        <v>17.717121212121199</v>
      </c>
      <c r="H419">
        <v>2.2135714285714299</v>
      </c>
      <c r="I419">
        <f t="shared" si="24"/>
        <v>0.13931015355281109</v>
      </c>
      <c r="J419">
        <f t="shared" si="25"/>
        <v>8.6154372621440864E-2</v>
      </c>
      <c r="K419">
        <f t="shared" si="26"/>
        <v>0.61843570209532928</v>
      </c>
      <c r="L419">
        <v>3.0670000000000002</v>
      </c>
      <c r="M419">
        <f t="shared" si="23"/>
        <v>1384.0397254182524</v>
      </c>
    </row>
    <row r="420" spans="1:13" x14ac:dyDescent="0.25">
      <c r="A420">
        <v>69.25</v>
      </c>
      <c r="B420">
        <v>37.000327868852501</v>
      </c>
      <c r="C420">
        <v>1400.0205183585299</v>
      </c>
      <c r="D420">
        <v>6.9123090909090896</v>
      </c>
      <c r="E420">
        <v>51.460799220272897</v>
      </c>
      <c r="F420">
        <v>1.5000084548104999</v>
      </c>
      <c r="G420">
        <v>17.9664705882353</v>
      </c>
      <c r="H420">
        <v>2.1407407407407399</v>
      </c>
      <c r="I420">
        <f t="shared" si="24"/>
        <v>0.12785106117127995</v>
      </c>
      <c r="J420">
        <f t="shared" si="25"/>
        <v>8.3454829435484809E-2</v>
      </c>
      <c r="K420">
        <f t="shared" si="26"/>
        <v>0.6527503852602502</v>
      </c>
      <c r="L420">
        <v>3.0670000000000002</v>
      </c>
      <c r="M420">
        <f t="shared" si="23"/>
        <v>1384.9513615104026</v>
      </c>
    </row>
    <row r="421" spans="1:13" x14ac:dyDescent="0.25">
      <c r="A421">
        <v>69.416666666666671</v>
      </c>
      <c r="B421">
        <v>37.021785714285699</v>
      </c>
      <c r="C421">
        <v>1400.01094420601</v>
      </c>
      <c r="D421">
        <v>6.8944623655913997</v>
      </c>
      <c r="E421">
        <v>41.102665330661303</v>
      </c>
      <c r="F421">
        <v>1.49999595015576</v>
      </c>
      <c r="G421">
        <v>17.857250000000001</v>
      </c>
      <c r="H421">
        <v>2.1296875000000002</v>
      </c>
      <c r="I421">
        <f t="shared" si="24"/>
        <v>0.13325639929413438</v>
      </c>
      <c r="J421">
        <f t="shared" si="25"/>
        <v>8.2887736685592128E-2</v>
      </c>
      <c r="K421">
        <f t="shared" si="26"/>
        <v>0.62201693220477583</v>
      </c>
      <c r="L421">
        <v>3.0670000000000002</v>
      </c>
      <c r="M421">
        <f t="shared" si="23"/>
        <v>1385.8629976025529</v>
      </c>
    </row>
    <row r="422" spans="1:13" x14ac:dyDescent="0.25">
      <c r="A422">
        <v>69.583333333333329</v>
      </c>
      <c r="B422">
        <v>36.993205128205098</v>
      </c>
      <c r="C422">
        <v>1400.0279166666701</v>
      </c>
      <c r="D422">
        <v>6.9350800000000001</v>
      </c>
      <c r="E422">
        <v>51.384215686274501</v>
      </c>
      <c r="F422">
        <v>1.5000039156626499</v>
      </c>
      <c r="G422">
        <v>17.526853932584299</v>
      </c>
      <c r="H422">
        <v>2.2286666666666699</v>
      </c>
      <c r="I422">
        <f t="shared" si="24"/>
        <v>0.14837096504183198</v>
      </c>
      <c r="J422">
        <f t="shared" si="25"/>
        <v>8.6560173037929317E-2</v>
      </c>
      <c r="K422">
        <f t="shared" si="26"/>
        <v>0.58340372062367041</v>
      </c>
      <c r="L422">
        <v>3.0670000000000002</v>
      </c>
      <c r="M422">
        <f t="shared" si="23"/>
        <v>1386.774633694703</v>
      </c>
    </row>
    <row r="423" spans="1:13" x14ac:dyDescent="0.25">
      <c r="A423">
        <v>69.75</v>
      </c>
      <c r="B423">
        <v>37.001923076923099</v>
      </c>
      <c r="C423">
        <v>1399.9983706721</v>
      </c>
      <c r="D423">
        <v>6.9311132075471704</v>
      </c>
      <c r="E423">
        <v>48.5503543307087</v>
      </c>
      <c r="F423">
        <v>1.49999596273292</v>
      </c>
      <c r="G423">
        <v>17.908000000000001</v>
      </c>
      <c r="H423">
        <v>2.19966666666667</v>
      </c>
      <c r="I423">
        <f t="shared" si="24"/>
        <v>0.13016924079771286</v>
      </c>
      <c r="J423">
        <f t="shared" si="25"/>
        <v>8.5796025044018273E-2</v>
      </c>
      <c r="K423">
        <f t="shared" si="26"/>
        <v>0.65911135778496266</v>
      </c>
      <c r="L423">
        <v>3.0670000000000002</v>
      </c>
      <c r="M423">
        <f t="shared" si="23"/>
        <v>1387.6862697868532</v>
      </c>
    </row>
    <row r="424" spans="1:13" x14ac:dyDescent="0.25">
      <c r="A424">
        <v>69.916666666666671</v>
      </c>
      <c r="B424">
        <v>36.997166666666701</v>
      </c>
      <c r="C424">
        <v>1400.0293139293101</v>
      </c>
      <c r="D424">
        <v>6.9205471698113197</v>
      </c>
      <c r="E424">
        <v>49.543352941176501</v>
      </c>
      <c r="F424">
        <v>1.5000016077170399</v>
      </c>
      <c r="G424">
        <v>17.8842307692308</v>
      </c>
      <c r="H424">
        <v>2.19365853658537</v>
      </c>
      <c r="I424">
        <f t="shared" si="24"/>
        <v>0.13137896374227778</v>
      </c>
      <c r="J424">
        <f t="shared" si="25"/>
        <v>8.5525139765762884E-2</v>
      </c>
      <c r="K424">
        <f t="shared" si="26"/>
        <v>0.65098047152765659</v>
      </c>
      <c r="L424">
        <v>3.0670000000000002</v>
      </c>
      <c r="M424">
        <f t="shared" si="23"/>
        <v>1388.5979058790035</v>
      </c>
    </row>
    <row r="425" spans="1:13" x14ac:dyDescent="0.25">
      <c r="A425">
        <v>70.083333333333329</v>
      </c>
      <c r="B425">
        <v>36.997538461538497</v>
      </c>
      <c r="C425">
        <v>1400.01416666667</v>
      </c>
      <c r="D425">
        <v>6.9081851851851797</v>
      </c>
      <c r="E425">
        <v>50.280724070450098</v>
      </c>
      <c r="F425">
        <v>1.4999962427745701</v>
      </c>
      <c r="G425">
        <v>17.9215625</v>
      </c>
      <c r="H425">
        <v>2.1959374999999999</v>
      </c>
      <c r="I425">
        <f t="shared" si="24"/>
        <v>0.12954270394382569</v>
      </c>
      <c r="J425">
        <f t="shared" si="25"/>
        <v>8.5658604468899918E-2</v>
      </c>
      <c r="K425">
        <f t="shared" si="26"/>
        <v>0.66123835508362183</v>
      </c>
      <c r="L425">
        <v>3.0670000000000002</v>
      </c>
      <c r="M425">
        <f t="shared" si="23"/>
        <v>1389.5095419711536</v>
      </c>
    </row>
    <row r="426" spans="1:13" x14ac:dyDescent="0.25">
      <c r="A426">
        <v>70.25</v>
      </c>
      <c r="B426">
        <v>37.019836065573799</v>
      </c>
      <c r="C426">
        <v>1400.1004175365299</v>
      </c>
      <c r="D426">
        <v>6.8903373493975897</v>
      </c>
      <c r="E426">
        <v>40.865490981963902</v>
      </c>
      <c r="F426">
        <v>1.50000064724919</v>
      </c>
      <c r="G426">
        <v>17.847647058823501</v>
      </c>
      <c r="H426">
        <v>2.1748571428571402</v>
      </c>
      <c r="I426">
        <f t="shared" si="24"/>
        <v>0.13332291234921656</v>
      </c>
      <c r="J426">
        <f t="shared" si="25"/>
        <v>8.4718470030656759E-2</v>
      </c>
      <c r="K426">
        <f t="shared" si="26"/>
        <v>0.63543818941451879</v>
      </c>
      <c r="L426">
        <v>3.0670000000000002</v>
      </c>
      <c r="M426">
        <f t="shared" si="23"/>
        <v>1390.4211780633038</v>
      </c>
    </row>
    <row r="427" spans="1:13" x14ac:dyDescent="0.25">
      <c r="A427">
        <v>70.416666666666671</v>
      </c>
      <c r="B427">
        <v>36.985873015872997</v>
      </c>
      <c r="C427">
        <v>1400.0414225941399</v>
      </c>
      <c r="D427">
        <v>6.9314716981132101</v>
      </c>
      <c r="E427">
        <v>52.270528375733903</v>
      </c>
      <c r="F427">
        <v>1.4999931147540999</v>
      </c>
      <c r="G427">
        <v>17.5567777777778</v>
      </c>
      <c r="H427">
        <v>2.1948275862069</v>
      </c>
      <c r="I427">
        <f t="shared" si="24"/>
        <v>0.14721998730582689</v>
      </c>
      <c r="J427">
        <f t="shared" si="25"/>
        <v>8.5216629888983875E-2</v>
      </c>
      <c r="K427">
        <f t="shared" si="26"/>
        <v>0.57883872596700769</v>
      </c>
      <c r="L427">
        <v>3.0670000000000002</v>
      </c>
      <c r="M427">
        <f t="shared" si="23"/>
        <v>1391.3328141554541</v>
      </c>
    </row>
    <row r="428" spans="1:13" x14ac:dyDescent="0.25">
      <c r="A428">
        <v>70.583333333333329</v>
      </c>
      <c r="B428">
        <v>37</v>
      </c>
      <c r="C428">
        <v>1400.01397058824</v>
      </c>
      <c r="D428">
        <v>6.9288043478260901</v>
      </c>
      <c r="E428">
        <v>49.1043835616438</v>
      </c>
      <c r="F428">
        <v>1.49999898648649</v>
      </c>
      <c r="G428">
        <v>17.956</v>
      </c>
      <c r="H428">
        <v>2.1637931034482798</v>
      </c>
      <c r="I428">
        <f t="shared" si="24"/>
        <v>0.12815392070776024</v>
      </c>
      <c r="J428">
        <f t="shared" si="25"/>
        <v>8.4383820848208113E-2</v>
      </c>
      <c r="K428">
        <f t="shared" si="26"/>
        <v>0.65845680243084692</v>
      </c>
      <c r="L428">
        <v>3.0670000000000002</v>
      </c>
      <c r="M428">
        <f t="shared" si="23"/>
        <v>1392.2444502476042</v>
      </c>
    </row>
    <row r="429" spans="1:13" x14ac:dyDescent="0.25">
      <c r="A429">
        <v>70.75</v>
      </c>
      <c r="B429">
        <v>37.002950819672101</v>
      </c>
      <c r="C429">
        <v>1400.02391752577</v>
      </c>
      <c r="D429">
        <v>6.91326086956522</v>
      </c>
      <c r="E429">
        <v>48.127721021611002</v>
      </c>
      <c r="F429">
        <v>1.4999904024767801</v>
      </c>
      <c r="G429">
        <v>17.830740740740701</v>
      </c>
      <c r="H429">
        <v>2.1666666666666701</v>
      </c>
      <c r="I429">
        <f t="shared" si="24"/>
        <v>0.13421507066722069</v>
      </c>
      <c r="J429">
        <f t="shared" si="25"/>
        <v>8.4365814641482864E-2</v>
      </c>
      <c r="K429">
        <f t="shared" si="26"/>
        <v>0.62858674679435611</v>
      </c>
      <c r="L429">
        <v>3.0670000000000002</v>
      </c>
      <c r="M429">
        <f t="shared" si="23"/>
        <v>1393.1560863397544</v>
      </c>
    </row>
    <row r="430" spans="1:13" x14ac:dyDescent="0.25">
      <c r="A430">
        <v>70.916666666666671</v>
      </c>
      <c r="B430">
        <v>37.009692307692298</v>
      </c>
      <c r="C430">
        <v>1400.0323045267501</v>
      </c>
      <c r="D430">
        <v>6.9011346153846196</v>
      </c>
      <c r="E430">
        <v>45.943260000000002</v>
      </c>
      <c r="F430">
        <v>1.49998858024691</v>
      </c>
      <c r="G430">
        <v>17.806956521739099</v>
      </c>
      <c r="H430">
        <v>2.1815151515151499</v>
      </c>
      <c r="I430">
        <f t="shared" si="24"/>
        <v>0.13523757086413812</v>
      </c>
      <c r="J430">
        <f t="shared" si="25"/>
        <v>8.494522937076468E-2</v>
      </c>
      <c r="K430">
        <f t="shared" si="26"/>
        <v>0.62811856814628864</v>
      </c>
      <c r="L430">
        <v>3.0670000000000002</v>
      </c>
      <c r="M430">
        <f t="shared" si="23"/>
        <v>1394.0677224319047</v>
      </c>
    </row>
    <row r="431" spans="1:13" x14ac:dyDescent="0.25">
      <c r="A431">
        <v>71.083333333333329</v>
      </c>
      <c r="B431">
        <v>36.97625</v>
      </c>
      <c r="C431">
        <v>1400.0023404255301</v>
      </c>
      <c r="D431">
        <v>6.91357142857143</v>
      </c>
      <c r="E431">
        <v>53.288727984344398</v>
      </c>
      <c r="F431">
        <v>1.4999937304075199</v>
      </c>
      <c r="G431">
        <v>17.747611940298501</v>
      </c>
      <c r="H431">
        <v>2.1687878787878798</v>
      </c>
      <c r="I431">
        <f t="shared" si="24"/>
        <v>0.13822626057624224</v>
      </c>
      <c r="J431">
        <f t="shared" si="25"/>
        <v>8.4363121105086633E-2</v>
      </c>
      <c r="K431">
        <f t="shared" si="26"/>
        <v>0.6103262922211079</v>
      </c>
      <c r="L431">
        <v>3.0670000000000002</v>
      </c>
      <c r="M431">
        <f t="shared" si="23"/>
        <v>1394.9793585240548</v>
      </c>
    </row>
    <row r="432" spans="1:13" x14ac:dyDescent="0.25">
      <c r="A432">
        <v>71.25</v>
      </c>
      <c r="B432">
        <v>37.0075</v>
      </c>
      <c r="C432">
        <v>1399.98765182186</v>
      </c>
      <c r="D432">
        <v>6.8967872340425496</v>
      </c>
      <c r="E432">
        <v>49.553767258382599</v>
      </c>
      <c r="F432">
        <v>1.49999630872483</v>
      </c>
      <c r="G432">
        <v>18.054848484848499</v>
      </c>
      <c r="H432">
        <v>2.1246428571428599</v>
      </c>
      <c r="I432">
        <f t="shared" si="24"/>
        <v>0.12368874404355476</v>
      </c>
      <c r="J432">
        <f t="shared" si="25"/>
        <v>8.2890958588415803E-2</v>
      </c>
      <c r="K432">
        <f t="shared" si="26"/>
        <v>0.6701576544364235</v>
      </c>
      <c r="L432">
        <v>3.0670000000000002</v>
      </c>
      <c r="M432">
        <f t="shared" si="23"/>
        <v>1395.890994616205</v>
      </c>
    </row>
    <row r="433" spans="1:13" x14ac:dyDescent="0.25">
      <c r="A433">
        <v>71.416666666666671</v>
      </c>
      <c r="B433">
        <v>37.0012345679012</v>
      </c>
      <c r="C433">
        <v>1400.03102040816</v>
      </c>
      <c r="D433">
        <v>6.8864556962025301</v>
      </c>
      <c r="E433">
        <v>45.384819999999998</v>
      </c>
      <c r="F433">
        <v>1.4999958064516099</v>
      </c>
      <c r="G433">
        <v>17.807857142857099</v>
      </c>
      <c r="H433">
        <v>2.14</v>
      </c>
      <c r="I433">
        <f t="shared" si="24"/>
        <v>0.13556095157266626</v>
      </c>
      <c r="J433">
        <f t="shared" si="25"/>
        <v>8.3255425862710009E-2</v>
      </c>
      <c r="K433">
        <f t="shared" si="26"/>
        <v>0.61415492364762336</v>
      </c>
      <c r="L433">
        <v>3.0670000000000002</v>
      </c>
      <c r="M433">
        <f t="shared" si="23"/>
        <v>1396.8026307083553</v>
      </c>
    </row>
    <row r="434" spans="1:13" x14ac:dyDescent="0.25">
      <c r="A434">
        <v>71.583333333333329</v>
      </c>
      <c r="B434">
        <v>36.995774647887302</v>
      </c>
      <c r="C434">
        <v>1400.0341513292401</v>
      </c>
      <c r="D434">
        <v>6.9126122448979599</v>
      </c>
      <c r="E434">
        <v>52.494003944773198</v>
      </c>
      <c r="F434">
        <v>1.4999901197604799</v>
      </c>
      <c r="G434">
        <v>17.7221333333333</v>
      </c>
      <c r="H434">
        <v>2.1356250000000001</v>
      </c>
      <c r="I434">
        <f t="shared" si="24"/>
        <v>0.13974992291421562</v>
      </c>
      <c r="J434">
        <f t="shared" si="25"/>
        <v>8.2986408336159959E-2</v>
      </c>
      <c r="K434">
        <f t="shared" si="26"/>
        <v>0.59382078076064848</v>
      </c>
      <c r="L434">
        <v>3.0670000000000002</v>
      </c>
      <c r="M434">
        <f t="shared" si="23"/>
        <v>1397.7142668005054</v>
      </c>
    </row>
    <row r="435" spans="1:13" x14ac:dyDescent="0.25">
      <c r="A435">
        <v>71.75</v>
      </c>
      <c r="B435">
        <v>37.010882352941202</v>
      </c>
      <c r="C435">
        <v>1399.98655804481</v>
      </c>
      <c r="D435">
        <v>6.8838833333333298</v>
      </c>
      <c r="E435">
        <v>45.699879759519</v>
      </c>
      <c r="F435">
        <v>1.50000059171598</v>
      </c>
      <c r="G435">
        <v>17.9765625</v>
      </c>
      <c r="H435">
        <v>2.08217391304348</v>
      </c>
      <c r="I435">
        <f t="shared" si="24"/>
        <v>0.12788252619277066</v>
      </c>
      <c r="J435">
        <f t="shared" si="25"/>
        <v>8.1077092267205011E-2</v>
      </c>
      <c r="K435">
        <f t="shared" si="26"/>
        <v>0.63399664270776968</v>
      </c>
      <c r="L435">
        <v>3.0670000000000002</v>
      </c>
      <c r="M435">
        <f t="shared" si="23"/>
        <v>1398.6259028926556</v>
      </c>
    </row>
    <row r="436" spans="1:13" x14ac:dyDescent="0.25">
      <c r="A436">
        <v>71.916666666666671</v>
      </c>
      <c r="B436">
        <v>36.997534246575299</v>
      </c>
      <c r="C436">
        <v>1400.0133611691001</v>
      </c>
      <c r="D436">
        <v>6.8728333333333298</v>
      </c>
      <c r="E436">
        <v>50.050698602794398</v>
      </c>
      <c r="F436">
        <v>1.49999910979228</v>
      </c>
      <c r="G436">
        <v>17.671199999999999</v>
      </c>
      <c r="H436">
        <v>2.1348484848484799</v>
      </c>
      <c r="I436">
        <f t="shared" si="24"/>
        <v>0.14221962514326303</v>
      </c>
      <c r="J436">
        <f t="shared" si="25"/>
        <v>8.2901619995022574E-2</v>
      </c>
      <c r="K436">
        <f t="shared" si="26"/>
        <v>0.58291265998987651</v>
      </c>
      <c r="L436">
        <v>3.0670000000000002</v>
      </c>
      <c r="M436">
        <f t="shared" si="23"/>
        <v>1399.5375389848059</v>
      </c>
    </row>
    <row r="437" spans="1:13" x14ac:dyDescent="0.25">
      <c r="A437">
        <v>72.083333333333329</v>
      </c>
      <c r="B437">
        <v>37</v>
      </c>
      <c r="C437">
        <v>1399.98376753507</v>
      </c>
      <c r="D437">
        <v>6.8699777777777804</v>
      </c>
      <c r="E437">
        <v>51.403585657370499</v>
      </c>
      <c r="F437">
        <v>1.50000090634441</v>
      </c>
      <c r="G437">
        <v>17.8552380952381</v>
      </c>
      <c r="H437">
        <v>2.1576666666666702</v>
      </c>
      <c r="I437">
        <f t="shared" si="24"/>
        <v>0.13310668292800806</v>
      </c>
      <c r="J437">
        <f t="shared" si="25"/>
        <v>8.4025872554173639E-2</v>
      </c>
      <c r="K437">
        <f t="shared" si="26"/>
        <v>0.63126712127309026</v>
      </c>
      <c r="L437">
        <v>3.0670000000000002</v>
      </c>
      <c r="M437">
        <f t="shared" si="23"/>
        <v>1400.449175076956</v>
      </c>
    </row>
    <row r="438" spans="1:13" x14ac:dyDescent="0.25">
      <c r="A438">
        <v>72.25</v>
      </c>
      <c r="B438">
        <v>36.995769230769199</v>
      </c>
      <c r="C438">
        <v>1400.01739130435</v>
      </c>
      <c r="D438">
        <v>6.8547288135593201</v>
      </c>
      <c r="E438">
        <v>47.280279999999998</v>
      </c>
      <c r="F438">
        <v>1.4999966996699701</v>
      </c>
      <c r="G438">
        <v>17.971111111111099</v>
      </c>
      <c r="H438">
        <v>2.0858064516128998</v>
      </c>
      <c r="I438">
        <f t="shared" si="24"/>
        <v>0.12811490799138711</v>
      </c>
      <c r="J438">
        <f t="shared" si="25"/>
        <v>8.1219247071403086E-2</v>
      </c>
      <c r="K438">
        <f t="shared" si="26"/>
        <v>0.63395625337266204</v>
      </c>
      <c r="L438">
        <v>3.0670000000000002</v>
      </c>
      <c r="M438">
        <f t="shared" si="23"/>
        <v>1401.3608111691062</v>
      </c>
    </row>
    <row r="439" spans="1:13" x14ac:dyDescent="0.25">
      <c r="A439">
        <v>72.416666666666671</v>
      </c>
      <c r="B439">
        <v>36.991851851851798</v>
      </c>
      <c r="C439">
        <v>1399.9885947046801</v>
      </c>
      <c r="D439">
        <v>6.8922441860465096</v>
      </c>
      <c r="E439">
        <v>51.091337325349301</v>
      </c>
      <c r="F439">
        <v>1.500000625</v>
      </c>
      <c r="G439">
        <v>17.7149411764706</v>
      </c>
      <c r="H439">
        <v>2.0662500000000001</v>
      </c>
      <c r="I439">
        <f t="shared" si="24"/>
        <v>0.14070555300639681</v>
      </c>
      <c r="J439">
        <f t="shared" si="25"/>
        <v>8.0160859550200178E-2</v>
      </c>
      <c r="K439">
        <f t="shared" si="26"/>
        <v>0.56970643899573659</v>
      </c>
      <c r="L439">
        <v>3.0670000000000002</v>
      </c>
      <c r="M439">
        <f t="shared" si="23"/>
        <v>1402.2724472612565</v>
      </c>
    </row>
    <row r="440" spans="1:13" x14ac:dyDescent="0.25">
      <c r="A440">
        <v>72.583333333333329</v>
      </c>
      <c r="B440">
        <v>36.999324324324299</v>
      </c>
      <c r="C440">
        <v>1399.9989539748999</v>
      </c>
      <c r="D440">
        <v>6.9153799999999999</v>
      </c>
      <c r="E440">
        <v>52.289161793372301</v>
      </c>
      <c r="F440">
        <v>1.5</v>
      </c>
      <c r="G440">
        <v>17.985357142857101</v>
      </c>
      <c r="H440">
        <v>2.0131034482758601</v>
      </c>
      <c r="I440">
        <f t="shared" si="24"/>
        <v>0.12807134387808339</v>
      </c>
      <c r="J440">
        <f t="shared" si="25"/>
        <v>7.8274005904618832E-2</v>
      </c>
      <c r="K440">
        <f t="shared" si="26"/>
        <v>0.61117501803628471</v>
      </c>
      <c r="L440">
        <v>3.0670000000000002</v>
      </c>
      <c r="M440">
        <f t="shared" si="23"/>
        <v>1403.1840833534065</v>
      </c>
    </row>
    <row r="441" spans="1:13" x14ac:dyDescent="0.25">
      <c r="A441">
        <v>72.75</v>
      </c>
      <c r="B441">
        <v>37.005322580645199</v>
      </c>
      <c r="C441">
        <v>1400.0031315240101</v>
      </c>
      <c r="D441">
        <v>6.9008840579710098</v>
      </c>
      <c r="E441">
        <v>46.305751503006</v>
      </c>
      <c r="F441">
        <v>1.4999979411764699</v>
      </c>
      <c r="G441">
        <v>17.868928571428601</v>
      </c>
      <c r="H441">
        <v>2.0342307692307702</v>
      </c>
      <c r="I441">
        <f t="shared" si="24"/>
        <v>0.13353476132363018</v>
      </c>
      <c r="J441">
        <f t="shared" si="25"/>
        <v>7.9016200082931642E-2</v>
      </c>
      <c r="K441">
        <f t="shared" si="26"/>
        <v>0.591727571904897</v>
      </c>
      <c r="L441">
        <v>3.0670000000000002</v>
      </c>
      <c r="M441">
        <f t="shared" si="23"/>
        <v>1404.0957194455568</v>
      </c>
    </row>
    <row r="442" spans="1:13" x14ac:dyDescent="0.25">
      <c r="A442">
        <v>72.916666666666671</v>
      </c>
      <c r="B442">
        <v>36.991466666666703</v>
      </c>
      <c r="C442">
        <v>1400.0242553191499</v>
      </c>
      <c r="D442">
        <v>6.91719565217391</v>
      </c>
      <c r="E442">
        <v>53.2194466403162</v>
      </c>
      <c r="F442">
        <v>1.5</v>
      </c>
      <c r="G442">
        <v>17.795277777777802</v>
      </c>
      <c r="H442">
        <v>2.0829411764705901</v>
      </c>
      <c r="I442">
        <f t="shared" si="24"/>
        <v>0.13667351732981306</v>
      </c>
      <c r="J442">
        <f t="shared" si="25"/>
        <v>8.0921169370703899E-2</v>
      </c>
      <c r="K442">
        <f t="shared" si="26"/>
        <v>0.59207643844732083</v>
      </c>
      <c r="L442">
        <v>3.0670000000000002</v>
      </c>
      <c r="M442">
        <f t="shared" ref="M442:M505" si="27">M441+(((L442+0.0101)/562.56)*(A442-A441)*1000)</f>
        <v>1405.0073555377071</v>
      </c>
    </row>
    <row r="443" spans="1:13" x14ac:dyDescent="0.25">
      <c r="A443">
        <v>73.083333333333329</v>
      </c>
      <c r="B443">
        <v>37.012467532467497</v>
      </c>
      <c r="C443">
        <v>1399.99168399168</v>
      </c>
      <c r="D443">
        <v>6.9008450704225304</v>
      </c>
      <c r="E443">
        <v>46.166726907630498</v>
      </c>
      <c r="F443">
        <v>1.4999940063091499</v>
      </c>
      <c r="G443">
        <v>18.015882352941201</v>
      </c>
      <c r="H443">
        <v>2.0454838709677401</v>
      </c>
      <c r="I443">
        <f t="shared" si="24"/>
        <v>0.12629702359256481</v>
      </c>
      <c r="J443">
        <f t="shared" si="25"/>
        <v>7.9622433781100496E-2</v>
      </c>
      <c r="K443">
        <f t="shared" si="26"/>
        <v>0.63043792732569137</v>
      </c>
      <c r="L443">
        <v>3.0670000000000002</v>
      </c>
      <c r="M443">
        <f t="shared" si="27"/>
        <v>1405.9189916298571</v>
      </c>
    </row>
    <row r="444" spans="1:13" x14ac:dyDescent="0.25">
      <c r="A444">
        <v>73.25</v>
      </c>
      <c r="B444">
        <v>36.990447761193998</v>
      </c>
      <c r="C444">
        <v>1400.0123966942101</v>
      </c>
      <c r="D444">
        <v>6.9219999999999997</v>
      </c>
      <c r="E444">
        <v>53.020449218750002</v>
      </c>
      <c r="F444">
        <v>1.50000253968254</v>
      </c>
      <c r="G444">
        <v>17.709186046511601</v>
      </c>
      <c r="H444">
        <v>2.0566666666666702</v>
      </c>
      <c r="I444">
        <f t="shared" si="24"/>
        <v>0.14106745601675305</v>
      </c>
      <c r="J444">
        <f t="shared" si="25"/>
        <v>7.9766159572286624E-2</v>
      </c>
      <c r="K444">
        <f t="shared" si="26"/>
        <v>0.56544692748137215</v>
      </c>
      <c r="L444">
        <v>3.0670000000000002</v>
      </c>
      <c r="M444">
        <f t="shared" si="27"/>
        <v>1406.8306277220074</v>
      </c>
    </row>
    <row r="445" spans="1:13" x14ac:dyDescent="0.25">
      <c r="A445">
        <v>73.416666666666671</v>
      </c>
      <c r="B445">
        <v>37.018441558441602</v>
      </c>
      <c r="C445">
        <v>1399.97957446809</v>
      </c>
      <c r="D445">
        <v>6.9030967741935498</v>
      </c>
      <c r="E445">
        <v>46.279359999999997</v>
      </c>
      <c r="F445">
        <v>1.50000793650794</v>
      </c>
      <c r="G445">
        <v>17.9796153846154</v>
      </c>
      <c r="H445">
        <v>2.05314285714286</v>
      </c>
      <c r="I445">
        <f t="shared" si="24"/>
        <v>0.12799386493532156</v>
      </c>
      <c r="J445">
        <f t="shared" si="25"/>
        <v>7.9898158484079621E-2</v>
      </c>
      <c r="K445">
        <f t="shared" si="26"/>
        <v>0.62423428282640048</v>
      </c>
      <c r="L445">
        <v>3.0670000000000002</v>
      </c>
      <c r="M445">
        <f t="shared" si="27"/>
        <v>1407.7422638141577</v>
      </c>
    </row>
    <row r="446" spans="1:13" x14ac:dyDescent="0.25">
      <c r="A446">
        <v>73.583333333333329</v>
      </c>
      <c r="B446">
        <v>36.978000000000002</v>
      </c>
      <c r="C446">
        <v>1400.0617954070999</v>
      </c>
      <c r="D446">
        <v>6.9163913043478296</v>
      </c>
      <c r="E446">
        <v>55.073445544554502</v>
      </c>
      <c r="F446">
        <v>1.5000085443038</v>
      </c>
      <c r="G446">
        <v>17.745764705882401</v>
      </c>
      <c r="H446">
        <v>2.0461111111111099</v>
      </c>
      <c r="I446">
        <f t="shared" si="24"/>
        <v>0.13939295655574191</v>
      </c>
      <c r="J446">
        <f t="shared" si="25"/>
        <v>7.9375105787389044E-2</v>
      </c>
      <c r="K446">
        <f t="shared" si="26"/>
        <v>0.56943412169931051</v>
      </c>
      <c r="L446">
        <v>3.0670000000000002</v>
      </c>
      <c r="M446">
        <f t="shared" si="27"/>
        <v>1408.6538999063077</v>
      </c>
    </row>
    <row r="447" spans="1:13" x14ac:dyDescent="0.25">
      <c r="A447">
        <v>73.75</v>
      </c>
      <c r="B447">
        <v>37.002000000000002</v>
      </c>
      <c r="C447">
        <v>1399.9895833333301</v>
      </c>
      <c r="D447">
        <v>6.8940999999999999</v>
      </c>
      <c r="E447">
        <v>51.561007905138297</v>
      </c>
      <c r="F447">
        <v>1.5000088145896699</v>
      </c>
      <c r="G447">
        <v>18.086400000000001</v>
      </c>
      <c r="H447">
        <v>2.0421874999999998</v>
      </c>
      <c r="I447">
        <f t="shared" si="24"/>
        <v>0.12289337851552846</v>
      </c>
      <c r="J447">
        <f t="shared" si="25"/>
        <v>7.9560568989238911E-2</v>
      </c>
      <c r="K447">
        <f t="shared" si="26"/>
        <v>0.64739508304091309</v>
      </c>
      <c r="L447">
        <v>3.0670000000000002</v>
      </c>
      <c r="M447">
        <f t="shared" si="27"/>
        <v>1409.565535998458</v>
      </c>
    </row>
    <row r="448" spans="1:13" x14ac:dyDescent="0.25">
      <c r="A448">
        <v>73.916666666666671</v>
      </c>
      <c r="B448">
        <v>37.011206896551698</v>
      </c>
      <c r="C448">
        <v>1400.0069716775599</v>
      </c>
      <c r="D448">
        <v>6.8594705882352898</v>
      </c>
      <c r="E448">
        <v>45.519599999999997</v>
      </c>
      <c r="F448">
        <v>1.5000078688524601</v>
      </c>
      <c r="G448">
        <v>17.9669047619048</v>
      </c>
      <c r="H448">
        <v>2.0283870967741899</v>
      </c>
      <c r="I448">
        <f t="shared" si="24"/>
        <v>0.12883245842020158</v>
      </c>
      <c r="J448">
        <f t="shared" si="25"/>
        <v>7.887769614108063E-2</v>
      </c>
      <c r="K448">
        <f t="shared" si="26"/>
        <v>0.61225018220029725</v>
      </c>
      <c r="L448">
        <v>3.0670000000000002</v>
      </c>
      <c r="M448">
        <f t="shared" si="27"/>
        <v>1410.4771720906083</v>
      </c>
    </row>
    <row r="449" spans="1:13" x14ac:dyDescent="0.25">
      <c r="A449">
        <v>74.083333333333329</v>
      </c>
      <c r="B449">
        <v>36.978225806451597</v>
      </c>
      <c r="C449">
        <v>1400.00545073375</v>
      </c>
      <c r="D449">
        <v>6.8953968253968299</v>
      </c>
      <c r="E449">
        <v>53.359514170040498</v>
      </c>
      <c r="F449">
        <v>1.5000161585365901</v>
      </c>
      <c r="G449">
        <v>17.6787654320988</v>
      </c>
      <c r="H449">
        <v>2.0140740740740699</v>
      </c>
      <c r="I449">
        <f t="shared" si="24"/>
        <v>0.14290830562120851</v>
      </c>
      <c r="J449">
        <f t="shared" si="25"/>
        <v>7.8009214843495114E-2</v>
      </c>
      <c r="K449">
        <f t="shared" si="26"/>
        <v>0.54586900673404981</v>
      </c>
      <c r="L449">
        <v>3.0670000000000002</v>
      </c>
      <c r="M449">
        <f t="shared" si="27"/>
        <v>1411.3888081827583</v>
      </c>
    </row>
    <row r="450" spans="1:13" x14ac:dyDescent="0.25">
      <c r="A450">
        <v>74.25</v>
      </c>
      <c r="B450">
        <v>37.023670886075898</v>
      </c>
      <c r="C450">
        <v>1399.9940552016999</v>
      </c>
      <c r="D450">
        <v>6.8971379310344796</v>
      </c>
      <c r="E450">
        <v>48.764514170040499</v>
      </c>
      <c r="F450">
        <v>1.5000077170418</v>
      </c>
      <c r="G450">
        <v>18.059473684210499</v>
      </c>
      <c r="H450">
        <v>1.97766666666667</v>
      </c>
      <c r="I450">
        <f t="shared" si="24"/>
        <v>0.12478435710762176</v>
      </c>
      <c r="J450">
        <f t="shared" si="25"/>
        <v>7.69062089224022E-2</v>
      </c>
      <c r="K450">
        <f t="shared" si="26"/>
        <v>0.61631289934902278</v>
      </c>
      <c r="L450">
        <v>3.0670000000000002</v>
      </c>
      <c r="M450">
        <f t="shared" si="27"/>
        <v>1412.3004442749086</v>
      </c>
    </row>
    <row r="451" spans="1:13" x14ac:dyDescent="0.25">
      <c r="A451">
        <v>74.416666666666671</v>
      </c>
      <c r="B451">
        <v>36.997352941176501</v>
      </c>
      <c r="C451">
        <v>1400.02447698745</v>
      </c>
      <c r="D451">
        <v>6.8891</v>
      </c>
      <c r="E451">
        <v>50.336953907815598</v>
      </c>
      <c r="F451">
        <v>1.5000048543689299</v>
      </c>
      <c r="G451">
        <v>17.828072289156601</v>
      </c>
      <c r="H451">
        <v>1.95235294117647</v>
      </c>
      <c r="I451">
        <f t="shared" si="24"/>
        <v>0.13623571995335404</v>
      </c>
      <c r="J451">
        <f t="shared" si="25"/>
        <v>7.5653070769442193E-2</v>
      </c>
      <c r="K451">
        <f t="shared" si="26"/>
        <v>0.5553100963194173</v>
      </c>
      <c r="L451">
        <v>3.0670000000000002</v>
      </c>
      <c r="M451">
        <f t="shared" si="27"/>
        <v>1413.2120803670589</v>
      </c>
    </row>
    <row r="452" spans="1:13" x14ac:dyDescent="0.25">
      <c r="A452">
        <v>74.583333333333329</v>
      </c>
      <c r="B452">
        <v>36.997681159420303</v>
      </c>
      <c r="C452">
        <v>1400.04414784394</v>
      </c>
      <c r="D452">
        <v>6.8885121951219501</v>
      </c>
      <c r="E452">
        <v>51.5101590457257</v>
      </c>
      <c r="F452">
        <v>1.5000032154340801</v>
      </c>
      <c r="G452">
        <v>17.983670886075899</v>
      </c>
      <c r="H452">
        <v>2.0099999999999998</v>
      </c>
      <c r="I452">
        <f t="shared" si="24"/>
        <v>0.12818125128515515</v>
      </c>
      <c r="J452">
        <f t="shared" si="25"/>
        <v>7.8146251898173577E-2</v>
      </c>
      <c r="K452">
        <f t="shared" si="26"/>
        <v>0.60965430680909416</v>
      </c>
      <c r="L452">
        <v>3.0670000000000002</v>
      </c>
      <c r="M452">
        <f t="shared" si="27"/>
        <v>1414.1237164592089</v>
      </c>
    </row>
    <row r="453" spans="1:13" x14ac:dyDescent="0.25">
      <c r="A453">
        <v>74.75</v>
      </c>
      <c r="B453">
        <v>37.002058823529403</v>
      </c>
      <c r="C453">
        <v>1400.0019522776599</v>
      </c>
      <c r="D453">
        <v>6.8816363636363604</v>
      </c>
      <c r="E453">
        <v>51.032574850299397</v>
      </c>
      <c r="F453">
        <v>1.5000047752809</v>
      </c>
      <c r="G453">
        <v>17.9922807017544</v>
      </c>
      <c r="H453">
        <v>1.9735714285714301</v>
      </c>
      <c r="I453">
        <f t="shared" si="24"/>
        <v>0.12808790440002996</v>
      </c>
      <c r="J453">
        <f t="shared" si="25"/>
        <v>7.6673688807735368E-2</v>
      </c>
      <c r="K453">
        <f t="shared" si="26"/>
        <v>0.59860210194614938</v>
      </c>
      <c r="L453">
        <v>3.0670000000000002</v>
      </c>
      <c r="M453">
        <f t="shared" si="27"/>
        <v>1415.0353525513592</v>
      </c>
    </row>
    <row r="454" spans="1:13" x14ac:dyDescent="0.25">
      <c r="A454">
        <v>74.916666666666671</v>
      </c>
      <c r="B454">
        <v>36.987166666666702</v>
      </c>
      <c r="C454">
        <v>1400.0379381443299</v>
      </c>
      <c r="D454">
        <v>6.9005454545454503</v>
      </c>
      <c r="E454">
        <v>53.359061876247502</v>
      </c>
      <c r="F454">
        <v>1.5000046357615899</v>
      </c>
      <c r="G454">
        <v>17.8738666666667</v>
      </c>
      <c r="H454">
        <v>1.92892857142857</v>
      </c>
      <c r="I454">
        <f t="shared" ref="I454:I517" si="28">((F454*60)/22.4)*((20.95-(((100-20.95-0.04)/(100-G454-H454))*(G454)))/100)</f>
        <v>0.1342261870630114</v>
      </c>
      <c r="J454">
        <f t="shared" ref="J454:J517" si="29">(-1)*((F454*60)/22.4)*((0.04-(((100-20.95-0.04)/(100-G454-H454))*(H454)))/100)</f>
        <v>7.4747382426421677E-2</v>
      </c>
      <c r="K454">
        <f t="shared" ref="K454:K517" si="30">J454/I454</f>
        <v>0.55687630008689826</v>
      </c>
      <c r="L454">
        <v>3.0670000000000002</v>
      </c>
      <c r="M454">
        <f t="shared" si="27"/>
        <v>1415.9469886435095</v>
      </c>
    </row>
    <row r="455" spans="1:13" x14ac:dyDescent="0.25">
      <c r="A455">
        <v>75.083333333333329</v>
      </c>
      <c r="B455">
        <v>37.0146835443038</v>
      </c>
      <c r="C455">
        <v>1400.01861924686</v>
      </c>
      <c r="D455">
        <v>6.8959111111111104</v>
      </c>
      <c r="E455">
        <v>50.374777327935199</v>
      </c>
      <c r="F455">
        <v>1.5000060790273599</v>
      </c>
      <c r="G455">
        <v>18.079411764705899</v>
      </c>
      <c r="H455">
        <v>1.9064000000000001</v>
      </c>
      <c r="I455">
        <f t="shared" si="28"/>
        <v>0.1244531131345778</v>
      </c>
      <c r="J455">
        <f t="shared" si="29"/>
        <v>7.4028290809425371E-2</v>
      </c>
      <c r="K455">
        <f t="shared" si="30"/>
        <v>0.59482875875812469</v>
      </c>
      <c r="L455">
        <v>3.0670000000000002</v>
      </c>
      <c r="M455">
        <f t="shared" si="27"/>
        <v>1416.8586247356595</v>
      </c>
    </row>
    <row r="456" spans="1:13" x14ac:dyDescent="0.25">
      <c r="A456">
        <v>75.25</v>
      </c>
      <c r="B456">
        <v>36.982571428571397</v>
      </c>
      <c r="C456">
        <v>1400.0286026200899</v>
      </c>
      <c r="D456">
        <v>6.9052452830188704</v>
      </c>
      <c r="E456">
        <v>54.387914979757099</v>
      </c>
      <c r="F456">
        <v>1.50000098360656</v>
      </c>
      <c r="G456">
        <v>17.8363333333333</v>
      </c>
      <c r="H456">
        <v>1.9026666666666701</v>
      </c>
      <c r="I456">
        <f t="shared" si="28"/>
        <v>0.13627275870396316</v>
      </c>
      <c r="J456">
        <f t="shared" si="29"/>
        <v>7.3647790392147958E-2</v>
      </c>
      <c r="K456">
        <f t="shared" si="30"/>
        <v>0.54044396761746993</v>
      </c>
      <c r="L456">
        <v>3.0670000000000002</v>
      </c>
      <c r="M456">
        <f t="shared" si="27"/>
        <v>1417.7702608278098</v>
      </c>
    </row>
    <row r="457" spans="1:13" x14ac:dyDescent="0.25">
      <c r="A457">
        <v>75.416666666666671</v>
      </c>
      <c r="B457">
        <v>37.000196078431401</v>
      </c>
      <c r="C457">
        <v>1399.9588842975199</v>
      </c>
      <c r="D457">
        <v>6.8982205882352901</v>
      </c>
      <c r="E457">
        <v>48.863691683570003</v>
      </c>
      <c r="F457">
        <v>1.5000014836795299</v>
      </c>
      <c r="G457">
        <v>18.123999999999999</v>
      </c>
      <c r="H457">
        <v>1.9056249999999999</v>
      </c>
      <c r="I457">
        <f t="shared" si="28"/>
        <v>0.12228977276598782</v>
      </c>
      <c r="J457">
        <f t="shared" si="29"/>
        <v>7.4038737676585337E-2</v>
      </c>
      <c r="K457">
        <f t="shared" si="30"/>
        <v>0.60543687343556474</v>
      </c>
      <c r="L457">
        <v>3.0670000000000002</v>
      </c>
      <c r="M457">
        <f t="shared" si="27"/>
        <v>1418.6818969199601</v>
      </c>
    </row>
    <row r="458" spans="1:13" x14ac:dyDescent="0.25">
      <c r="A458">
        <v>75.583333333333329</v>
      </c>
      <c r="B458">
        <v>36.990625000000001</v>
      </c>
      <c r="C458">
        <v>1400.10123966942</v>
      </c>
      <c r="D458">
        <v>6.9057758620689702</v>
      </c>
      <c r="E458">
        <v>53.819763313609499</v>
      </c>
      <c r="F458">
        <v>1.49999698795181</v>
      </c>
      <c r="G458">
        <v>17.8737804878049</v>
      </c>
      <c r="H458">
        <v>1.8974193548387099</v>
      </c>
      <c r="I458">
        <f t="shared" si="28"/>
        <v>0.13450754301915324</v>
      </c>
      <c r="J458">
        <f t="shared" si="29"/>
        <v>7.3470171463274447E-2</v>
      </c>
      <c r="K458">
        <f t="shared" si="30"/>
        <v>0.54621599513428509</v>
      </c>
      <c r="L458">
        <v>3.0670000000000002</v>
      </c>
      <c r="M458">
        <f t="shared" si="27"/>
        <v>1419.5935330121101</v>
      </c>
    </row>
    <row r="459" spans="1:13" x14ac:dyDescent="0.25">
      <c r="A459">
        <v>75.75</v>
      </c>
      <c r="B459">
        <v>36.997599999999998</v>
      </c>
      <c r="C459">
        <v>1400.0268343815501</v>
      </c>
      <c r="D459">
        <v>6.9016206896551697</v>
      </c>
      <c r="E459">
        <v>51.612771084337297</v>
      </c>
      <c r="F459">
        <v>1.50000063291139</v>
      </c>
      <c r="G459">
        <v>17.868714285714301</v>
      </c>
      <c r="H459">
        <v>1.89147058823529</v>
      </c>
      <c r="I459">
        <f t="shared" si="28"/>
        <v>0.13480538882572948</v>
      </c>
      <c r="J459">
        <f t="shared" si="29"/>
        <v>7.3224693933340954E-2</v>
      </c>
      <c r="K459">
        <f t="shared" si="30"/>
        <v>0.54318818091168919</v>
      </c>
      <c r="L459">
        <v>3.0670000000000002</v>
      </c>
      <c r="M459">
        <f t="shared" si="27"/>
        <v>1420.5051691042604</v>
      </c>
    </row>
    <row r="460" spans="1:13" x14ac:dyDescent="0.25">
      <c r="A460">
        <v>75.916666666666671</v>
      </c>
      <c r="B460">
        <v>37.0017391304348</v>
      </c>
      <c r="C460">
        <v>1400.02902542373</v>
      </c>
      <c r="D460">
        <v>6.8959999999999999</v>
      </c>
      <c r="E460">
        <v>50.739841584158398</v>
      </c>
      <c r="F460">
        <v>1.49999477124183</v>
      </c>
      <c r="G460">
        <v>18.010144927536199</v>
      </c>
      <c r="H460">
        <v>1.93</v>
      </c>
      <c r="I460">
        <f t="shared" si="28"/>
        <v>0.1276078589969093</v>
      </c>
      <c r="J460">
        <f t="shared" si="29"/>
        <v>7.4920366692645346E-2</v>
      </c>
      <c r="K460">
        <f t="shared" si="30"/>
        <v>0.58711404831625569</v>
      </c>
      <c r="L460">
        <v>3.0670000000000002</v>
      </c>
      <c r="M460">
        <f t="shared" si="27"/>
        <v>1421.4168051964107</v>
      </c>
    </row>
    <row r="461" spans="1:13" x14ac:dyDescent="0.25">
      <c r="A461">
        <v>76.083333333333329</v>
      </c>
      <c r="B461">
        <v>36.997586206896599</v>
      </c>
      <c r="C461">
        <v>1399.9863539445601</v>
      </c>
      <c r="D461">
        <v>6.8960204081632703</v>
      </c>
      <c r="E461">
        <v>53.867992047713699</v>
      </c>
      <c r="F461">
        <v>1.5000012121212101</v>
      </c>
      <c r="G461">
        <v>17.955652173912998</v>
      </c>
      <c r="H461">
        <v>1.9027586206896601</v>
      </c>
      <c r="I461">
        <f t="shared" si="28"/>
        <v>0.13049525937784226</v>
      </c>
      <c r="J461">
        <f t="shared" si="29"/>
        <v>7.3763573735520754E-2</v>
      </c>
      <c r="K461">
        <f t="shared" si="30"/>
        <v>0.56525864684434357</v>
      </c>
      <c r="L461">
        <v>3.0670000000000002</v>
      </c>
      <c r="M461">
        <f t="shared" si="27"/>
        <v>1422.3284412885607</v>
      </c>
    </row>
    <row r="462" spans="1:13" x14ac:dyDescent="0.25">
      <c r="A462">
        <v>76.25</v>
      </c>
      <c r="B462">
        <v>37.012835820895504</v>
      </c>
      <c r="C462">
        <v>1400.0119834710699</v>
      </c>
      <c r="D462">
        <v>6.8755517241379298</v>
      </c>
      <c r="E462">
        <v>47.840976095617499</v>
      </c>
      <c r="F462">
        <v>1.5000037037037</v>
      </c>
      <c r="G462">
        <v>18.100000000000001</v>
      </c>
      <c r="H462">
        <v>1.8992592592592601</v>
      </c>
      <c r="I462">
        <f t="shared" si="28"/>
        <v>0.1235153815554763</v>
      </c>
      <c r="J462">
        <f t="shared" si="29"/>
        <v>7.3757534892754328E-2</v>
      </c>
      <c r="K462">
        <f t="shared" si="30"/>
        <v>0.59715262960691673</v>
      </c>
      <c r="L462">
        <v>3.0670000000000002</v>
      </c>
      <c r="M462">
        <f t="shared" si="27"/>
        <v>1423.240077380711</v>
      </c>
    </row>
    <row r="463" spans="1:13" x14ac:dyDescent="0.25">
      <c r="A463">
        <v>76.416666666666671</v>
      </c>
      <c r="B463">
        <v>36.994675324675299</v>
      </c>
      <c r="C463">
        <v>1400.01268498943</v>
      </c>
      <c r="D463">
        <v>6.8899016393442603</v>
      </c>
      <c r="E463">
        <v>52.646558704453398</v>
      </c>
      <c r="F463">
        <v>1.4999993846153801</v>
      </c>
      <c r="G463">
        <v>17.868307692307699</v>
      </c>
      <c r="H463">
        <v>1.86928571428571</v>
      </c>
      <c r="I463">
        <f t="shared" si="28"/>
        <v>0.13502033925548293</v>
      </c>
      <c r="J463">
        <f t="shared" si="29"/>
        <v>7.2326122544979499E-2</v>
      </c>
      <c r="K463">
        <f t="shared" si="30"/>
        <v>0.53566835147796055</v>
      </c>
      <c r="L463">
        <v>3.0670000000000002</v>
      </c>
      <c r="M463">
        <f t="shared" si="27"/>
        <v>1424.1517134728613</v>
      </c>
    </row>
    <row r="464" spans="1:13" x14ac:dyDescent="0.25">
      <c r="A464">
        <v>76.583333333333329</v>
      </c>
      <c r="B464">
        <v>36.988955223880602</v>
      </c>
      <c r="C464">
        <v>1400.01719745223</v>
      </c>
      <c r="D464">
        <v>6.8983333333333299</v>
      </c>
      <c r="E464">
        <v>57.058151093439399</v>
      </c>
      <c r="F464">
        <v>1.49999626168224</v>
      </c>
      <c r="G464">
        <v>18.033846153846198</v>
      </c>
      <c r="H464">
        <v>1.8557142857142901</v>
      </c>
      <c r="I464">
        <f t="shared" si="28"/>
        <v>0.12711971463937219</v>
      </c>
      <c r="J464">
        <f t="shared" si="29"/>
        <v>7.1928431788264996E-2</v>
      </c>
      <c r="K464">
        <f t="shared" si="30"/>
        <v>0.56583223139164396</v>
      </c>
      <c r="L464">
        <v>3.0670000000000002</v>
      </c>
      <c r="M464">
        <f t="shared" si="27"/>
        <v>1425.0633495650113</v>
      </c>
    </row>
    <row r="465" spans="1:13" x14ac:dyDescent="0.25">
      <c r="A465">
        <v>76.75</v>
      </c>
      <c r="B465">
        <v>37.000317460317497</v>
      </c>
      <c r="C465">
        <v>1400.02266949153</v>
      </c>
      <c r="D465">
        <v>6.8817352941176502</v>
      </c>
      <c r="E465">
        <v>50.7057053941909</v>
      </c>
      <c r="F465">
        <v>1.49999239766082</v>
      </c>
      <c r="G465">
        <v>18.02</v>
      </c>
      <c r="H465">
        <v>1.82692307692308</v>
      </c>
      <c r="I465">
        <f t="shared" si="28"/>
        <v>0.12804790946269701</v>
      </c>
      <c r="J465">
        <f t="shared" si="29"/>
        <v>7.0748842732107867E-2</v>
      </c>
      <c r="K465">
        <f t="shared" si="30"/>
        <v>0.55251853020465325</v>
      </c>
      <c r="L465">
        <v>3.0670000000000002</v>
      </c>
      <c r="M465">
        <f t="shared" si="27"/>
        <v>1425.9749856571616</v>
      </c>
    </row>
    <row r="466" spans="1:13" x14ac:dyDescent="0.25">
      <c r="A466">
        <v>76.916666666666671</v>
      </c>
      <c r="B466">
        <v>37.003466666666696</v>
      </c>
      <c r="C466">
        <v>1399.9799578059101</v>
      </c>
      <c r="D466">
        <v>6.8968153846153903</v>
      </c>
      <c r="E466">
        <v>51.722371134020598</v>
      </c>
      <c r="F466">
        <v>1.4999943620178</v>
      </c>
      <c r="G466">
        <v>17.9514492753623</v>
      </c>
      <c r="H466">
        <v>1.8080645161290301</v>
      </c>
      <c r="I466">
        <f t="shared" si="28"/>
        <v>0.13153755236292344</v>
      </c>
      <c r="J466">
        <f t="shared" si="29"/>
        <v>6.9924027156752291E-2</v>
      </c>
      <c r="K466">
        <f t="shared" si="30"/>
        <v>0.53158984564214695</v>
      </c>
      <c r="L466">
        <v>3.0670000000000002</v>
      </c>
      <c r="M466">
        <f t="shared" si="27"/>
        <v>1426.8866217493119</v>
      </c>
    </row>
    <row r="467" spans="1:13" x14ac:dyDescent="0.25">
      <c r="A467">
        <v>77.083333333333329</v>
      </c>
      <c r="B467">
        <v>37.010307692307698</v>
      </c>
      <c r="C467">
        <v>1400.02345415778</v>
      </c>
      <c r="D467">
        <v>6.8985873015873</v>
      </c>
      <c r="E467">
        <v>52.374186991869898</v>
      </c>
      <c r="F467">
        <v>1.49998791208791</v>
      </c>
      <c r="G467">
        <v>18.068620689655202</v>
      </c>
      <c r="H467">
        <v>1.7445161290322599</v>
      </c>
      <c r="I467">
        <f t="shared" si="28"/>
        <v>0.1264234105873436</v>
      </c>
      <c r="J467">
        <f t="shared" si="29"/>
        <v>6.7455771166917144E-2</v>
      </c>
      <c r="K467">
        <f t="shared" si="30"/>
        <v>0.53357025295811966</v>
      </c>
      <c r="L467">
        <v>3.0670000000000002</v>
      </c>
      <c r="M467">
        <f t="shared" si="27"/>
        <v>1427.7982578414619</v>
      </c>
    </row>
    <row r="468" spans="1:13" x14ac:dyDescent="0.25">
      <c r="A468">
        <v>77.25</v>
      </c>
      <c r="B468">
        <v>36.991044776119402</v>
      </c>
      <c r="C468">
        <v>1400.0401673640199</v>
      </c>
      <c r="D468">
        <v>6.9042127659574497</v>
      </c>
      <c r="E468">
        <v>55.438651911468803</v>
      </c>
      <c r="F468">
        <v>1.4999852941176499</v>
      </c>
      <c r="G468">
        <v>18.151320754716998</v>
      </c>
      <c r="H468">
        <v>1.6743749999999999</v>
      </c>
      <c r="I468">
        <f t="shared" si="28"/>
        <v>0.12303665541685563</v>
      </c>
      <c r="J468">
        <f t="shared" si="29"/>
        <v>6.4689254593359835E-2</v>
      </c>
      <c r="K468">
        <f t="shared" si="30"/>
        <v>0.52577221295709586</v>
      </c>
      <c r="L468">
        <v>3.0670000000000002</v>
      </c>
      <c r="M468">
        <f t="shared" si="27"/>
        <v>1428.7098939336122</v>
      </c>
    </row>
    <row r="469" spans="1:13" x14ac:dyDescent="0.25">
      <c r="A469">
        <v>77.416666666666671</v>
      </c>
      <c r="B469">
        <v>37.004492753623197</v>
      </c>
      <c r="C469">
        <v>1400.0424050632901</v>
      </c>
      <c r="D469">
        <v>6.8886376811594197</v>
      </c>
      <c r="E469">
        <v>50.116247422680402</v>
      </c>
      <c r="F469">
        <v>1.49999645390071</v>
      </c>
      <c r="G469">
        <v>18.108269230769199</v>
      </c>
      <c r="H469">
        <v>1.67</v>
      </c>
      <c r="I469">
        <f t="shared" si="28"/>
        <v>0.12516607933380197</v>
      </c>
      <c r="J469">
        <f t="shared" si="29"/>
        <v>6.4477415924406589E-2</v>
      </c>
      <c r="K469">
        <f t="shared" si="30"/>
        <v>0.51513490130543715</v>
      </c>
      <c r="L469">
        <v>3.0670000000000002</v>
      </c>
      <c r="M469">
        <f t="shared" si="27"/>
        <v>1429.6215300257625</v>
      </c>
    </row>
    <row r="470" spans="1:13" x14ac:dyDescent="0.25">
      <c r="A470">
        <v>77.583333333333329</v>
      </c>
      <c r="B470">
        <v>36.980327868852498</v>
      </c>
      <c r="C470">
        <v>1400.0069915254201</v>
      </c>
      <c r="D470">
        <v>6.8963529411764704</v>
      </c>
      <c r="E470">
        <v>58.137956349206299</v>
      </c>
      <c r="F470">
        <v>1.49999593220339</v>
      </c>
      <c r="G470">
        <v>18.027547169811299</v>
      </c>
      <c r="H470">
        <v>1.6696969696969699</v>
      </c>
      <c r="I470">
        <f t="shared" si="28"/>
        <v>0.12908013037555463</v>
      </c>
      <c r="J470">
        <f t="shared" si="29"/>
        <v>6.4398735239463337E-2</v>
      </c>
      <c r="K470">
        <f t="shared" si="30"/>
        <v>0.4989050991201916</v>
      </c>
      <c r="L470">
        <v>3.0670000000000002</v>
      </c>
      <c r="M470">
        <f t="shared" si="27"/>
        <v>1430.5331661179125</v>
      </c>
    </row>
    <row r="471" spans="1:13" x14ac:dyDescent="0.25">
      <c r="A471">
        <v>77.75</v>
      </c>
      <c r="B471">
        <v>37.006842105263203</v>
      </c>
      <c r="C471">
        <v>1400.0122153209099</v>
      </c>
      <c r="D471">
        <v>6.8839629629629604</v>
      </c>
      <c r="E471">
        <v>50.5951515151515</v>
      </c>
      <c r="F471">
        <v>1.49999968253968</v>
      </c>
      <c r="G471">
        <v>18.271346153846199</v>
      </c>
      <c r="H471">
        <v>1.6515384615384601</v>
      </c>
      <c r="I471">
        <f t="shared" si="28"/>
        <v>0.11740736867741243</v>
      </c>
      <c r="J471">
        <f t="shared" si="29"/>
        <v>6.38650271192127E-2</v>
      </c>
      <c r="K471">
        <f t="shared" si="30"/>
        <v>0.54396097824735135</v>
      </c>
      <c r="L471">
        <v>3.0670000000000002</v>
      </c>
      <c r="M471">
        <f t="shared" si="27"/>
        <v>1431.4448022100628</v>
      </c>
    </row>
    <row r="472" spans="1:13" x14ac:dyDescent="0.25">
      <c r="A472">
        <v>77.916666666666671</v>
      </c>
      <c r="B472">
        <v>37</v>
      </c>
      <c r="C472">
        <v>1399.98604166667</v>
      </c>
      <c r="D472">
        <v>6.8908333333333296</v>
      </c>
      <c r="E472">
        <v>53.6116666666667</v>
      </c>
      <c r="F472">
        <v>1.4999966360856301</v>
      </c>
      <c r="G472">
        <v>18.0048717948718</v>
      </c>
      <c r="H472">
        <v>1.6214285714285701</v>
      </c>
      <c r="I472">
        <f t="shared" si="28"/>
        <v>0.13060484064343875</v>
      </c>
      <c r="J472">
        <f t="shared" si="29"/>
        <v>6.2434057771084649E-2</v>
      </c>
      <c r="K472">
        <f t="shared" si="30"/>
        <v>0.47803785421349293</v>
      </c>
      <c r="L472">
        <v>3.0670000000000002</v>
      </c>
      <c r="M472">
        <f t="shared" si="27"/>
        <v>1432.3564383022131</v>
      </c>
    </row>
    <row r="473" spans="1:13" x14ac:dyDescent="0.25">
      <c r="A473">
        <v>78.083333333333329</v>
      </c>
      <c r="B473">
        <v>36.986984126984098</v>
      </c>
      <c r="C473">
        <v>1399.9738241308801</v>
      </c>
      <c r="D473">
        <v>6.8851914893617003</v>
      </c>
      <c r="E473">
        <v>54.542933884297497</v>
      </c>
      <c r="F473">
        <v>1.4999923322683699</v>
      </c>
      <c r="G473">
        <v>18.164310344827602</v>
      </c>
      <c r="H473">
        <v>1.64225806451613</v>
      </c>
      <c r="I473">
        <f t="shared" si="28"/>
        <v>0.12269445471463974</v>
      </c>
      <c r="J473">
        <f t="shared" si="29"/>
        <v>6.3402382168311136E-2</v>
      </c>
      <c r="K473">
        <f t="shared" si="30"/>
        <v>0.51675018496778113</v>
      </c>
      <c r="L473">
        <v>3.0670000000000002</v>
      </c>
      <c r="M473">
        <f t="shared" si="27"/>
        <v>1433.2680743943631</v>
      </c>
    </row>
    <row r="474" spans="1:13" x14ac:dyDescent="0.25">
      <c r="A474">
        <v>78.25</v>
      </c>
      <c r="B474">
        <v>37.000135135135103</v>
      </c>
      <c r="C474">
        <v>1400.0227180527399</v>
      </c>
      <c r="D474">
        <v>6.8935000000000004</v>
      </c>
      <c r="E474">
        <v>52.7097336065574</v>
      </c>
      <c r="F474">
        <v>1.5000009493670901</v>
      </c>
      <c r="G474">
        <v>18.117457627118601</v>
      </c>
      <c r="H474">
        <v>1.63965517241379</v>
      </c>
      <c r="I474">
        <f t="shared" si="28"/>
        <v>0.12499187833555211</v>
      </c>
      <c r="J474">
        <f t="shared" si="29"/>
        <v>6.3259705519684614E-2</v>
      </c>
      <c r="K474">
        <f t="shared" si="30"/>
        <v>0.506110527836522</v>
      </c>
      <c r="L474">
        <v>3.0670000000000002</v>
      </c>
      <c r="M474">
        <f t="shared" si="27"/>
        <v>1434.1797104865134</v>
      </c>
    </row>
    <row r="475" spans="1:13" x14ac:dyDescent="0.25">
      <c r="A475">
        <v>78.416666666666671</v>
      </c>
      <c r="B475">
        <v>37.0122</v>
      </c>
      <c r="C475">
        <v>1399.97388535032</v>
      </c>
      <c r="D475">
        <v>6.8957846153846196</v>
      </c>
      <c r="E475">
        <v>51.675731707317098</v>
      </c>
      <c r="F475">
        <v>1.50000091463415</v>
      </c>
      <c r="G475">
        <v>18.0897222222222</v>
      </c>
      <c r="H475">
        <v>1.6262857142857099</v>
      </c>
      <c r="I475">
        <f t="shared" si="28"/>
        <v>0.12645553263835058</v>
      </c>
      <c r="J475">
        <f t="shared" si="29"/>
        <v>6.2697850666501326E-2</v>
      </c>
      <c r="K475">
        <f t="shared" si="30"/>
        <v>0.49580947039945289</v>
      </c>
      <c r="L475">
        <v>3.0670000000000002</v>
      </c>
      <c r="M475">
        <f t="shared" si="27"/>
        <v>1435.0913465786637</v>
      </c>
    </row>
    <row r="476" spans="1:13" x14ac:dyDescent="0.25">
      <c r="A476">
        <v>78.583333333333329</v>
      </c>
      <c r="B476">
        <v>36.994285714285702</v>
      </c>
      <c r="C476">
        <v>1400.02017353579</v>
      </c>
      <c r="D476">
        <v>6.8926862745098001</v>
      </c>
      <c r="E476">
        <v>57.748955823293201</v>
      </c>
      <c r="F476">
        <v>1.49999285714286</v>
      </c>
      <c r="G476">
        <v>18.0989705882353</v>
      </c>
      <c r="H476">
        <v>1.6227272727272699</v>
      </c>
      <c r="I476">
        <f t="shared" si="28"/>
        <v>0.12603844218385374</v>
      </c>
      <c r="J476">
        <f t="shared" si="29"/>
        <v>6.2561358004593892E-2</v>
      </c>
      <c r="K476">
        <f t="shared" si="30"/>
        <v>0.49636727430615901</v>
      </c>
      <c r="L476">
        <v>3.0670000000000002</v>
      </c>
      <c r="M476">
        <f t="shared" si="27"/>
        <v>1436.0029826708137</v>
      </c>
    </row>
    <row r="477" spans="1:13" x14ac:dyDescent="0.25">
      <c r="A477">
        <v>78.75</v>
      </c>
      <c r="B477">
        <v>36.996111111111098</v>
      </c>
      <c r="C477">
        <v>1399.97536534447</v>
      </c>
      <c r="D477">
        <v>6.8568955223880597</v>
      </c>
      <c r="E477">
        <v>51.3673100616016</v>
      </c>
      <c r="F477">
        <v>1.4999985029940099</v>
      </c>
      <c r="G477">
        <v>18.300307692307701</v>
      </c>
      <c r="H477">
        <v>1.61838709677419</v>
      </c>
      <c r="I477">
        <f t="shared" si="28"/>
        <v>0.11629710786591321</v>
      </c>
      <c r="J477">
        <f t="shared" si="29"/>
        <v>6.2547397034267191E-2</v>
      </c>
      <c r="K477">
        <f t="shared" si="30"/>
        <v>0.53782418309475333</v>
      </c>
      <c r="L477">
        <v>3.0670000000000002</v>
      </c>
      <c r="M477">
        <f t="shared" si="27"/>
        <v>1436.914618762964</v>
      </c>
    </row>
    <row r="478" spans="1:13" x14ac:dyDescent="0.25">
      <c r="A478">
        <v>78.916666666666671</v>
      </c>
      <c r="B478">
        <v>36.991692307692297</v>
      </c>
      <c r="C478">
        <v>1400.01125541126</v>
      </c>
      <c r="D478">
        <v>6.8888923076923101</v>
      </c>
      <c r="E478">
        <v>55.722177589852002</v>
      </c>
      <c r="F478">
        <v>1.5000035598705499</v>
      </c>
      <c r="G478">
        <v>18.100000000000001</v>
      </c>
      <c r="H478">
        <v>1.6203125</v>
      </c>
      <c r="I478">
        <f t="shared" si="28"/>
        <v>0.12601098591793777</v>
      </c>
      <c r="J478">
        <f t="shared" si="29"/>
        <v>6.2465209185705049E-2</v>
      </c>
      <c r="K478">
        <f t="shared" si="30"/>
        <v>0.49571240737997491</v>
      </c>
      <c r="L478">
        <v>3.0670000000000002</v>
      </c>
      <c r="M478">
        <f t="shared" si="27"/>
        <v>1437.8262548551143</v>
      </c>
    </row>
    <row r="479" spans="1:13" x14ac:dyDescent="0.25">
      <c r="A479">
        <v>79.083333333333329</v>
      </c>
      <c r="B479">
        <v>37.0075</v>
      </c>
      <c r="C479">
        <v>1400.0194560669499</v>
      </c>
      <c r="D479">
        <v>6.8928135593220299</v>
      </c>
      <c r="E479">
        <v>51.825306553911197</v>
      </c>
      <c r="F479">
        <v>1.5000037142857101</v>
      </c>
      <c r="G479">
        <v>18.1652083333333</v>
      </c>
      <c r="H479">
        <v>1.5564285714285699</v>
      </c>
      <c r="I479">
        <f t="shared" si="28"/>
        <v>0.12342060142756796</v>
      </c>
      <c r="J479">
        <f t="shared" si="29"/>
        <v>5.9940055183598177E-2</v>
      </c>
      <c r="K479">
        <f t="shared" si="30"/>
        <v>0.48565680680769729</v>
      </c>
      <c r="L479">
        <v>3.0670000000000002</v>
      </c>
      <c r="M479">
        <f t="shared" si="27"/>
        <v>1438.7378909472643</v>
      </c>
    </row>
    <row r="480" spans="1:13" x14ac:dyDescent="0.25">
      <c r="A480">
        <v>79.25</v>
      </c>
      <c r="B480">
        <v>36.9780821917808</v>
      </c>
      <c r="C480">
        <v>1399.99753593429</v>
      </c>
      <c r="D480">
        <v>6.8967599999999996</v>
      </c>
      <c r="E480">
        <v>58.519680638722598</v>
      </c>
      <c r="F480">
        <v>1.5000005934718099</v>
      </c>
      <c r="G480">
        <v>18.1037931034483</v>
      </c>
      <c r="H480">
        <v>1.5922580645161299</v>
      </c>
      <c r="I480">
        <f t="shared" si="28"/>
        <v>0.12607702653354438</v>
      </c>
      <c r="J480">
        <f t="shared" si="29"/>
        <v>6.1336703176666958E-2</v>
      </c>
      <c r="K480">
        <f t="shared" si="30"/>
        <v>0.48650182244223178</v>
      </c>
      <c r="L480">
        <v>3.0670000000000002</v>
      </c>
      <c r="M480">
        <f t="shared" si="27"/>
        <v>1439.6495270394146</v>
      </c>
    </row>
    <row r="481" spans="1:13" x14ac:dyDescent="0.25">
      <c r="A481">
        <v>79.416666666666671</v>
      </c>
      <c r="B481">
        <v>37.0085185185185</v>
      </c>
      <c r="C481">
        <v>1400.0270042194099</v>
      </c>
      <c r="D481">
        <v>6.8736666666666704</v>
      </c>
      <c r="E481">
        <v>54.161004098360699</v>
      </c>
      <c r="F481">
        <v>1.5000059748427701</v>
      </c>
      <c r="G481">
        <v>18.285806451612899</v>
      </c>
      <c r="H481">
        <v>1.5881481481481501</v>
      </c>
      <c r="I481">
        <f t="shared" si="28"/>
        <v>0.11727728282267987</v>
      </c>
      <c r="J481">
        <f t="shared" si="29"/>
        <v>6.1313846440128869E-2</v>
      </c>
      <c r="K481">
        <f t="shared" si="30"/>
        <v>0.52281093971825532</v>
      </c>
      <c r="L481">
        <v>3.0670000000000002</v>
      </c>
      <c r="M481">
        <f t="shared" si="27"/>
        <v>1440.5611631315649</v>
      </c>
    </row>
    <row r="482" spans="1:13" x14ac:dyDescent="0.25">
      <c r="A482">
        <v>79.583333333333329</v>
      </c>
      <c r="B482">
        <v>37.019032258064499</v>
      </c>
      <c r="C482">
        <v>1399.95399159664</v>
      </c>
      <c r="D482">
        <v>6.86841176470588</v>
      </c>
      <c r="E482">
        <v>50.230520361990898</v>
      </c>
      <c r="F482">
        <v>1.50000087209302</v>
      </c>
      <c r="G482">
        <v>18.167066666666699</v>
      </c>
      <c r="H482">
        <v>1.5632142857142901</v>
      </c>
      <c r="I482">
        <f t="shared" si="28"/>
        <v>0.12326951988022328</v>
      </c>
      <c r="J482">
        <f t="shared" si="29"/>
        <v>6.0214931223642895E-2</v>
      </c>
      <c r="K482">
        <f t="shared" si="30"/>
        <v>0.48848191574163391</v>
      </c>
      <c r="L482">
        <v>3.0670000000000002</v>
      </c>
      <c r="M482">
        <f t="shared" si="27"/>
        <v>1441.4727992237149</v>
      </c>
    </row>
    <row r="483" spans="1:13" x14ac:dyDescent="0.25">
      <c r="A483">
        <v>79.75</v>
      </c>
      <c r="B483">
        <v>36.9911538461538</v>
      </c>
      <c r="C483">
        <v>1399.9948717948701</v>
      </c>
      <c r="D483">
        <v>6.8978222222222199</v>
      </c>
      <c r="E483">
        <v>56.604495798319299</v>
      </c>
      <c r="F483">
        <v>1.5000045045045001</v>
      </c>
      <c r="G483">
        <v>18.018611111111099</v>
      </c>
      <c r="H483">
        <v>1.55037037037037</v>
      </c>
      <c r="I483">
        <f t="shared" si="28"/>
        <v>0.13057004103285319</v>
      </c>
      <c r="J483">
        <f t="shared" si="29"/>
        <v>5.9584162009810648E-2</v>
      </c>
      <c r="K483">
        <f t="shared" si="30"/>
        <v>0.45633869407162447</v>
      </c>
      <c r="L483">
        <v>3.0670000000000002</v>
      </c>
      <c r="M483">
        <f t="shared" si="27"/>
        <v>1442.3844353158652</v>
      </c>
    </row>
    <row r="484" spans="1:13" x14ac:dyDescent="0.25">
      <c r="A484">
        <v>79.916666666666671</v>
      </c>
      <c r="B484">
        <v>36.995263157894698</v>
      </c>
      <c r="C484">
        <v>1400.0213692946099</v>
      </c>
      <c r="D484">
        <v>6.8923731343283601</v>
      </c>
      <c r="E484">
        <v>54.945936170212804</v>
      </c>
      <c r="F484">
        <v>1.5000078787878799</v>
      </c>
      <c r="G484">
        <v>18.236461538461501</v>
      </c>
      <c r="H484">
        <v>1.55375</v>
      </c>
      <c r="I484">
        <f t="shared" si="28"/>
        <v>0.11998677511198529</v>
      </c>
      <c r="J484">
        <f t="shared" si="29"/>
        <v>5.9886829048262209E-2</v>
      </c>
      <c r="K484">
        <f t="shared" si="30"/>
        <v>0.4991119145619925</v>
      </c>
      <c r="L484">
        <v>3.0670000000000002</v>
      </c>
      <c r="M484">
        <f t="shared" si="27"/>
        <v>1443.2960714080155</v>
      </c>
    </row>
    <row r="485" spans="1:13" x14ac:dyDescent="0.25">
      <c r="A485">
        <v>80.083333333333329</v>
      </c>
      <c r="B485">
        <v>36.988124999999997</v>
      </c>
      <c r="C485">
        <v>1400.01673819742</v>
      </c>
      <c r="D485">
        <v>6.89786440677966</v>
      </c>
      <c r="E485">
        <v>56.244264705882401</v>
      </c>
      <c r="F485">
        <v>1.5000102719033199</v>
      </c>
      <c r="G485">
        <v>18.2376595744681</v>
      </c>
      <c r="H485">
        <v>1.5555172413793099</v>
      </c>
      <c r="I485">
        <f t="shared" si="28"/>
        <v>0.11991286535887347</v>
      </c>
      <c r="J485">
        <f t="shared" si="29"/>
        <v>5.9959144245035088E-2</v>
      </c>
      <c r="K485">
        <f t="shared" si="30"/>
        <v>0.50002261279963778</v>
      </c>
      <c r="L485">
        <v>3.0670000000000002</v>
      </c>
      <c r="M485">
        <f t="shared" si="27"/>
        <v>1444.2077075001655</v>
      </c>
    </row>
    <row r="486" spans="1:13" x14ac:dyDescent="0.25">
      <c r="A486">
        <v>80.25</v>
      </c>
      <c r="B486">
        <v>37.012820512820497</v>
      </c>
      <c r="C486">
        <v>1400.00831556503</v>
      </c>
      <c r="D486">
        <v>6.8711111111111096</v>
      </c>
      <c r="E486">
        <v>54.555539419087097</v>
      </c>
      <c r="F486">
        <v>1.5000111764705899</v>
      </c>
      <c r="G486">
        <v>18.2257142857143</v>
      </c>
      <c r="H486">
        <v>1.53125</v>
      </c>
      <c r="I486">
        <f t="shared" si="28"/>
        <v>0.12071126437881684</v>
      </c>
      <c r="J486">
        <f t="shared" si="29"/>
        <v>5.8971348617904797E-2</v>
      </c>
      <c r="K486">
        <f t="shared" si="30"/>
        <v>0.48853227510599628</v>
      </c>
      <c r="L486">
        <v>3.0670000000000002</v>
      </c>
      <c r="M486">
        <f t="shared" si="27"/>
        <v>1445.1193435923158</v>
      </c>
    </row>
    <row r="487" spans="1:13" x14ac:dyDescent="0.25">
      <c r="A487">
        <v>80.416666666666671</v>
      </c>
      <c r="B487">
        <v>36.999411764705897</v>
      </c>
      <c r="C487">
        <v>1399.9900414937799</v>
      </c>
      <c r="D487">
        <v>6.8865945945945901</v>
      </c>
      <c r="E487">
        <v>54.847121212121202</v>
      </c>
      <c r="F487">
        <v>1.50000826210826</v>
      </c>
      <c r="G487">
        <v>18.1906</v>
      </c>
      <c r="H487">
        <v>1.55758620689655</v>
      </c>
      <c r="I487">
        <f t="shared" si="28"/>
        <v>0.12217891600916078</v>
      </c>
      <c r="J487">
        <f t="shared" si="29"/>
        <v>6.0006390990282724E-2</v>
      </c>
      <c r="K487">
        <f t="shared" si="30"/>
        <v>0.49113540167424252</v>
      </c>
      <c r="L487">
        <v>3.0670000000000002</v>
      </c>
      <c r="M487">
        <f t="shared" si="27"/>
        <v>1446.030979684466</v>
      </c>
    </row>
    <row r="488" spans="1:13" x14ac:dyDescent="0.25">
      <c r="A488">
        <v>80.583333333333329</v>
      </c>
      <c r="B488">
        <v>36.998750000000001</v>
      </c>
      <c r="C488">
        <v>1400.00817610063</v>
      </c>
      <c r="D488">
        <v>6.8935806451612898</v>
      </c>
      <c r="E488">
        <v>53.893910256410301</v>
      </c>
      <c r="F488">
        <v>1.50001101190476</v>
      </c>
      <c r="G488">
        <v>18.197111111111099</v>
      </c>
      <c r="H488">
        <v>1.4978125</v>
      </c>
      <c r="I488">
        <f t="shared" si="28"/>
        <v>0.12239900570469253</v>
      </c>
      <c r="J488">
        <f t="shared" si="29"/>
        <v>5.760272689608794E-2</v>
      </c>
      <c r="K488">
        <f t="shared" si="30"/>
        <v>0.47061433681139425</v>
      </c>
      <c r="L488">
        <v>3.0670000000000002</v>
      </c>
      <c r="M488">
        <f t="shared" si="27"/>
        <v>1446.9426157766161</v>
      </c>
    </row>
    <row r="489" spans="1:13" x14ac:dyDescent="0.25">
      <c r="A489">
        <v>80.75</v>
      </c>
      <c r="B489">
        <v>37.005468749999999</v>
      </c>
      <c r="C489">
        <v>1399.946277666</v>
      </c>
      <c r="D489">
        <v>6.8955892857142898</v>
      </c>
      <c r="E489">
        <v>56.341461864406803</v>
      </c>
      <c r="F489">
        <v>1.50000377906977</v>
      </c>
      <c r="G489">
        <v>18.177021276595699</v>
      </c>
      <c r="H489">
        <v>1.52758620689655</v>
      </c>
      <c r="I489">
        <f t="shared" si="28"/>
        <v>0.12310592157332696</v>
      </c>
      <c r="J489">
        <f t="shared" si="29"/>
        <v>5.8786707813204171E-2</v>
      </c>
      <c r="K489">
        <f t="shared" si="30"/>
        <v>0.47752948893029801</v>
      </c>
      <c r="L489">
        <v>3.0670000000000002</v>
      </c>
      <c r="M489">
        <f t="shared" si="27"/>
        <v>1447.8542518687664</v>
      </c>
    </row>
    <row r="490" spans="1:13" x14ac:dyDescent="0.25">
      <c r="A490">
        <v>80.916666666666671</v>
      </c>
      <c r="B490">
        <v>37.002753623188397</v>
      </c>
      <c r="C490">
        <v>1400.02658227848</v>
      </c>
      <c r="D490">
        <v>6.8992203389830502</v>
      </c>
      <c r="E490">
        <v>55.1637804878049</v>
      </c>
      <c r="F490">
        <v>1.50000058309038</v>
      </c>
      <c r="G490">
        <v>18.205781250000001</v>
      </c>
      <c r="H490">
        <v>1.5284615384615401</v>
      </c>
      <c r="I490">
        <f t="shared" si="28"/>
        <v>0.12170287157553003</v>
      </c>
      <c r="J490">
        <f t="shared" si="29"/>
        <v>5.8843500174093767E-2</v>
      </c>
      <c r="K490">
        <f t="shared" si="30"/>
        <v>0.4835013291989162</v>
      </c>
      <c r="L490">
        <v>3.0670000000000002</v>
      </c>
      <c r="M490">
        <f t="shared" si="27"/>
        <v>1448.7658879609166</v>
      </c>
    </row>
    <row r="491" spans="1:13" x14ac:dyDescent="0.25">
      <c r="A491">
        <v>81.083333333333329</v>
      </c>
      <c r="B491">
        <v>36.986610169491499</v>
      </c>
      <c r="C491">
        <v>1399.97914110429</v>
      </c>
      <c r="D491">
        <v>6.8809607843137304</v>
      </c>
      <c r="E491">
        <v>60.733755020080302</v>
      </c>
      <c r="F491">
        <v>1.5000022801302899</v>
      </c>
      <c r="G491">
        <v>18.1890163934426</v>
      </c>
      <c r="H491">
        <v>1.5111538461538501</v>
      </c>
      <c r="I491">
        <f t="shared" si="28"/>
        <v>0.1226713032655197</v>
      </c>
      <c r="J491">
        <f t="shared" si="29"/>
        <v>5.8133687071377484E-2</v>
      </c>
      <c r="K491">
        <f t="shared" si="30"/>
        <v>0.47389801464445375</v>
      </c>
      <c r="L491">
        <v>3.0670000000000002</v>
      </c>
      <c r="M491">
        <f t="shared" si="27"/>
        <v>1449.6775240530667</v>
      </c>
    </row>
    <row r="492" spans="1:13" x14ac:dyDescent="0.25">
      <c r="A492">
        <v>81.25</v>
      </c>
      <c r="B492">
        <v>37.016904761904797</v>
      </c>
      <c r="C492">
        <v>1400.0103869653799</v>
      </c>
      <c r="D492">
        <v>6.8800235294117602</v>
      </c>
      <c r="E492">
        <v>51.152079439252297</v>
      </c>
      <c r="F492">
        <v>1.5000069908814599</v>
      </c>
      <c r="G492">
        <v>18.394166666666699</v>
      </c>
      <c r="H492">
        <v>1.5314705882352899</v>
      </c>
      <c r="I492">
        <f t="shared" si="28"/>
        <v>0.11251385904861028</v>
      </c>
      <c r="J492">
        <f t="shared" si="29"/>
        <v>5.9107534699814362E-2</v>
      </c>
      <c r="K492">
        <f t="shared" si="30"/>
        <v>0.5253355915405733</v>
      </c>
      <c r="L492">
        <v>3.0670000000000002</v>
      </c>
      <c r="M492">
        <f t="shared" si="27"/>
        <v>1450.589160145217</v>
      </c>
    </row>
    <row r="493" spans="1:13" x14ac:dyDescent="0.25">
      <c r="A493">
        <v>81.416666666666671</v>
      </c>
      <c r="B493">
        <v>36.987727272727298</v>
      </c>
      <c r="C493">
        <v>1399.9825910931199</v>
      </c>
      <c r="D493">
        <v>6.8978813559322001</v>
      </c>
      <c r="E493">
        <v>58.644527896995697</v>
      </c>
      <c r="F493">
        <v>1.4999984076433099</v>
      </c>
      <c r="G493">
        <v>18.094897959183701</v>
      </c>
      <c r="H493">
        <v>1.4132</v>
      </c>
      <c r="I493">
        <f t="shared" si="28"/>
        <v>0.12809877173897871</v>
      </c>
      <c r="J493">
        <f t="shared" si="29"/>
        <v>5.4127797913318794E-2</v>
      </c>
      <c r="K493">
        <f t="shared" si="30"/>
        <v>0.42254736074763194</v>
      </c>
      <c r="L493">
        <v>3.0670000000000002</v>
      </c>
      <c r="M493">
        <f t="shared" si="27"/>
        <v>1451.5007962373672</v>
      </c>
    </row>
    <row r="494" spans="1:13" x14ac:dyDescent="0.25">
      <c r="A494">
        <v>81.583333333333329</v>
      </c>
      <c r="B494">
        <v>37.005000000000003</v>
      </c>
      <c r="C494">
        <v>1400.02668067227</v>
      </c>
      <c r="D494">
        <v>6.8795849056603799</v>
      </c>
      <c r="E494">
        <v>54.421383647798699</v>
      </c>
      <c r="F494">
        <v>1.49999419354839</v>
      </c>
      <c r="G494">
        <v>18.314166666666701</v>
      </c>
      <c r="H494">
        <v>1.47888888888889</v>
      </c>
      <c r="I494">
        <f t="shared" si="28"/>
        <v>0.11688461048650349</v>
      </c>
      <c r="J494">
        <f t="shared" si="29"/>
        <v>5.6925548301136199E-2</v>
      </c>
      <c r="K494">
        <f t="shared" si="30"/>
        <v>0.48702346753946119</v>
      </c>
      <c r="L494">
        <v>3.0670000000000002</v>
      </c>
      <c r="M494">
        <f t="shared" si="27"/>
        <v>1452.4124323295173</v>
      </c>
    </row>
    <row r="495" spans="1:13" x14ac:dyDescent="0.25">
      <c r="A495">
        <v>81.75</v>
      </c>
      <c r="B495">
        <v>36.9935714285714</v>
      </c>
      <c r="C495">
        <v>1400.0310838445801</v>
      </c>
      <c r="D495">
        <v>6.8687187500000002</v>
      </c>
      <c r="E495">
        <v>56.234341563786003</v>
      </c>
      <c r="F495">
        <v>1.5000038690476201</v>
      </c>
      <c r="G495">
        <v>18.167551020408201</v>
      </c>
      <c r="H495">
        <v>1.48433333333333</v>
      </c>
      <c r="I495">
        <f t="shared" si="28"/>
        <v>0.12395165257128921</v>
      </c>
      <c r="J495">
        <f t="shared" si="29"/>
        <v>5.7038180716549133E-2</v>
      </c>
      <c r="K495">
        <f t="shared" si="30"/>
        <v>0.46016474595806101</v>
      </c>
      <c r="L495">
        <v>3.0670000000000002</v>
      </c>
      <c r="M495">
        <f t="shared" si="27"/>
        <v>1453.3240684216676</v>
      </c>
    </row>
    <row r="496" spans="1:13" x14ac:dyDescent="0.25">
      <c r="A496">
        <v>81.916666666666671</v>
      </c>
      <c r="B496">
        <v>36.997118644067797</v>
      </c>
      <c r="C496">
        <v>1400.0649048625801</v>
      </c>
      <c r="D496">
        <v>6.8878481012658197</v>
      </c>
      <c r="E496">
        <v>55.983698630136999</v>
      </c>
      <c r="F496">
        <v>1.5000044247787601</v>
      </c>
      <c r="G496">
        <v>18.220281690140801</v>
      </c>
      <c r="H496">
        <v>1.4865625</v>
      </c>
      <c r="I496">
        <f t="shared" si="28"/>
        <v>0.12137558603992252</v>
      </c>
      <c r="J496">
        <f t="shared" si="29"/>
        <v>5.716647765311119E-2</v>
      </c>
      <c r="K496">
        <f t="shared" si="30"/>
        <v>0.47098827299839485</v>
      </c>
      <c r="L496">
        <v>3.0670000000000002</v>
      </c>
      <c r="M496">
        <f t="shared" si="27"/>
        <v>1454.2357045138178</v>
      </c>
    </row>
    <row r="497" spans="1:13" x14ac:dyDescent="0.25">
      <c r="A497">
        <v>82.083333333333329</v>
      </c>
      <c r="B497">
        <v>37.007017543859703</v>
      </c>
      <c r="C497">
        <v>1400.0350305499001</v>
      </c>
      <c r="D497">
        <v>6.8981874999999997</v>
      </c>
      <c r="E497">
        <v>55.5565</v>
      </c>
      <c r="F497">
        <v>1.49999908536585</v>
      </c>
      <c r="G497">
        <v>18.2176923076923</v>
      </c>
      <c r="H497">
        <v>1.4281250000000001</v>
      </c>
      <c r="I497">
        <f t="shared" si="28"/>
        <v>0.12202454977641009</v>
      </c>
      <c r="J497">
        <f t="shared" si="29"/>
        <v>5.4812980228830882E-2</v>
      </c>
      <c r="K497">
        <f t="shared" si="30"/>
        <v>0.44919633245331902</v>
      </c>
      <c r="L497">
        <v>3.0670000000000002</v>
      </c>
      <c r="M497">
        <f t="shared" si="27"/>
        <v>1455.1473406059679</v>
      </c>
    </row>
    <row r="498" spans="1:13" x14ac:dyDescent="0.25">
      <c r="A498">
        <v>82.25</v>
      </c>
      <c r="B498">
        <v>36.991886792452803</v>
      </c>
      <c r="C498">
        <v>1400.0050739957701</v>
      </c>
      <c r="D498">
        <v>6.8952200000000001</v>
      </c>
      <c r="E498">
        <v>57.855322580645201</v>
      </c>
      <c r="F498">
        <v>1.49999811912226</v>
      </c>
      <c r="G498">
        <v>18.219666666666701</v>
      </c>
      <c r="H498">
        <v>1.4412121212121201</v>
      </c>
      <c r="I498">
        <f t="shared" si="28"/>
        <v>0.12181152891629998</v>
      </c>
      <c r="J498">
        <f t="shared" si="29"/>
        <v>5.5340644257945396E-2</v>
      </c>
      <c r="K498">
        <f t="shared" si="30"/>
        <v>0.4543136823770717</v>
      </c>
      <c r="L498">
        <v>3.0670000000000002</v>
      </c>
      <c r="M498">
        <f t="shared" si="27"/>
        <v>1456.0589766981182</v>
      </c>
    </row>
    <row r="499" spans="1:13" x14ac:dyDescent="0.25">
      <c r="A499">
        <v>82.416666666666671</v>
      </c>
      <c r="B499">
        <v>37.013399999999997</v>
      </c>
      <c r="C499">
        <v>1400.01202531646</v>
      </c>
      <c r="D499">
        <v>6.87586956521739</v>
      </c>
      <c r="E499">
        <v>55.256698795180696</v>
      </c>
      <c r="F499">
        <v>1.50000064308682</v>
      </c>
      <c r="G499">
        <v>18.305609756097599</v>
      </c>
      <c r="H499">
        <v>1.4720833333333301</v>
      </c>
      <c r="I499">
        <f t="shared" si="28"/>
        <v>0.11736253115574964</v>
      </c>
      <c r="J499">
        <f t="shared" si="29"/>
        <v>5.6645278613272634E-2</v>
      </c>
      <c r="K499">
        <f t="shared" si="30"/>
        <v>0.48265215529562611</v>
      </c>
      <c r="L499">
        <v>3.0670000000000002</v>
      </c>
      <c r="M499">
        <f t="shared" si="27"/>
        <v>1456.9706127902684</v>
      </c>
    </row>
    <row r="500" spans="1:13" x14ac:dyDescent="0.25">
      <c r="A500">
        <v>82.583333333333329</v>
      </c>
      <c r="B500">
        <v>36.9866666666667</v>
      </c>
      <c r="C500">
        <v>1400.0106557377001</v>
      </c>
      <c r="D500">
        <v>6.8913965517241396</v>
      </c>
      <c r="E500">
        <v>58.213119658119702</v>
      </c>
      <c r="F500">
        <v>1.50000368271955</v>
      </c>
      <c r="G500">
        <v>18.1792592592593</v>
      </c>
      <c r="H500">
        <v>1.4456</v>
      </c>
      <c r="I500">
        <f t="shared" si="28"/>
        <v>0.12373055368085414</v>
      </c>
      <c r="J500">
        <f t="shared" si="29"/>
        <v>5.5488633455614986E-2</v>
      </c>
      <c r="K500">
        <f t="shared" si="30"/>
        <v>0.44846347005558745</v>
      </c>
      <c r="L500">
        <v>3.0670000000000002</v>
      </c>
      <c r="M500">
        <f t="shared" si="27"/>
        <v>1457.8822488824185</v>
      </c>
    </row>
    <row r="501" spans="1:13" x14ac:dyDescent="0.25">
      <c r="A501">
        <v>82.75</v>
      </c>
      <c r="B501">
        <v>37.004754098360699</v>
      </c>
      <c r="C501">
        <v>1400.00351966874</v>
      </c>
      <c r="D501">
        <v>6.89539705882353</v>
      </c>
      <c r="E501">
        <v>55.475983827493302</v>
      </c>
      <c r="F501">
        <v>1.49999866666667</v>
      </c>
      <c r="G501">
        <v>18.2585714285714</v>
      </c>
      <c r="H501">
        <v>1.4256</v>
      </c>
      <c r="I501">
        <f t="shared" si="28"/>
        <v>0.12006506278122188</v>
      </c>
      <c r="J501">
        <f t="shared" si="29"/>
        <v>5.4740106509099024E-2</v>
      </c>
      <c r="K501">
        <f t="shared" si="30"/>
        <v>0.45592035885446897</v>
      </c>
      <c r="L501">
        <v>3.0670000000000002</v>
      </c>
      <c r="M501">
        <f t="shared" si="27"/>
        <v>1458.7938849745688</v>
      </c>
    </row>
    <row r="502" spans="1:13" x14ac:dyDescent="0.25">
      <c r="A502">
        <v>82.916666666666671</v>
      </c>
      <c r="B502">
        <v>37.003492063492097</v>
      </c>
      <c r="C502">
        <v>1400.0006122448999</v>
      </c>
      <c r="D502">
        <v>6.8974374999999997</v>
      </c>
      <c r="E502">
        <v>55.583819444444401</v>
      </c>
      <c r="F502">
        <v>1.49999614243323</v>
      </c>
      <c r="G502">
        <v>18.203611111111101</v>
      </c>
      <c r="H502">
        <v>1.42090909090909</v>
      </c>
      <c r="I502">
        <f t="shared" si="28"/>
        <v>0.12277116260955535</v>
      </c>
      <c r="J502">
        <f t="shared" si="29"/>
        <v>5.4512924346546532E-2</v>
      </c>
      <c r="K502">
        <f t="shared" si="30"/>
        <v>0.44402059235939628</v>
      </c>
      <c r="L502">
        <v>3.0670000000000002</v>
      </c>
      <c r="M502">
        <f t="shared" si="27"/>
        <v>1459.705521066719</v>
      </c>
    </row>
    <row r="503" spans="1:13" x14ac:dyDescent="0.25">
      <c r="A503">
        <v>83.083333333333329</v>
      </c>
      <c r="B503">
        <v>36.995416666666699</v>
      </c>
      <c r="C503">
        <v>1399.9793939393901</v>
      </c>
      <c r="D503">
        <v>6.8999545454545501</v>
      </c>
      <c r="E503">
        <v>57.309245689655199</v>
      </c>
      <c r="F503">
        <v>1.49999014925373</v>
      </c>
      <c r="G503">
        <v>18.258648648648599</v>
      </c>
      <c r="H503">
        <v>1.44655172413793</v>
      </c>
      <c r="I503">
        <f t="shared" si="28"/>
        <v>0.11987232478404136</v>
      </c>
      <c r="J503">
        <f t="shared" si="29"/>
        <v>5.5582887825779512E-2</v>
      </c>
      <c r="K503">
        <f t="shared" si="30"/>
        <v>0.46368407324973543</v>
      </c>
      <c r="L503">
        <v>3.0670000000000002</v>
      </c>
      <c r="M503">
        <f t="shared" si="27"/>
        <v>1460.6171571588691</v>
      </c>
    </row>
    <row r="504" spans="1:13" x14ac:dyDescent="0.25">
      <c r="A504">
        <v>83.25</v>
      </c>
      <c r="B504">
        <v>36.985970149253703</v>
      </c>
      <c r="C504">
        <v>1399.9919354838701</v>
      </c>
      <c r="D504">
        <v>6.8938750000000004</v>
      </c>
      <c r="E504">
        <v>60.211677018633502</v>
      </c>
      <c r="F504">
        <v>1.4999882352941201</v>
      </c>
      <c r="G504">
        <v>18.287741935483901</v>
      </c>
      <c r="H504">
        <v>1.45</v>
      </c>
      <c r="I504">
        <f t="shared" si="28"/>
        <v>0.1184288196924997</v>
      </c>
      <c r="J504">
        <f t="shared" si="29"/>
        <v>5.5742388128882249E-2</v>
      </c>
      <c r="K504">
        <f t="shared" si="30"/>
        <v>0.47068262838063657</v>
      </c>
      <c r="L504">
        <v>3.0670000000000002</v>
      </c>
      <c r="M504">
        <f t="shared" si="27"/>
        <v>1461.5287932510194</v>
      </c>
    </row>
    <row r="505" spans="1:13" x14ac:dyDescent="0.25">
      <c r="A505">
        <v>83.416666666666671</v>
      </c>
      <c r="B505">
        <v>37.007272727272699</v>
      </c>
      <c r="C505">
        <v>1400.04752066116</v>
      </c>
      <c r="D505">
        <v>6.8676956521739099</v>
      </c>
      <c r="E505">
        <v>57.292356828193803</v>
      </c>
      <c r="F505">
        <v>1.4999874617736999</v>
      </c>
      <c r="G505">
        <v>18.4065714285714</v>
      </c>
      <c r="H505">
        <v>1.4592592592592599</v>
      </c>
      <c r="I505">
        <f t="shared" si="28"/>
        <v>0.11256522489789671</v>
      </c>
      <c r="J505">
        <f t="shared" si="29"/>
        <v>5.6200830223986198E-2</v>
      </c>
      <c r="K505">
        <f t="shared" si="30"/>
        <v>0.4992734681156073</v>
      </c>
      <c r="L505">
        <v>3.0670000000000002</v>
      </c>
      <c r="M505">
        <f t="shared" si="27"/>
        <v>1462.4404293431696</v>
      </c>
    </row>
    <row r="506" spans="1:13" x14ac:dyDescent="0.25">
      <c r="A506">
        <v>83.583333333333329</v>
      </c>
      <c r="B506">
        <v>37.003888888888902</v>
      </c>
      <c r="C506">
        <v>1399.99024896266</v>
      </c>
      <c r="D506">
        <v>6.8764606741572996</v>
      </c>
      <c r="E506">
        <v>55.196100000000001</v>
      </c>
      <c r="F506">
        <v>1.49999495268139</v>
      </c>
      <c r="G506">
        <v>18.319333333333301</v>
      </c>
      <c r="H506">
        <v>1.3968</v>
      </c>
      <c r="I506">
        <f t="shared" si="28"/>
        <v>0.11737487738363214</v>
      </c>
      <c r="J506">
        <f t="shared" si="29"/>
        <v>5.362362478399478E-2</v>
      </c>
      <c r="K506">
        <f t="shared" si="30"/>
        <v>0.45685777041307957</v>
      </c>
      <c r="L506">
        <v>3.0670000000000002</v>
      </c>
      <c r="M506">
        <f t="shared" ref="M506:M540" si="31">M505+(((L506+0.0101)/562.56)*(A506-A505)*1000)</f>
        <v>1463.3520654353197</v>
      </c>
    </row>
    <row r="507" spans="1:13" x14ac:dyDescent="0.25">
      <c r="A507">
        <v>83.75</v>
      </c>
      <c r="B507">
        <v>36.998387096774202</v>
      </c>
      <c r="C507">
        <v>1400.0224489795901</v>
      </c>
      <c r="D507">
        <v>6.8996363636363602</v>
      </c>
      <c r="E507">
        <v>57.8155257270693</v>
      </c>
      <c r="F507">
        <v>1.4999951367781199</v>
      </c>
      <c r="G507">
        <v>18.168620689655199</v>
      </c>
      <c r="H507">
        <v>1.36620689655172</v>
      </c>
      <c r="I507">
        <f t="shared" si="28"/>
        <v>0.12495293232707748</v>
      </c>
      <c r="J507">
        <f t="shared" si="29"/>
        <v>5.2292230241013253E-2</v>
      </c>
      <c r="K507">
        <f t="shared" si="30"/>
        <v>0.41849542277353546</v>
      </c>
      <c r="L507">
        <v>3.0670000000000002</v>
      </c>
      <c r="M507">
        <f t="shared" si="31"/>
        <v>1464.2637015274699</v>
      </c>
    </row>
    <row r="508" spans="1:13" x14ac:dyDescent="0.25">
      <c r="A508">
        <v>83.916666666666671</v>
      </c>
      <c r="B508">
        <v>36.997804878048797</v>
      </c>
      <c r="C508">
        <v>1400.01049382716</v>
      </c>
      <c r="D508">
        <v>6.8988225806451604</v>
      </c>
      <c r="E508">
        <v>57.612334801762103</v>
      </c>
      <c r="F508">
        <v>1.49999841772152</v>
      </c>
      <c r="G508">
        <v>18.2976666666667</v>
      </c>
      <c r="H508">
        <v>1.383</v>
      </c>
      <c r="I508">
        <f t="shared" si="28"/>
        <v>0.11855135061039726</v>
      </c>
      <c r="J508">
        <f t="shared" si="29"/>
        <v>5.3053935254557337E-2</v>
      </c>
      <c r="K508">
        <f t="shared" si="30"/>
        <v>0.44751860675895472</v>
      </c>
      <c r="L508">
        <v>3.0670000000000002</v>
      </c>
      <c r="M508">
        <f t="shared" si="31"/>
        <v>1465.1753376196202</v>
      </c>
    </row>
    <row r="509" spans="1:13" x14ac:dyDescent="0.25">
      <c r="A509">
        <v>84.083333333333329</v>
      </c>
      <c r="B509">
        <v>36.9888732394366</v>
      </c>
      <c r="C509">
        <v>1400.0148453608199</v>
      </c>
      <c r="D509">
        <v>6.8893409090909099</v>
      </c>
      <c r="E509">
        <v>61.143881856540098</v>
      </c>
      <c r="F509">
        <v>1.4999993902438999</v>
      </c>
      <c r="G509">
        <v>18.298620689655198</v>
      </c>
      <c r="H509">
        <v>1.3906896551724099</v>
      </c>
      <c r="I509">
        <f t="shared" si="28"/>
        <v>0.11843588159891226</v>
      </c>
      <c r="J509">
        <f t="shared" si="29"/>
        <v>5.3363808133608935E-2</v>
      </c>
      <c r="K509">
        <f t="shared" si="30"/>
        <v>0.45057129151389741</v>
      </c>
      <c r="L509">
        <v>3.0670000000000002</v>
      </c>
      <c r="M509">
        <f t="shared" si="31"/>
        <v>1466.0869737117703</v>
      </c>
    </row>
    <row r="510" spans="1:13" x14ac:dyDescent="0.25">
      <c r="A510">
        <v>84.25</v>
      </c>
      <c r="B510">
        <v>37.018571428571398</v>
      </c>
      <c r="C510">
        <v>1400.0587499999999</v>
      </c>
      <c r="D510">
        <v>6.8717912087912101</v>
      </c>
      <c r="E510">
        <v>55.583295128939803</v>
      </c>
      <c r="F510">
        <v>1.499999375</v>
      </c>
      <c r="G510">
        <v>18.412749999999999</v>
      </c>
      <c r="H510">
        <v>1.3907407407407399</v>
      </c>
      <c r="I510">
        <f t="shared" si="28"/>
        <v>0.11288836216934545</v>
      </c>
      <c r="J510">
        <f t="shared" si="29"/>
        <v>5.3444095080040367E-2</v>
      </c>
      <c r="K510">
        <f t="shared" si="30"/>
        <v>0.47342431100088173</v>
      </c>
      <c r="L510">
        <v>3.0670000000000002</v>
      </c>
      <c r="M510">
        <f t="shared" si="31"/>
        <v>1466.9986098039205</v>
      </c>
    </row>
    <row r="511" spans="1:13" x14ac:dyDescent="0.25">
      <c r="A511">
        <v>84.416666666666671</v>
      </c>
      <c r="B511">
        <v>36.992950819672103</v>
      </c>
      <c r="C511">
        <v>1400.01835443038</v>
      </c>
      <c r="D511">
        <v>6.89472857142857</v>
      </c>
      <c r="E511">
        <v>57.532594235033301</v>
      </c>
      <c r="F511">
        <v>1.4999941176470599</v>
      </c>
      <c r="G511">
        <v>18.2514</v>
      </c>
      <c r="H511">
        <v>1.305625</v>
      </c>
      <c r="I511">
        <f t="shared" si="28"/>
        <v>0.1214883634187101</v>
      </c>
      <c r="J511">
        <f t="shared" si="29"/>
        <v>4.9916342855098321E-2</v>
      </c>
      <c r="K511">
        <f t="shared" si="30"/>
        <v>0.41087344870274906</v>
      </c>
      <c r="L511">
        <v>3.0670000000000002</v>
      </c>
      <c r="M511">
        <f t="shared" si="31"/>
        <v>1467.9102458960708</v>
      </c>
    </row>
    <row r="512" spans="1:13" x14ac:dyDescent="0.25">
      <c r="A512">
        <v>84.583333333333329</v>
      </c>
      <c r="B512">
        <v>36.999047619047602</v>
      </c>
      <c r="C512">
        <v>1400.0036734693899</v>
      </c>
      <c r="D512">
        <v>6.8994</v>
      </c>
      <c r="E512">
        <v>58.121333333333297</v>
      </c>
      <c r="F512">
        <v>1.49999907120743</v>
      </c>
      <c r="G512">
        <v>18.293023255813999</v>
      </c>
      <c r="H512">
        <v>1.30884615384615</v>
      </c>
      <c r="I512">
        <f t="shared" si="28"/>
        <v>0.1194435357035252</v>
      </c>
      <c r="J512">
        <f t="shared" si="29"/>
        <v>5.0072433251018213E-2</v>
      </c>
      <c r="K512">
        <f t="shared" si="30"/>
        <v>0.41921425848699484</v>
      </c>
      <c r="L512">
        <v>3.0670000000000002</v>
      </c>
      <c r="M512">
        <f t="shared" si="31"/>
        <v>1468.8218819882209</v>
      </c>
    </row>
    <row r="513" spans="1:13" x14ac:dyDescent="0.25">
      <c r="A513">
        <v>84.75</v>
      </c>
      <c r="B513">
        <v>36.986034482758598</v>
      </c>
      <c r="C513">
        <v>1400.0407024793401</v>
      </c>
      <c r="D513">
        <v>6.8795652173913</v>
      </c>
      <c r="E513">
        <v>62.734959016393397</v>
      </c>
      <c r="F513">
        <v>1.5000035031847101</v>
      </c>
      <c r="G513">
        <v>18.329499999999999</v>
      </c>
      <c r="H513">
        <v>1.3303125</v>
      </c>
      <c r="I513">
        <f t="shared" si="28"/>
        <v>0.11748162950102349</v>
      </c>
      <c r="J513">
        <f t="shared" si="29"/>
        <v>5.095806269867776E-2</v>
      </c>
      <c r="K513">
        <f t="shared" si="30"/>
        <v>0.43375345503046342</v>
      </c>
      <c r="L513">
        <v>3.0670000000000002</v>
      </c>
      <c r="M513">
        <f t="shared" si="31"/>
        <v>1469.7335180803711</v>
      </c>
    </row>
    <row r="514" spans="1:13" x14ac:dyDescent="0.25">
      <c r="A514">
        <v>84.916666666666671</v>
      </c>
      <c r="B514">
        <v>37.012250000000002</v>
      </c>
      <c r="C514">
        <v>1400.0737945492699</v>
      </c>
      <c r="D514">
        <v>6.8770309278350501</v>
      </c>
      <c r="E514">
        <v>54.654610169491498</v>
      </c>
      <c r="F514">
        <v>1.50000265486726</v>
      </c>
      <c r="G514">
        <v>18.434210526315798</v>
      </c>
      <c r="H514">
        <v>1.3689655172413799</v>
      </c>
      <c r="I514">
        <f t="shared" si="28"/>
        <v>0.11204197467400137</v>
      </c>
      <c r="J514">
        <f t="shared" si="29"/>
        <v>5.2582044526375812E-2</v>
      </c>
      <c r="K514">
        <f t="shared" si="30"/>
        <v>0.46930665653982928</v>
      </c>
      <c r="L514">
        <v>3.0670000000000002</v>
      </c>
      <c r="M514">
        <f t="shared" si="31"/>
        <v>1470.6451541725214</v>
      </c>
    </row>
    <row r="515" spans="1:13" x14ac:dyDescent="0.25">
      <c r="A515">
        <v>85.083333333333329</v>
      </c>
      <c r="B515">
        <v>36.991639344262303</v>
      </c>
      <c r="C515">
        <v>1399.96076759062</v>
      </c>
      <c r="D515">
        <v>6.89936666666667</v>
      </c>
      <c r="E515">
        <v>59.380691964285703</v>
      </c>
      <c r="F515">
        <v>1.5000002898550699</v>
      </c>
      <c r="G515">
        <v>18.204444444444398</v>
      </c>
      <c r="H515">
        <v>1.2865517241379301</v>
      </c>
      <c r="I515">
        <f t="shared" si="28"/>
        <v>0.12393105329010648</v>
      </c>
      <c r="J515">
        <f t="shared" si="29"/>
        <v>4.9122222868281822E-2</v>
      </c>
      <c r="K515">
        <f t="shared" si="30"/>
        <v>0.39636734752260261</v>
      </c>
      <c r="L515">
        <v>3.0670000000000002</v>
      </c>
      <c r="M515">
        <f t="shared" si="31"/>
        <v>1471.5567902646715</v>
      </c>
    </row>
    <row r="516" spans="1:13" x14ac:dyDescent="0.25">
      <c r="A516">
        <v>85.25</v>
      </c>
      <c r="B516">
        <v>36.992874999999998</v>
      </c>
      <c r="C516">
        <v>1400.0523012552301</v>
      </c>
      <c r="D516">
        <v>6.89775409836066</v>
      </c>
      <c r="E516">
        <v>60.834620689655203</v>
      </c>
      <c r="F516">
        <v>1.49999763313609</v>
      </c>
      <c r="G516">
        <v>18.376999999999999</v>
      </c>
      <c r="H516">
        <v>1.3306896551724099</v>
      </c>
      <c r="I516">
        <f t="shared" si="28"/>
        <v>0.11517130501694388</v>
      </c>
      <c r="J516">
        <f t="shared" si="29"/>
        <v>5.1004118562980788E-2</v>
      </c>
      <c r="K516">
        <f t="shared" si="30"/>
        <v>0.44285439463829224</v>
      </c>
      <c r="L516">
        <v>3.0670000000000002</v>
      </c>
      <c r="M516">
        <f t="shared" si="31"/>
        <v>1472.4684263568217</v>
      </c>
    </row>
    <row r="517" spans="1:13" x14ac:dyDescent="0.25">
      <c r="A517">
        <v>85.416666666666671</v>
      </c>
      <c r="B517">
        <v>36.996923076923103</v>
      </c>
      <c r="C517">
        <v>1400.01440677966</v>
      </c>
      <c r="D517">
        <v>6.8789824561403501</v>
      </c>
      <c r="E517">
        <v>61.784632034631997</v>
      </c>
      <c r="F517">
        <v>1.4999994134897401</v>
      </c>
      <c r="G517">
        <v>18.426923076923099</v>
      </c>
      <c r="H517">
        <v>1.29586206896552</v>
      </c>
      <c r="I517">
        <f t="shared" si="28"/>
        <v>0.11306064213175832</v>
      </c>
      <c r="J517">
        <f t="shared" si="29"/>
        <v>4.963683910655161E-2</v>
      </c>
      <c r="K517">
        <f t="shared" si="30"/>
        <v>0.43902845562035603</v>
      </c>
      <c r="L517">
        <v>3.0670000000000002</v>
      </c>
      <c r="M517">
        <f t="shared" si="31"/>
        <v>1473.380062448972</v>
      </c>
    </row>
    <row r="518" spans="1:13" x14ac:dyDescent="0.25">
      <c r="A518">
        <v>85.583333333333329</v>
      </c>
      <c r="B518">
        <v>37.005606060606098</v>
      </c>
      <c r="C518">
        <v>1399.98690987124</v>
      </c>
      <c r="D518">
        <v>6.87117283950617</v>
      </c>
      <c r="E518">
        <v>58.068227848101301</v>
      </c>
      <c r="F518">
        <v>1.49999719626168</v>
      </c>
      <c r="G518">
        <v>18.4102631578947</v>
      </c>
      <c r="H518">
        <v>1.2896551724137899</v>
      </c>
      <c r="I518">
        <f t="shared" ref="I518:I540" si="32">((F518*60)/22.4)*((20.95-(((100-20.95-0.04)/(100-G518-H518))*(G518)))/100)</f>
        <v>0.1139265953216148</v>
      </c>
      <c r="J518">
        <f t="shared" ref="J518:J540" si="33">(-1)*((F518*60)/22.4)*((0.04-(((100-20.95-0.04)/(100-G518-H518))*(H518)))/100)</f>
        <v>4.9376795930004207E-2</v>
      </c>
      <c r="K518">
        <f t="shared" ref="K518:K540" si="34">J518/I518</f>
        <v>0.43340886112337074</v>
      </c>
      <c r="L518">
        <v>3.0670000000000002</v>
      </c>
      <c r="M518">
        <f t="shared" si="31"/>
        <v>1474.2916985411221</v>
      </c>
    </row>
    <row r="519" spans="1:13" x14ac:dyDescent="0.25">
      <c r="A519">
        <v>85.75</v>
      </c>
      <c r="B519">
        <v>36.999818181818199</v>
      </c>
      <c r="C519">
        <v>1400.0558386411899</v>
      </c>
      <c r="D519">
        <v>6.8909259259259299</v>
      </c>
      <c r="E519">
        <v>59.860975609756103</v>
      </c>
      <c r="F519">
        <v>1.5000050793650801</v>
      </c>
      <c r="G519">
        <v>18.300714285714299</v>
      </c>
      <c r="H519">
        <v>1.2533333333333301</v>
      </c>
      <c r="I519">
        <f t="shared" si="32"/>
        <v>0.11956989179918638</v>
      </c>
      <c r="J519">
        <f t="shared" si="33"/>
        <v>4.7851291961398007E-2</v>
      </c>
      <c r="K519">
        <f t="shared" si="34"/>
        <v>0.40019515984644899</v>
      </c>
      <c r="L519">
        <v>3.0670000000000002</v>
      </c>
      <c r="M519">
        <f t="shared" si="31"/>
        <v>1475.2033346332723</v>
      </c>
    </row>
    <row r="520" spans="1:13" x14ac:dyDescent="0.25">
      <c r="A520">
        <v>85.916666666666671</v>
      </c>
      <c r="B520">
        <v>36.998615384615398</v>
      </c>
      <c r="C520">
        <v>1400.03773987207</v>
      </c>
      <c r="D520">
        <v>6.8980819672131197</v>
      </c>
      <c r="E520">
        <v>60.2209935897436</v>
      </c>
      <c r="F520">
        <v>1.50000296735905</v>
      </c>
      <c r="G520">
        <v>18.360555555555599</v>
      </c>
      <c r="H520">
        <v>1.2159259259259301</v>
      </c>
      <c r="I520">
        <f t="shared" si="32"/>
        <v>0.11700619283795052</v>
      </c>
      <c r="J520">
        <f t="shared" si="33"/>
        <v>4.6388457928379312E-2</v>
      </c>
      <c r="K520">
        <f t="shared" si="34"/>
        <v>0.3964615615912373</v>
      </c>
      <c r="L520">
        <v>3.0670000000000002</v>
      </c>
      <c r="M520">
        <f t="shared" si="31"/>
        <v>1476.1149707254226</v>
      </c>
    </row>
    <row r="521" spans="1:13" x14ac:dyDescent="0.25">
      <c r="A521">
        <v>86.083333333333329</v>
      </c>
      <c r="B521">
        <v>36.994799999999998</v>
      </c>
      <c r="C521">
        <v>1400.01861924686</v>
      </c>
      <c r="D521">
        <v>6.8952419354838703</v>
      </c>
      <c r="E521">
        <v>62.0767435897436</v>
      </c>
      <c r="F521">
        <v>1.50000657142857</v>
      </c>
      <c r="G521">
        <v>18.390416666666699</v>
      </c>
      <c r="H521">
        <v>1.2340740740740701</v>
      </c>
      <c r="I521">
        <f t="shared" si="32"/>
        <v>0.11539418026795908</v>
      </c>
      <c r="J521">
        <f t="shared" si="33"/>
        <v>4.7134019713269401E-2</v>
      </c>
      <c r="K521">
        <f t="shared" si="34"/>
        <v>0.40846097787443503</v>
      </c>
      <c r="L521">
        <v>3.0670000000000002</v>
      </c>
      <c r="M521">
        <f t="shared" si="31"/>
        <v>1477.0266068175727</v>
      </c>
    </row>
    <row r="522" spans="1:13" x14ac:dyDescent="0.25">
      <c r="A522">
        <v>86.25</v>
      </c>
      <c r="B522">
        <v>37.010666666666701</v>
      </c>
      <c r="C522">
        <v>1399.95383064516</v>
      </c>
      <c r="D522">
        <v>6.8852040816326499</v>
      </c>
      <c r="E522">
        <v>60.510677966101703</v>
      </c>
      <c r="F522">
        <v>1.50000966767372</v>
      </c>
      <c r="G522">
        <v>18.5213157894737</v>
      </c>
      <c r="H522">
        <v>1.25033333333333</v>
      </c>
      <c r="I522">
        <f t="shared" si="32"/>
        <v>0.10888260682159424</v>
      </c>
      <c r="J522">
        <f t="shared" si="33"/>
        <v>4.7866877708566867E-2</v>
      </c>
      <c r="K522">
        <f t="shared" si="34"/>
        <v>0.43961913758179444</v>
      </c>
      <c r="L522">
        <v>3.0670000000000002</v>
      </c>
      <c r="M522">
        <f t="shared" si="31"/>
        <v>1477.9382429097229</v>
      </c>
    </row>
    <row r="523" spans="1:13" x14ac:dyDescent="0.25">
      <c r="A523">
        <v>86.416666666666671</v>
      </c>
      <c r="B523">
        <v>36.996521739130401</v>
      </c>
      <c r="C523">
        <v>1399.98835341365</v>
      </c>
      <c r="D523">
        <v>6.8917118644067799</v>
      </c>
      <c r="E523">
        <v>60.782683544303801</v>
      </c>
      <c r="F523">
        <v>1.50000983606557</v>
      </c>
      <c r="G523">
        <v>18.360370370370401</v>
      </c>
      <c r="H523">
        <v>1.14310344827586</v>
      </c>
      <c r="I523">
        <f t="shared" si="32"/>
        <v>0.11767134661391972</v>
      </c>
      <c r="J523">
        <f t="shared" si="33"/>
        <v>4.3473250322694557E-2</v>
      </c>
      <c r="K523">
        <f t="shared" si="34"/>
        <v>0.36944635693964234</v>
      </c>
      <c r="L523">
        <v>3.0670000000000002</v>
      </c>
      <c r="M523">
        <f t="shared" si="31"/>
        <v>1478.8498790018732</v>
      </c>
    </row>
    <row r="524" spans="1:13" x14ac:dyDescent="0.25">
      <c r="A524">
        <v>86.583333333333329</v>
      </c>
      <c r="B524">
        <v>37.001666666666701</v>
      </c>
      <c r="C524">
        <v>1400.0121399177001</v>
      </c>
      <c r="D524">
        <v>6.8765747126436798</v>
      </c>
      <c r="E524">
        <v>61.565935483871002</v>
      </c>
      <c r="F524">
        <v>1.5000003194888201</v>
      </c>
      <c r="G524">
        <v>18.4462962962963</v>
      </c>
      <c r="H524">
        <v>1.1844827586206901</v>
      </c>
      <c r="I524">
        <f t="shared" si="32"/>
        <v>0.11312967434757494</v>
      </c>
      <c r="J524">
        <f t="shared" si="33"/>
        <v>4.5178825976904383E-2</v>
      </c>
      <c r="K524">
        <f t="shared" si="34"/>
        <v>0.39935433596404446</v>
      </c>
      <c r="L524">
        <v>3.0670000000000002</v>
      </c>
      <c r="M524">
        <f t="shared" si="31"/>
        <v>1479.7615150940233</v>
      </c>
    </row>
    <row r="525" spans="1:13" x14ac:dyDescent="0.25">
      <c r="A525">
        <v>86.75</v>
      </c>
      <c r="B525">
        <v>37.002608695652199</v>
      </c>
      <c r="C525">
        <v>1399.9425887265099</v>
      </c>
      <c r="D525">
        <v>6.8969125</v>
      </c>
      <c r="E525">
        <v>60.793004115226303</v>
      </c>
      <c r="F525">
        <v>1.5000049230769199</v>
      </c>
      <c r="G525">
        <v>18.443999999999999</v>
      </c>
      <c r="H525">
        <v>1.1180769230769201</v>
      </c>
      <c r="I525">
        <f t="shared" si="32"/>
        <v>0.11384295590935949</v>
      </c>
      <c r="J525">
        <f t="shared" si="33"/>
        <v>4.2518267946763902E-2</v>
      </c>
      <c r="K525">
        <f t="shared" si="34"/>
        <v>0.37348176360262886</v>
      </c>
      <c r="L525">
        <v>3.0670000000000002</v>
      </c>
      <c r="M525">
        <f t="shared" si="31"/>
        <v>1480.6731511861735</v>
      </c>
    </row>
    <row r="526" spans="1:13" x14ac:dyDescent="0.25">
      <c r="A526">
        <v>86.916666666666671</v>
      </c>
      <c r="B526">
        <v>36.99</v>
      </c>
      <c r="C526">
        <v>1400.0346391752601</v>
      </c>
      <c r="D526">
        <v>6.8919333333333297</v>
      </c>
      <c r="E526">
        <v>63.061561461794</v>
      </c>
      <c r="F526">
        <v>1.5000107246376799</v>
      </c>
      <c r="G526">
        <v>18.450416666666701</v>
      </c>
      <c r="H526">
        <v>1.0764</v>
      </c>
      <c r="I526">
        <f t="shared" si="32"/>
        <v>0.11390920894567919</v>
      </c>
      <c r="J526">
        <f t="shared" si="33"/>
        <v>4.0855013795578189E-2</v>
      </c>
      <c r="K526">
        <f t="shared" si="34"/>
        <v>0.35866295775138823</v>
      </c>
      <c r="L526">
        <v>3.0670000000000002</v>
      </c>
      <c r="M526">
        <f t="shared" si="31"/>
        <v>1481.5847872783238</v>
      </c>
    </row>
    <row r="527" spans="1:13" x14ac:dyDescent="0.25">
      <c r="A527">
        <v>87.083333333333329</v>
      </c>
      <c r="B527">
        <v>37.004444444444403</v>
      </c>
      <c r="C527">
        <v>1400.00909090909</v>
      </c>
      <c r="D527">
        <v>6.89087912087912</v>
      </c>
      <c r="E527">
        <v>62.941160000000004</v>
      </c>
      <c r="F527">
        <v>1.5000060869565199</v>
      </c>
      <c r="G527">
        <v>18.527333333333299</v>
      </c>
      <c r="H527">
        <v>1.0858620689655201</v>
      </c>
      <c r="I527">
        <f t="shared" si="32"/>
        <v>0.11008928514544941</v>
      </c>
      <c r="J527">
        <f t="shared" si="33"/>
        <v>4.1274177208549624E-2</v>
      </c>
      <c r="K527">
        <f t="shared" si="34"/>
        <v>0.37491548023060001</v>
      </c>
      <c r="L527">
        <v>3.0670000000000002</v>
      </c>
      <c r="M527">
        <f t="shared" si="31"/>
        <v>1482.4964233704738</v>
      </c>
    </row>
    <row r="528" spans="1:13" x14ac:dyDescent="0.25">
      <c r="A528">
        <v>87.25</v>
      </c>
      <c r="B528">
        <v>36.995512820512801</v>
      </c>
      <c r="C528">
        <v>1400.01445783133</v>
      </c>
      <c r="D528">
        <v>6.8959571428571396</v>
      </c>
      <c r="E528">
        <v>63.385195312500002</v>
      </c>
      <c r="F528">
        <v>1.5000029126213601</v>
      </c>
      <c r="G528">
        <v>18.5134482758621</v>
      </c>
      <c r="H528">
        <v>0.97785714285714298</v>
      </c>
      <c r="I528">
        <f t="shared" si="32"/>
        <v>0.11174427186105196</v>
      </c>
      <c r="J528">
        <f t="shared" si="33"/>
        <v>3.6950456708665098E-2</v>
      </c>
      <c r="K528">
        <f t="shared" si="34"/>
        <v>0.33066980609628938</v>
      </c>
      <c r="L528">
        <v>3.0670000000000002</v>
      </c>
      <c r="M528">
        <f t="shared" si="31"/>
        <v>1483.4080594626241</v>
      </c>
    </row>
    <row r="529" spans="1:13" x14ac:dyDescent="0.25">
      <c r="A529">
        <v>87.416666666666671</v>
      </c>
      <c r="B529">
        <v>36.996153846153803</v>
      </c>
      <c r="C529">
        <v>1400.0166324435299</v>
      </c>
      <c r="D529">
        <v>6.88228985507246</v>
      </c>
      <c r="E529">
        <v>64.674098939929294</v>
      </c>
      <c r="F529">
        <v>1.50000725075529</v>
      </c>
      <c r="G529">
        <v>18.581923076923101</v>
      </c>
      <c r="H529">
        <v>0.95851851851851799</v>
      </c>
      <c r="I529">
        <f t="shared" si="32"/>
        <v>0.10859712121171648</v>
      </c>
      <c r="J529">
        <f t="shared" si="33"/>
        <v>3.6211106944794381E-2</v>
      </c>
      <c r="K529">
        <f t="shared" si="34"/>
        <v>0.3334444462316703</v>
      </c>
      <c r="L529">
        <v>3.0670000000000002</v>
      </c>
      <c r="M529">
        <f t="shared" si="31"/>
        <v>1484.3196955547744</v>
      </c>
    </row>
    <row r="530" spans="1:13" x14ac:dyDescent="0.25">
      <c r="A530">
        <v>87.583333333333329</v>
      </c>
      <c r="B530">
        <v>37.004081632653097</v>
      </c>
      <c r="C530">
        <v>1399.96147704591</v>
      </c>
      <c r="D530">
        <v>6.8881300000000003</v>
      </c>
      <c r="E530">
        <v>64.643781512605003</v>
      </c>
      <c r="F530">
        <v>1.5000060606060599</v>
      </c>
      <c r="G530">
        <v>18.63625</v>
      </c>
      <c r="H530">
        <v>0.9224</v>
      </c>
      <c r="I530">
        <f t="shared" si="32"/>
        <v>0.10628713542107662</v>
      </c>
      <c r="J530">
        <f t="shared" si="33"/>
        <v>3.4794264433333714E-2</v>
      </c>
      <c r="K530">
        <f t="shared" si="34"/>
        <v>0.32736101406336376</v>
      </c>
      <c r="L530">
        <v>3.0670000000000002</v>
      </c>
      <c r="M530">
        <f t="shared" si="31"/>
        <v>1485.2313316469244</v>
      </c>
    </row>
    <row r="531" spans="1:13" x14ac:dyDescent="0.25">
      <c r="A531">
        <v>87.75</v>
      </c>
      <c r="B531">
        <v>36.997592592592603</v>
      </c>
      <c r="C531">
        <v>1400.0264940239001</v>
      </c>
      <c r="D531">
        <v>6.8951621621621602</v>
      </c>
      <c r="E531">
        <v>65.338921933085501</v>
      </c>
      <c r="F531">
        <v>1.5000043613707199</v>
      </c>
      <c r="G531">
        <v>18.652608695652201</v>
      </c>
      <c r="H531">
        <v>0.84178571428571403</v>
      </c>
      <c r="I531">
        <f t="shared" si="32"/>
        <v>0.10622895962138112</v>
      </c>
      <c r="J531">
        <f t="shared" si="33"/>
        <v>3.1586367581830713E-2</v>
      </c>
      <c r="K531">
        <f t="shared" si="34"/>
        <v>0.29734234143316601</v>
      </c>
      <c r="L531">
        <v>3.0670000000000002</v>
      </c>
      <c r="M531">
        <f t="shared" si="31"/>
        <v>1486.1429677390747</v>
      </c>
    </row>
    <row r="532" spans="1:13" x14ac:dyDescent="0.25">
      <c r="A532">
        <v>87.916666666666671</v>
      </c>
      <c r="B532">
        <v>36.999615384615403</v>
      </c>
      <c r="C532">
        <v>1400.0256147540999</v>
      </c>
      <c r="D532">
        <v>6.8738250000000001</v>
      </c>
      <c r="E532">
        <v>66.177718631178706</v>
      </c>
      <c r="F532">
        <v>1.50000229508197</v>
      </c>
      <c r="G532">
        <v>18.722857142857102</v>
      </c>
      <c r="H532">
        <v>0.82818181818181802</v>
      </c>
      <c r="I532">
        <f t="shared" si="32"/>
        <v>0.10293893240884727</v>
      </c>
      <c r="J532">
        <f t="shared" si="33"/>
        <v>3.1072886407893744E-2</v>
      </c>
      <c r="K532">
        <f t="shared" si="34"/>
        <v>0.30185747686288544</v>
      </c>
      <c r="L532">
        <v>3.0670000000000002</v>
      </c>
      <c r="M532">
        <f t="shared" si="31"/>
        <v>1487.054603831225</v>
      </c>
    </row>
    <row r="533" spans="1:13" x14ac:dyDescent="0.25">
      <c r="A533">
        <v>88.083333333333329</v>
      </c>
      <c r="B533">
        <v>36.997374999999998</v>
      </c>
      <c r="C533">
        <v>1400.00979166667</v>
      </c>
      <c r="D533">
        <v>6.8898846153846103</v>
      </c>
      <c r="E533">
        <v>65.820184331797194</v>
      </c>
      <c r="F533">
        <v>1.4999964391691401</v>
      </c>
      <c r="G533">
        <v>18.707999999999998</v>
      </c>
      <c r="H533">
        <v>0.82678571428571401</v>
      </c>
      <c r="I533">
        <f t="shared" si="32"/>
        <v>0.10367390332048172</v>
      </c>
      <c r="J533">
        <f t="shared" si="33"/>
        <v>3.1011085177254726E-2</v>
      </c>
      <c r="K533">
        <f t="shared" si="34"/>
        <v>0.29912141999121783</v>
      </c>
      <c r="L533">
        <v>3.0670000000000002</v>
      </c>
      <c r="M533">
        <f t="shared" si="31"/>
        <v>1487.966239923375</v>
      </c>
    </row>
    <row r="534" spans="1:13" x14ac:dyDescent="0.25">
      <c r="A534">
        <v>88.25</v>
      </c>
      <c r="B534">
        <v>37.001842105263201</v>
      </c>
      <c r="C534">
        <v>1399.9865702479301</v>
      </c>
      <c r="D534">
        <v>6.87846153846154</v>
      </c>
      <c r="E534">
        <v>66.847098214285694</v>
      </c>
      <c r="F534">
        <v>1.5000003205128201</v>
      </c>
      <c r="G534">
        <v>18.702608695652199</v>
      </c>
      <c r="H534">
        <v>0.75416666666666698</v>
      </c>
      <c r="I534">
        <f t="shared" si="32"/>
        <v>0.10460151985481898</v>
      </c>
      <c r="J534">
        <f t="shared" si="33"/>
        <v>2.8117384707238645E-2</v>
      </c>
      <c r="K534">
        <f t="shared" si="34"/>
        <v>0.26880474343263838</v>
      </c>
      <c r="L534">
        <v>3.0670000000000002</v>
      </c>
      <c r="M534">
        <f t="shared" si="31"/>
        <v>1488.8778760155253</v>
      </c>
    </row>
    <row r="535" spans="1:13" x14ac:dyDescent="0.25">
      <c r="A535">
        <v>88.416666666666671</v>
      </c>
      <c r="B535">
        <v>37.000810810810798</v>
      </c>
      <c r="C535">
        <v>1400.009</v>
      </c>
      <c r="D535">
        <v>6.8987236842105304</v>
      </c>
      <c r="E535">
        <v>66.589510869565203</v>
      </c>
      <c r="F535">
        <v>1.4999993630573201</v>
      </c>
      <c r="G535">
        <v>18.747272727272701</v>
      </c>
      <c r="H535">
        <v>0.74708333333333299</v>
      </c>
      <c r="I535">
        <f t="shared" si="32"/>
        <v>0.10249615329929478</v>
      </c>
      <c r="J535">
        <f t="shared" si="33"/>
        <v>2.7851931611234063E-2</v>
      </c>
      <c r="K535">
        <f t="shared" si="34"/>
        <v>0.27173635999689461</v>
      </c>
      <c r="L535">
        <v>3.0670000000000002</v>
      </c>
      <c r="M535">
        <f t="shared" si="31"/>
        <v>1489.7895121076756</v>
      </c>
    </row>
    <row r="536" spans="1:13" x14ac:dyDescent="0.25">
      <c r="A536">
        <v>88.583333333333329</v>
      </c>
      <c r="B536">
        <v>36.997</v>
      </c>
      <c r="C536">
        <v>1399.99800796813</v>
      </c>
      <c r="D536">
        <v>6.8901744186046496</v>
      </c>
      <c r="E536">
        <v>67.2990960451977</v>
      </c>
      <c r="F536">
        <v>1.50000124223602</v>
      </c>
      <c r="G536">
        <v>18.740833333333299</v>
      </c>
      <c r="H536">
        <v>0.69590909090909103</v>
      </c>
      <c r="I536">
        <f t="shared" si="32"/>
        <v>0.10327867994767354</v>
      </c>
      <c r="J536">
        <f t="shared" si="33"/>
        <v>2.5814431336285769E-2</v>
      </c>
      <c r="K536">
        <f t="shared" si="34"/>
        <v>0.24994927655315435</v>
      </c>
      <c r="L536">
        <v>3.0670000000000002</v>
      </c>
      <c r="M536">
        <f t="shared" si="31"/>
        <v>1490.7011481998256</v>
      </c>
    </row>
    <row r="537" spans="1:13" x14ac:dyDescent="0.25">
      <c r="A537">
        <v>88.75</v>
      </c>
      <c r="B537">
        <v>36.998723404255301</v>
      </c>
      <c r="C537">
        <v>1400.0010224948901</v>
      </c>
      <c r="D537">
        <v>6.8973703703703704</v>
      </c>
      <c r="E537">
        <v>67.492402597402602</v>
      </c>
      <c r="F537">
        <v>1.4999966360856301</v>
      </c>
      <c r="G537">
        <v>18.763913043478301</v>
      </c>
      <c r="H537">
        <v>0.69923076923076899</v>
      </c>
      <c r="I537">
        <f t="shared" si="32"/>
        <v>0.10212655508423524</v>
      </c>
      <c r="J537">
        <f t="shared" si="33"/>
        <v>2.5954271102334198E-2</v>
      </c>
      <c r="K537">
        <f t="shared" si="34"/>
        <v>0.25413831966550515</v>
      </c>
      <c r="L537">
        <v>3.0670000000000002</v>
      </c>
      <c r="M537">
        <f t="shared" si="31"/>
        <v>1491.6127842919759</v>
      </c>
    </row>
    <row r="538" spans="1:13" x14ac:dyDescent="0.25">
      <c r="A538">
        <v>88.916666666666671</v>
      </c>
      <c r="B538">
        <v>36.997321428571396</v>
      </c>
      <c r="C538">
        <v>1399.9505030181101</v>
      </c>
      <c r="D538">
        <v>6.8844166666666702</v>
      </c>
      <c r="E538">
        <v>68.182408376963394</v>
      </c>
      <c r="F538">
        <v>1.4999990797545999</v>
      </c>
      <c r="G538">
        <v>18.779583333333299</v>
      </c>
      <c r="H538">
        <v>0.66956521739130404</v>
      </c>
      <c r="I538">
        <f t="shared" si="32"/>
        <v>0.101637659526567</v>
      </c>
      <c r="J538">
        <f t="shared" si="33"/>
        <v>2.4780406101500098E-2</v>
      </c>
      <c r="K538">
        <f t="shared" si="34"/>
        <v>0.24381126264544456</v>
      </c>
      <c r="L538">
        <v>3.0670000000000002</v>
      </c>
      <c r="M538">
        <f t="shared" si="31"/>
        <v>1492.5244203841262</v>
      </c>
    </row>
    <row r="539" spans="1:13" x14ac:dyDescent="0.25">
      <c r="A539">
        <v>89.083333333333329</v>
      </c>
      <c r="B539">
        <v>36.999175257731999</v>
      </c>
      <c r="C539">
        <v>1399.9751515151499</v>
      </c>
      <c r="D539">
        <v>6.8737142857142803</v>
      </c>
      <c r="E539">
        <v>68.383277777777806</v>
      </c>
      <c r="F539">
        <v>1.4999980952381</v>
      </c>
      <c r="G539">
        <v>18.809999999999999</v>
      </c>
      <c r="H539">
        <v>0.66749999999999998</v>
      </c>
      <c r="I539">
        <f t="shared" si="32"/>
        <v>0.10017786624110357</v>
      </c>
      <c r="J539">
        <f t="shared" si="33"/>
        <v>2.4708261947462472E-2</v>
      </c>
      <c r="K539">
        <f t="shared" si="34"/>
        <v>0.24664392319951936</v>
      </c>
      <c r="L539">
        <v>3.0670000000000002</v>
      </c>
      <c r="M539">
        <f t="shared" si="31"/>
        <v>1493.4360564762762</v>
      </c>
    </row>
    <row r="540" spans="1:13" x14ac:dyDescent="0.25">
      <c r="A540">
        <v>89.25</v>
      </c>
      <c r="B540">
        <v>37.002592592592599</v>
      </c>
      <c r="C540">
        <v>1400.048</v>
      </c>
      <c r="D540">
        <v>6.8620937499999997</v>
      </c>
      <c r="E540">
        <v>68.788484848484799</v>
      </c>
      <c r="F540">
        <v>1.4999991525423699</v>
      </c>
      <c r="G540">
        <v>18.837142857142901</v>
      </c>
      <c r="H540">
        <v>0.67222222222222205</v>
      </c>
      <c r="I540">
        <f t="shared" si="32"/>
        <v>9.8813863296908472E-2</v>
      </c>
      <c r="J540">
        <f t="shared" si="33"/>
        <v>2.4904939150677964E-2</v>
      </c>
      <c r="K540">
        <f t="shared" si="34"/>
        <v>0.252038917614682</v>
      </c>
      <c r="L540">
        <v>3.0670000000000002</v>
      </c>
      <c r="M540">
        <f t="shared" si="31"/>
        <v>1494.3476925684265</v>
      </c>
    </row>
    <row r="541" spans="1:13" x14ac:dyDescent="0.25">
      <c r="K541"/>
    </row>
    <row r="542" spans="1:13" x14ac:dyDescent="0.25">
      <c r="K542"/>
    </row>
    <row r="543" spans="1:13" x14ac:dyDescent="0.25">
      <c r="K543"/>
    </row>
    <row r="544" spans="1:13" x14ac:dyDescent="0.25">
      <c r="K544"/>
    </row>
    <row r="545" spans="1:11" x14ac:dyDescent="0.25">
      <c r="K545"/>
    </row>
    <row r="546" spans="1:11" x14ac:dyDescent="0.25">
      <c r="K546"/>
    </row>
    <row r="547" spans="1:11" x14ac:dyDescent="0.25">
      <c r="K547"/>
    </row>
    <row r="548" spans="1:11" x14ac:dyDescent="0.25">
      <c r="K548"/>
    </row>
    <row r="549" spans="1:11" x14ac:dyDescent="0.25">
      <c r="K549"/>
    </row>
    <row r="550" spans="1:11" x14ac:dyDescent="0.25">
      <c r="K550"/>
    </row>
    <row r="551" spans="1:11" x14ac:dyDescent="0.25">
      <c r="K551"/>
    </row>
    <row r="552" spans="1:11" x14ac:dyDescent="0.25">
      <c r="K552"/>
    </row>
    <row r="553" spans="1:11" x14ac:dyDescent="0.25">
      <c r="K553"/>
    </row>
    <row r="554" spans="1:11" x14ac:dyDescent="0.25">
      <c r="K554"/>
    </row>
    <row r="555" spans="1:11" x14ac:dyDescent="0.25">
      <c r="K555"/>
    </row>
    <row r="556" spans="1:11" x14ac:dyDescent="0.25">
      <c r="K556"/>
    </row>
    <row r="557" spans="1:11" x14ac:dyDescent="0.25">
      <c r="K557"/>
    </row>
    <row r="558" spans="1:11" x14ac:dyDescent="0.25">
      <c r="A558" s="3"/>
      <c r="B558" s="9"/>
      <c r="C558" s="10"/>
      <c r="D558" s="9"/>
      <c r="F558" s="3"/>
      <c r="G558" s="8"/>
      <c r="H558" s="8"/>
      <c r="I558" s="8"/>
      <c r="K558"/>
    </row>
    <row r="559" spans="1:11" x14ac:dyDescent="0.25">
      <c r="A559" s="3"/>
      <c r="B559" s="9"/>
      <c r="C559" s="10"/>
      <c r="D559" s="9"/>
      <c r="F559" s="3"/>
      <c r="G559" s="8"/>
      <c r="H559" s="8"/>
      <c r="I559" s="8"/>
      <c r="K559"/>
    </row>
    <row r="560" spans="1:11" x14ac:dyDescent="0.25">
      <c r="A560" s="3"/>
      <c r="B560" s="9"/>
      <c r="C560" s="10"/>
      <c r="D560" s="9"/>
      <c r="F560" s="3"/>
      <c r="G560" s="8"/>
      <c r="H560" s="8"/>
      <c r="I560" s="8"/>
      <c r="K560"/>
    </row>
    <row r="561" spans="1:11" x14ac:dyDescent="0.25">
      <c r="A561" s="3"/>
      <c r="B561" s="9"/>
      <c r="C561" s="10"/>
      <c r="D561" s="9"/>
      <c r="F561" s="3"/>
      <c r="G561" s="8"/>
      <c r="H561" s="8"/>
      <c r="I561" s="8"/>
      <c r="K561"/>
    </row>
    <row r="562" spans="1:11" x14ac:dyDescent="0.25">
      <c r="A562" s="3"/>
      <c r="B562" s="9"/>
      <c r="C562" s="10"/>
      <c r="D562" s="9"/>
      <c r="F562" s="3"/>
      <c r="G562" s="8"/>
      <c r="H562" s="8"/>
      <c r="I562" s="8"/>
      <c r="K562"/>
    </row>
    <row r="563" spans="1:11" x14ac:dyDescent="0.25">
      <c r="A563" s="3"/>
      <c r="B563" s="9"/>
      <c r="C563" s="10"/>
      <c r="D563" s="9"/>
      <c r="F563" s="3"/>
      <c r="G563" s="8"/>
      <c r="H563" s="8"/>
      <c r="I563" s="8"/>
      <c r="K563"/>
    </row>
    <row r="564" spans="1:11" x14ac:dyDescent="0.25">
      <c r="A564" s="3"/>
      <c r="B564" s="9"/>
      <c r="C564" s="10"/>
      <c r="D564" s="9"/>
      <c r="F564" s="3"/>
      <c r="G564" s="8"/>
      <c r="H564" s="8"/>
      <c r="I564" s="8"/>
      <c r="K564"/>
    </row>
    <row r="565" spans="1:11" x14ac:dyDescent="0.25">
      <c r="A565" s="3"/>
      <c r="B565" s="9"/>
      <c r="C565" s="10"/>
      <c r="D565" s="9"/>
      <c r="F565" s="3"/>
      <c r="G565" s="8"/>
      <c r="H565" s="8"/>
      <c r="I565" s="8"/>
      <c r="K565"/>
    </row>
    <row r="566" spans="1:11" x14ac:dyDescent="0.25">
      <c r="A566" s="3"/>
      <c r="B566" s="9"/>
      <c r="C566" s="10"/>
      <c r="D566" s="9"/>
      <c r="F566" s="3"/>
      <c r="G566" s="8"/>
      <c r="H566" s="8"/>
      <c r="I566" s="8"/>
      <c r="K566"/>
    </row>
    <row r="567" spans="1:11" x14ac:dyDescent="0.25">
      <c r="A567" s="3"/>
      <c r="B567" s="9"/>
      <c r="C567" s="10"/>
      <c r="D567" s="9"/>
      <c r="F567" s="3"/>
      <c r="G567" s="8"/>
      <c r="H567" s="8"/>
      <c r="I567" s="8"/>
      <c r="K567"/>
    </row>
    <row r="568" spans="1:11" x14ac:dyDescent="0.25">
      <c r="A568" s="3"/>
      <c r="B568" s="9"/>
      <c r="C568" s="10"/>
      <c r="D568" s="9"/>
      <c r="F568" s="3"/>
      <c r="G568" s="8"/>
      <c r="H568" s="8"/>
      <c r="I568" s="8"/>
      <c r="K568"/>
    </row>
    <row r="569" spans="1:11" x14ac:dyDescent="0.25">
      <c r="A569" s="3"/>
      <c r="B569" s="9"/>
      <c r="C569" s="10"/>
      <c r="D569" s="9"/>
      <c r="F569" s="3"/>
      <c r="G569" s="8"/>
      <c r="H569" s="8"/>
      <c r="I569" s="8"/>
      <c r="K569"/>
    </row>
    <row r="570" spans="1:11" x14ac:dyDescent="0.25">
      <c r="A570" s="3"/>
      <c r="B570" s="9"/>
      <c r="C570" s="10"/>
      <c r="D570" s="9"/>
      <c r="F570" s="3"/>
      <c r="G570" s="8"/>
      <c r="H570" s="8"/>
      <c r="I570" s="8"/>
      <c r="K570"/>
    </row>
    <row r="571" spans="1:11" x14ac:dyDescent="0.25">
      <c r="A571" s="3"/>
      <c r="B571" s="9"/>
      <c r="C571" s="10"/>
      <c r="D571" s="9"/>
      <c r="F571" s="3"/>
      <c r="G571" s="8"/>
      <c r="H571" s="8"/>
      <c r="I571" s="8"/>
      <c r="K571"/>
    </row>
    <row r="572" spans="1:11" x14ac:dyDescent="0.25">
      <c r="A572" s="3"/>
      <c r="B572" s="9"/>
      <c r="C572" s="10"/>
      <c r="D572" s="9"/>
      <c r="F572" s="3"/>
      <c r="G572" s="8"/>
      <c r="H572" s="8"/>
      <c r="I572" s="8"/>
      <c r="K572"/>
    </row>
    <row r="573" spans="1:11" x14ac:dyDescent="0.25">
      <c r="A573" s="3"/>
      <c r="B573" s="9"/>
      <c r="C573" s="10"/>
      <c r="D573" s="9"/>
      <c r="F573" s="3"/>
      <c r="G573" s="8"/>
      <c r="H573" s="8"/>
      <c r="I573" s="8"/>
      <c r="K573"/>
    </row>
    <row r="574" spans="1:11" x14ac:dyDescent="0.25">
      <c r="A574" s="3"/>
      <c r="B574" s="9"/>
      <c r="C574" s="10"/>
      <c r="D574" s="9"/>
      <c r="F574" s="3"/>
      <c r="G574" s="8"/>
      <c r="H574" s="8"/>
      <c r="I574" s="8"/>
      <c r="K574"/>
    </row>
    <row r="575" spans="1:11" x14ac:dyDescent="0.25">
      <c r="A575" s="3"/>
      <c r="B575" s="9"/>
      <c r="C575" s="10"/>
      <c r="D575" s="9"/>
      <c r="F575" s="3"/>
      <c r="G575" s="8"/>
      <c r="H575" s="8"/>
      <c r="I575" s="8"/>
      <c r="K575"/>
    </row>
    <row r="576" spans="1:11" x14ac:dyDescent="0.25">
      <c r="A576" s="3"/>
      <c r="B576" s="9"/>
      <c r="C576" s="10"/>
      <c r="D576" s="9"/>
      <c r="F576" s="3"/>
      <c r="G576" s="8"/>
      <c r="H576" s="8"/>
      <c r="I576" s="8"/>
      <c r="K576"/>
    </row>
    <row r="577" spans="1:11" x14ac:dyDescent="0.25">
      <c r="A577" s="3"/>
      <c r="B577" s="9"/>
      <c r="C577" s="10"/>
      <c r="D577" s="9"/>
      <c r="F577" s="3"/>
      <c r="G577" s="8"/>
      <c r="H577" s="8"/>
      <c r="I577" s="8"/>
      <c r="K577"/>
    </row>
    <row r="578" spans="1:11" x14ac:dyDescent="0.25">
      <c r="A578" s="3"/>
      <c r="B578" s="9"/>
      <c r="C578" s="10"/>
      <c r="D578" s="9"/>
      <c r="F578" s="3"/>
      <c r="G578" s="8"/>
      <c r="H578" s="8"/>
      <c r="I578" s="8"/>
      <c r="K578"/>
    </row>
    <row r="579" spans="1:11" x14ac:dyDescent="0.25">
      <c r="A579" s="3"/>
      <c r="B579" s="9"/>
      <c r="C579" s="10"/>
      <c r="D579" s="9"/>
      <c r="F579" s="3"/>
      <c r="G579" s="8"/>
      <c r="H579" s="8"/>
      <c r="I579" s="8"/>
      <c r="K579"/>
    </row>
    <row r="580" spans="1:11" x14ac:dyDescent="0.25">
      <c r="A580" s="3"/>
      <c r="B580" s="9"/>
      <c r="C580" s="10"/>
      <c r="D580" s="9"/>
      <c r="F580" s="3"/>
      <c r="G580" s="8"/>
      <c r="H580" s="8"/>
      <c r="I580" s="8"/>
      <c r="K580"/>
    </row>
    <row r="581" spans="1:11" x14ac:dyDescent="0.25">
      <c r="A581" s="3"/>
      <c r="B581" s="9"/>
      <c r="C581" s="10"/>
      <c r="D581" s="9"/>
      <c r="F581" s="3"/>
      <c r="G581" s="8"/>
      <c r="H581" s="8"/>
      <c r="I581" s="8"/>
      <c r="K581"/>
    </row>
    <row r="582" spans="1:11" x14ac:dyDescent="0.25">
      <c r="A582" s="3"/>
      <c r="B582" s="9"/>
      <c r="C582" s="10"/>
      <c r="D582" s="9"/>
      <c r="F582" s="3"/>
      <c r="G582" s="8"/>
      <c r="H582" s="8"/>
      <c r="I582" s="8"/>
      <c r="K582"/>
    </row>
    <row r="583" spans="1:11" x14ac:dyDescent="0.25">
      <c r="A583" s="3"/>
      <c r="B583" s="9"/>
      <c r="C583" s="10"/>
      <c r="D583" s="9"/>
      <c r="F583" s="3"/>
      <c r="G583" s="8"/>
      <c r="H583" s="8"/>
      <c r="I583" s="8"/>
      <c r="K583"/>
    </row>
    <row r="584" spans="1:11" x14ac:dyDescent="0.25">
      <c r="A584" s="3"/>
      <c r="B584" s="9"/>
      <c r="C584" s="10"/>
      <c r="D584" s="9"/>
      <c r="F584" s="3"/>
      <c r="G584" s="8"/>
      <c r="H584" s="8"/>
      <c r="I584" s="8"/>
      <c r="K584"/>
    </row>
    <row r="585" spans="1:11" x14ac:dyDescent="0.25">
      <c r="A585" s="3"/>
      <c r="B585" s="9"/>
      <c r="C585" s="10"/>
      <c r="D585" s="9"/>
      <c r="F585" s="3"/>
      <c r="G585" s="8"/>
      <c r="H585" s="8"/>
      <c r="I585" s="8"/>
      <c r="K585"/>
    </row>
    <row r="586" spans="1:11" x14ac:dyDescent="0.25">
      <c r="A586" s="3"/>
      <c r="B586" s="9"/>
      <c r="C586" s="10"/>
      <c r="D586" s="9"/>
      <c r="F586" s="3"/>
      <c r="G586" s="8"/>
      <c r="H586" s="8"/>
      <c r="I586" s="8"/>
      <c r="K586"/>
    </row>
    <row r="587" spans="1:11" x14ac:dyDescent="0.25">
      <c r="A587" s="3"/>
      <c r="B587" s="9"/>
      <c r="C587" s="10"/>
      <c r="D587" s="9"/>
      <c r="F587" s="3"/>
      <c r="G587" s="8"/>
      <c r="H587" s="8"/>
      <c r="I587" s="8"/>
      <c r="K587"/>
    </row>
    <row r="588" spans="1:11" x14ac:dyDescent="0.25">
      <c r="A588" s="3"/>
      <c r="B588" s="9"/>
      <c r="C588" s="10"/>
      <c r="D588" s="9"/>
      <c r="F588" s="3"/>
      <c r="G588" s="8"/>
      <c r="H588" s="8"/>
      <c r="I588" s="8"/>
      <c r="K588"/>
    </row>
    <row r="589" spans="1:11" x14ac:dyDescent="0.25">
      <c r="A589" s="3"/>
      <c r="B589" s="9"/>
      <c r="C589" s="10"/>
      <c r="D589" s="9"/>
      <c r="F589" s="3"/>
      <c r="G589" s="8"/>
      <c r="H589" s="8"/>
      <c r="I589" s="8"/>
      <c r="K589"/>
    </row>
    <row r="590" spans="1:11" x14ac:dyDescent="0.25">
      <c r="A590" s="3"/>
      <c r="B590" s="9"/>
      <c r="C590" s="10"/>
      <c r="D590" s="9"/>
      <c r="F590" s="3"/>
      <c r="G590" s="8"/>
      <c r="H590" s="8"/>
      <c r="I590" s="8"/>
      <c r="K590"/>
    </row>
    <row r="591" spans="1:11" x14ac:dyDescent="0.25">
      <c r="A591" s="3"/>
      <c r="B591" s="9"/>
      <c r="C591" s="10"/>
      <c r="D591" s="9"/>
      <c r="F591" s="3"/>
      <c r="G591" s="8"/>
      <c r="H591" s="8"/>
      <c r="I591" s="8"/>
      <c r="K591"/>
    </row>
    <row r="592" spans="1:11" x14ac:dyDescent="0.25">
      <c r="A592" s="3"/>
      <c r="B592" s="9"/>
      <c r="C592" s="10"/>
      <c r="D592" s="9"/>
      <c r="F592" s="3"/>
      <c r="G592" s="8"/>
      <c r="H592" s="8"/>
      <c r="I592" s="8"/>
      <c r="K592"/>
    </row>
    <row r="593" spans="1:11" x14ac:dyDescent="0.25">
      <c r="A593" s="3"/>
      <c r="B593" s="9"/>
      <c r="C593" s="10"/>
      <c r="D593" s="9"/>
      <c r="F593" s="3"/>
      <c r="G593" s="8"/>
      <c r="H593" s="8"/>
      <c r="I593" s="8"/>
      <c r="K593"/>
    </row>
    <row r="594" spans="1:11" x14ac:dyDescent="0.25">
      <c r="A594" s="3"/>
      <c r="B594" s="9"/>
      <c r="C594" s="10"/>
      <c r="D594" s="9"/>
      <c r="F594" s="3"/>
      <c r="G594" s="8"/>
      <c r="H594" s="8"/>
      <c r="I594" s="8"/>
      <c r="K594"/>
    </row>
    <row r="595" spans="1:11" x14ac:dyDescent="0.25">
      <c r="A595" s="3"/>
      <c r="B595" s="9"/>
      <c r="C595" s="10"/>
      <c r="D595" s="9"/>
      <c r="F595" s="3"/>
      <c r="G595" s="8"/>
      <c r="H595" s="8"/>
      <c r="I595" s="8"/>
      <c r="K595"/>
    </row>
    <row r="596" spans="1:11" x14ac:dyDescent="0.25">
      <c r="A596" s="3"/>
      <c r="B596" s="9"/>
      <c r="C596" s="10"/>
      <c r="D596" s="9"/>
      <c r="F596" s="3"/>
      <c r="G596" s="8"/>
      <c r="H596" s="8"/>
      <c r="I596" s="8"/>
      <c r="K596"/>
    </row>
    <row r="597" spans="1:11" x14ac:dyDescent="0.25">
      <c r="A597" s="3"/>
      <c r="B597" s="9"/>
      <c r="C597" s="10"/>
      <c r="D597" s="9"/>
      <c r="F597" s="3"/>
      <c r="G597" s="8"/>
      <c r="H597" s="8"/>
      <c r="I597" s="8"/>
      <c r="K597"/>
    </row>
    <row r="598" spans="1:11" x14ac:dyDescent="0.25">
      <c r="A598" s="3"/>
      <c r="B598" s="9"/>
      <c r="C598" s="10"/>
      <c r="D598" s="9"/>
      <c r="F598" s="3"/>
      <c r="G598" s="8"/>
      <c r="H598" s="8"/>
      <c r="I598" s="8"/>
      <c r="K598"/>
    </row>
    <row r="599" spans="1:11" x14ac:dyDescent="0.25">
      <c r="A599" s="3"/>
      <c r="B599" s="9"/>
      <c r="C599" s="10"/>
      <c r="D599" s="9"/>
      <c r="F599" s="3"/>
      <c r="G599" s="8"/>
      <c r="H599" s="8"/>
      <c r="I599" s="8"/>
      <c r="K599"/>
    </row>
    <row r="600" spans="1:11" x14ac:dyDescent="0.25">
      <c r="A600" s="3"/>
      <c r="B600" s="9"/>
      <c r="C600" s="10"/>
      <c r="D600" s="9"/>
      <c r="F600" s="3"/>
      <c r="G600" s="8"/>
      <c r="H600" s="8"/>
      <c r="I600" s="8"/>
      <c r="K600"/>
    </row>
    <row r="601" spans="1:11" x14ac:dyDescent="0.25">
      <c r="A601" s="3"/>
      <c r="B601" s="9"/>
      <c r="C601" s="10"/>
      <c r="D601" s="9"/>
      <c r="F601" s="3"/>
      <c r="G601" s="8"/>
      <c r="H601" s="8"/>
      <c r="I601" s="8"/>
      <c r="K601"/>
    </row>
    <row r="602" spans="1:11" x14ac:dyDescent="0.25">
      <c r="A602" s="3"/>
      <c r="B602" s="9"/>
      <c r="C602" s="10"/>
      <c r="D602" s="9"/>
      <c r="F602" s="3"/>
      <c r="G602" s="8"/>
      <c r="H602" s="8"/>
      <c r="I602" s="8"/>
      <c r="K602"/>
    </row>
    <row r="603" spans="1:11" x14ac:dyDescent="0.25">
      <c r="A603" s="3"/>
      <c r="B603" s="9"/>
      <c r="C603" s="10"/>
      <c r="D603" s="9"/>
      <c r="F603" s="3"/>
      <c r="G603" s="8"/>
      <c r="H603" s="8"/>
      <c r="I603" s="8"/>
      <c r="K603"/>
    </row>
    <row r="604" spans="1:11" x14ac:dyDescent="0.25">
      <c r="A604" s="3"/>
      <c r="B604" s="9"/>
      <c r="C604" s="10"/>
      <c r="D604" s="9"/>
      <c r="F604" s="3"/>
      <c r="G604" s="8"/>
      <c r="H604" s="8"/>
      <c r="I604" s="8"/>
      <c r="K604"/>
    </row>
    <row r="605" spans="1:11" x14ac:dyDescent="0.25">
      <c r="A605" s="3"/>
      <c r="B605" s="9"/>
      <c r="C605" s="10"/>
      <c r="D605" s="9"/>
      <c r="F605" s="3"/>
      <c r="G605" s="8"/>
      <c r="H605" s="8"/>
      <c r="I605" s="8"/>
      <c r="K605"/>
    </row>
    <row r="606" spans="1:11" x14ac:dyDescent="0.25">
      <c r="A606" s="3"/>
      <c r="B606" s="9"/>
      <c r="C606" s="10"/>
      <c r="D606" s="9"/>
      <c r="F606" s="3"/>
      <c r="G606" s="8"/>
      <c r="H606" s="8"/>
      <c r="I606" s="8"/>
      <c r="K606"/>
    </row>
    <row r="607" spans="1:11" x14ac:dyDescent="0.25">
      <c r="A607" s="3"/>
      <c r="B607" s="9"/>
      <c r="C607" s="10"/>
      <c r="D607" s="9"/>
      <c r="F607" s="3"/>
      <c r="G607" s="8"/>
      <c r="H607" s="8"/>
      <c r="I607" s="8"/>
      <c r="K607"/>
    </row>
    <row r="608" spans="1:11" x14ac:dyDescent="0.25">
      <c r="A608" s="3"/>
      <c r="B608" s="9"/>
      <c r="C608" s="10"/>
      <c r="D608" s="9"/>
      <c r="F608" s="3"/>
      <c r="G608" s="8"/>
      <c r="H608" s="8"/>
      <c r="I608" s="8"/>
      <c r="K608"/>
    </row>
    <row r="609" spans="1:11" x14ac:dyDescent="0.25">
      <c r="A609" s="3"/>
      <c r="B609" s="9"/>
      <c r="C609" s="10"/>
      <c r="D609" s="9"/>
      <c r="F609" s="3"/>
      <c r="G609" s="8"/>
      <c r="H609" s="8"/>
      <c r="I609" s="8"/>
      <c r="K609"/>
    </row>
    <row r="610" spans="1:11" x14ac:dyDescent="0.25">
      <c r="A610" s="3"/>
      <c r="B610" s="9"/>
      <c r="C610" s="10"/>
      <c r="D610" s="9"/>
      <c r="F610" s="3"/>
      <c r="G610" s="8"/>
      <c r="H610" s="8"/>
      <c r="I610" s="8"/>
      <c r="K610"/>
    </row>
    <row r="611" spans="1:11" x14ac:dyDescent="0.25">
      <c r="A611" s="3"/>
      <c r="B611" s="9"/>
      <c r="C611" s="10"/>
      <c r="D611" s="9"/>
      <c r="F611" s="3"/>
      <c r="G611" s="8"/>
      <c r="H611" s="8"/>
      <c r="I611" s="8"/>
      <c r="K611"/>
    </row>
    <row r="612" spans="1:11" x14ac:dyDescent="0.25">
      <c r="A612" s="3"/>
      <c r="B612" s="9"/>
      <c r="C612" s="10"/>
      <c r="D612" s="9"/>
      <c r="F612" s="3"/>
      <c r="G612" s="8"/>
      <c r="H612" s="8"/>
      <c r="I612" s="8"/>
      <c r="K612"/>
    </row>
    <row r="613" spans="1:11" x14ac:dyDescent="0.25">
      <c r="A613" s="3"/>
      <c r="B613" s="9"/>
      <c r="C613" s="10"/>
      <c r="D613" s="9"/>
      <c r="F613" s="3"/>
      <c r="G613" s="8"/>
      <c r="H613" s="8"/>
      <c r="I613" s="8"/>
      <c r="K613"/>
    </row>
    <row r="614" spans="1:11" x14ac:dyDescent="0.25">
      <c r="A614" s="3"/>
      <c r="B614" s="9"/>
      <c r="C614" s="10"/>
      <c r="D614" s="9"/>
      <c r="F614" s="3"/>
      <c r="G614" s="8"/>
      <c r="H614" s="8"/>
      <c r="I614" s="8"/>
      <c r="K614"/>
    </row>
    <row r="615" spans="1:11" x14ac:dyDescent="0.25">
      <c r="A615" s="3"/>
      <c r="B615" s="9"/>
      <c r="C615" s="10"/>
      <c r="D615" s="9"/>
      <c r="F615" s="3"/>
      <c r="G615" s="8"/>
      <c r="H615" s="8"/>
      <c r="I615" s="8"/>
      <c r="K615"/>
    </row>
    <row r="616" spans="1:11" x14ac:dyDescent="0.25">
      <c r="A616" s="3"/>
      <c r="B616" s="9"/>
      <c r="C616" s="10"/>
      <c r="D616" s="9"/>
      <c r="F616" s="3"/>
      <c r="G616" s="8"/>
      <c r="H616" s="8"/>
      <c r="I616" s="8"/>
      <c r="K616"/>
    </row>
    <row r="617" spans="1:11" x14ac:dyDescent="0.25">
      <c r="A617" s="3"/>
      <c r="B617" s="9"/>
      <c r="C617" s="10"/>
      <c r="D617" s="9"/>
      <c r="F617" s="3"/>
      <c r="G617" s="8"/>
      <c r="H617" s="8"/>
      <c r="I617" s="8"/>
      <c r="K617"/>
    </row>
    <row r="618" spans="1:11" x14ac:dyDescent="0.25">
      <c r="A618" s="3"/>
      <c r="B618" s="9"/>
      <c r="C618" s="10"/>
      <c r="D618" s="9"/>
      <c r="F618" s="3"/>
      <c r="G618" s="8"/>
      <c r="H618" s="8"/>
      <c r="I618" s="8"/>
      <c r="K618"/>
    </row>
    <row r="619" spans="1:11" x14ac:dyDescent="0.25">
      <c r="A619" s="3"/>
      <c r="B619" s="9"/>
      <c r="C619" s="10"/>
      <c r="D619" s="9"/>
      <c r="F619" s="3"/>
      <c r="G619" s="8"/>
      <c r="H619" s="8"/>
      <c r="I619" s="8"/>
      <c r="K619"/>
    </row>
    <row r="620" spans="1:11" x14ac:dyDescent="0.25">
      <c r="A620" s="3"/>
      <c r="B620" s="9"/>
      <c r="C620" s="10"/>
      <c r="D620" s="9"/>
      <c r="F620" s="3"/>
      <c r="G620" s="8"/>
      <c r="H620" s="8"/>
      <c r="I620" s="8"/>
      <c r="K620"/>
    </row>
    <row r="621" spans="1:11" x14ac:dyDescent="0.25">
      <c r="A621" s="3"/>
      <c r="B621" s="9"/>
      <c r="C621" s="10"/>
      <c r="D621" s="9"/>
      <c r="F621" s="3"/>
      <c r="G621" s="8"/>
      <c r="H621" s="8"/>
      <c r="I621" s="8"/>
      <c r="K621"/>
    </row>
    <row r="622" spans="1:11" x14ac:dyDescent="0.25">
      <c r="A622" s="3"/>
      <c r="B622" s="9"/>
      <c r="C622" s="10"/>
      <c r="D622" s="9"/>
      <c r="F622" s="3"/>
      <c r="G622" s="8"/>
      <c r="H622" s="8"/>
      <c r="I622" s="8"/>
      <c r="K622"/>
    </row>
    <row r="623" spans="1:11" x14ac:dyDescent="0.25">
      <c r="A623" s="3"/>
      <c r="B623" s="9"/>
      <c r="C623" s="10"/>
      <c r="D623" s="9"/>
      <c r="F623" s="3"/>
      <c r="G623" s="8"/>
      <c r="H623" s="8"/>
      <c r="I623" s="8"/>
      <c r="K623"/>
    </row>
    <row r="624" spans="1:11" x14ac:dyDescent="0.25">
      <c r="A624" s="3"/>
      <c r="B624" s="9"/>
      <c r="C624" s="10"/>
      <c r="D624" s="9"/>
      <c r="F624" s="3"/>
      <c r="G624" s="8"/>
      <c r="H624" s="8"/>
      <c r="I624" s="8"/>
      <c r="K624"/>
    </row>
    <row r="625" spans="1:11" x14ac:dyDescent="0.25">
      <c r="A625" s="3"/>
      <c r="B625" s="9"/>
      <c r="C625" s="10"/>
      <c r="D625" s="9"/>
      <c r="F625" s="3"/>
      <c r="G625" s="8"/>
      <c r="H625" s="8"/>
      <c r="I625" s="8"/>
      <c r="K625"/>
    </row>
    <row r="626" spans="1:11" x14ac:dyDescent="0.25">
      <c r="A626" s="3"/>
      <c r="B626" s="9"/>
      <c r="C626" s="10"/>
      <c r="D626" s="9"/>
      <c r="F626" s="3"/>
      <c r="G626" s="8"/>
      <c r="H626" s="8"/>
      <c r="I626" s="8"/>
      <c r="K626"/>
    </row>
    <row r="627" spans="1:11" x14ac:dyDescent="0.25">
      <c r="A627" s="3"/>
      <c r="B627" s="9"/>
      <c r="C627" s="10"/>
      <c r="D627" s="9"/>
      <c r="F627" s="3"/>
      <c r="G627" s="8"/>
      <c r="H627" s="8"/>
      <c r="I627" s="8"/>
      <c r="K627"/>
    </row>
    <row r="628" spans="1:11" x14ac:dyDescent="0.25">
      <c r="A628" s="3"/>
      <c r="B628" s="9"/>
      <c r="C628" s="10"/>
      <c r="D628" s="9"/>
      <c r="F628" s="3"/>
      <c r="G628" s="8"/>
      <c r="H628" s="8"/>
      <c r="I628" s="8"/>
      <c r="K628"/>
    </row>
    <row r="629" spans="1:11" x14ac:dyDescent="0.25">
      <c r="A629" s="3"/>
      <c r="B629" s="9"/>
      <c r="C629" s="10"/>
      <c r="D629" s="9"/>
      <c r="F629" s="3"/>
      <c r="G629" s="8"/>
      <c r="H629" s="8"/>
      <c r="I629" s="8"/>
      <c r="K629"/>
    </row>
    <row r="630" spans="1:11" x14ac:dyDescent="0.25">
      <c r="A630" s="3"/>
      <c r="B630" s="9"/>
      <c r="C630" s="10"/>
      <c r="D630" s="9"/>
      <c r="F630" s="3"/>
      <c r="G630" s="8"/>
      <c r="H630" s="8"/>
      <c r="I630" s="8"/>
      <c r="K630"/>
    </row>
    <row r="631" spans="1:11" x14ac:dyDescent="0.25">
      <c r="A631" s="3"/>
      <c r="B631" s="9"/>
      <c r="C631" s="10"/>
      <c r="D631" s="9"/>
      <c r="F631" s="3"/>
      <c r="G631" s="8"/>
      <c r="H631" s="8"/>
      <c r="I631" s="8"/>
      <c r="K631"/>
    </row>
    <row r="632" spans="1:11" x14ac:dyDescent="0.25">
      <c r="A632" s="3"/>
      <c r="B632" s="9"/>
      <c r="C632" s="10"/>
      <c r="D632" s="9"/>
      <c r="F632" s="3"/>
      <c r="G632" s="8"/>
      <c r="H632" s="8"/>
      <c r="I632" s="8"/>
      <c r="K632"/>
    </row>
    <row r="633" spans="1:11" x14ac:dyDescent="0.25">
      <c r="A633" s="3"/>
      <c r="B633" s="9"/>
      <c r="C633" s="10"/>
      <c r="D633" s="9"/>
      <c r="F633" s="3"/>
      <c r="G633" s="8"/>
      <c r="H633" s="8"/>
      <c r="I633" s="8"/>
      <c r="K633"/>
    </row>
    <row r="634" spans="1:11" x14ac:dyDescent="0.25">
      <c r="A634" s="3"/>
      <c r="B634" s="9"/>
      <c r="C634" s="10"/>
      <c r="D634" s="9"/>
      <c r="F634" s="3"/>
      <c r="G634" s="8"/>
      <c r="H634" s="8"/>
      <c r="I634" s="8"/>
      <c r="K634"/>
    </row>
    <row r="635" spans="1:11" x14ac:dyDescent="0.25">
      <c r="A635" s="3"/>
      <c r="B635" s="9"/>
      <c r="C635" s="10"/>
      <c r="D635" s="9"/>
      <c r="F635" s="3"/>
      <c r="G635" s="8"/>
      <c r="H635" s="8"/>
      <c r="I635" s="8"/>
      <c r="K635"/>
    </row>
    <row r="636" spans="1:11" x14ac:dyDescent="0.25">
      <c r="A636" s="3"/>
      <c r="B636" s="9"/>
      <c r="C636" s="10"/>
      <c r="D636" s="9"/>
      <c r="F636" s="3"/>
      <c r="G636" s="8"/>
      <c r="H636" s="8"/>
      <c r="I636" s="8"/>
      <c r="K636"/>
    </row>
    <row r="637" spans="1:11" x14ac:dyDescent="0.25">
      <c r="A637" s="3"/>
      <c r="B637" s="9"/>
      <c r="C637" s="10"/>
      <c r="D637" s="9"/>
      <c r="F637" s="3"/>
      <c r="G637" s="8"/>
      <c r="H637" s="8"/>
      <c r="I637" s="8"/>
      <c r="K637"/>
    </row>
    <row r="638" spans="1:11" x14ac:dyDescent="0.25">
      <c r="A638" s="3"/>
      <c r="B638" s="9"/>
      <c r="C638" s="10"/>
      <c r="D638" s="9"/>
      <c r="F638" s="3"/>
      <c r="G638" s="8"/>
      <c r="H638" s="8"/>
      <c r="I638" s="8"/>
      <c r="K638"/>
    </row>
    <row r="639" spans="1:11" x14ac:dyDescent="0.25">
      <c r="A639" s="3"/>
      <c r="B639" s="9"/>
      <c r="C639" s="10"/>
      <c r="D639" s="9"/>
      <c r="F639" s="3"/>
      <c r="G639" s="8"/>
      <c r="H639" s="8"/>
      <c r="I639" s="8"/>
      <c r="K639"/>
    </row>
    <row r="640" spans="1:11" x14ac:dyDescent="0.25">
      <c r="A640" s="3"/>
      <c r="B640" s="9"/>
      <c r="C640" s="10"/>
      <c r="D640" s="9"/>
      <c r="F640" s="3"/>
      <c r="G640" s="8"/>
      <c r="H640" s="8"/>
      <c r="I640" s="8"/>
      <c r="K640"/>
    </row>
    <row r="641" spans="1:11" x14ac:dyDescent="0.25">
      <c r="A641" s="3"/>
      <c r="B641" s="9"/>
      <c r="C641" s="10"/>
      <c r="D641" s="9"/>
      <c r="F641" s="3"/>
      <c r="G641" s="8"/>
      <c r="H641" s="8"/>
      <c r="I641" s="8"/>
      <c r="K641"/>
    </row>
    <row r="642" spans="1:11" x14ac:dyDescent="0.25">
      <c r="A642" s="3"/>
      <c r="B642" s="9"/>
      <c r="C642" s="10"/>
      <c r="D642" s="9"/>
      <c r="F642" s="3"/>
      <c r="G642" s="8"/>
      <c r="H642" s="8"/>
      <c r="I642" s="8"/>
      <c r="K642"/>
    </row>
    <row r="643" spans="1:11" x14ac:dyDescent="0.25">
      <c r="A643" s="3"/>
      <c r="B643" s="9"/>
      <c r="C643" s="10"/>
      <c r="D643" s="9"/>
      <c r="F643" s="3"/>
      <c r="G643" s="8"/>
      <c r="H643" s="8"/>
      <c r="I643" s="8"/>
      <c r="K643"/>
    </row>
    <row r="644" spans="1:11" x14ac:dyDescent="0.25">
      <c r="A644" s="3"/>
      <c r="B644" s="9"/>
      <c r="C644" s="10"/>
      <c r="D644" s="9"/>
      <c r="F644" s="3"/>
      <c r="G644" s="8"/>
      <c r="H644" s="8"/>
      <c r="I644" s="8"/>
      <c r="K644"/>
    </row>
    <row r="645" spans="1:11" x14ac:dyDescent="0.25">
      <c r="A645" s="3"/>
      <c r="B645" s="9"/>
      <c r="C645" s="10"/>
      <c r="D645" s="9"/>
      <c r="F645" s="3"/>
      <c r="G645" s="8"/>
      <c r="H645" s="8"/>
      <c r="I645" s="8"/>
      <c r="K645"/>
    </row>
    <row r="646" spans="1:11" x14ac:dyDescent="0.25">
      <c r="A646" s="3"/>
      <c r="B646" s="9"/>
      <c r="C646" s="10"/>
      <c r="D646" s="9"/>
      <c r="F646" s="3"/>
      <c r="G646" s="8"/>
      <c r="H646" s="8"/>
      <c r="I646" s="8"/>
      <c r="K646"/>
    </row>
    <row r="647" spans="1:11" x14ac:dyDescent="0.25">
      <c r="A647" s="3"/>
      <c r="B647" s="9"/>
      <c r="C647" s="10"/>
      <c r="D647" s="9"/>
      <c r="F647" s="3"/>
      <c r="G647" s="8"/>
      <c r="H647" s="8"/>
      <c r="I647" s="8"/>
      <c r="K647"/>
    </row>
    <row r="648" spans="1:11" x14ac:dyDescent="0.25">
      <c r="A648" s="3"/>
      <c r="B648" s="9"/>
      <c r="C648" s="10"/>
      <c r="D648" s="9"/>
      <c r="F648" s="3"/>
      <c r="G648" s="8"/>
      <c r="H648" s="8"/>
      <c r="I648" s="8"/>
      <c r="K648"/>
    </row>
    <row r="649" spans="1:11" x14ac:dyDescent="0.25">
      <c r="A649" s="3"/>
      <c r="B649" s="9"/>
      <c r="C649" s="10"/>
      <c r="D649" s="9"/>
      <c r="F649" s="3"/>
      <c r="G649" s="8"/>
      <c r="H649" s="8"/>
      <c r="I649" s="8"/>
      <c r="K649"/>
    </row>
    <row r="650" spans="1:11" x14ac:dyDescent="0.25">
      <c r="A650" s="3"/>
      <c r="B650" s="9"/>
      <c r="C650" s="10"/>
      <c r="D650" s="9"/>
      <c r="F650" s="3"/>
      <c r="G650" s="8"/>
      <c r="H650" s="8"/>
      <c r="I650" s="8"/>
      <c r="K650"/>
    </row>
    <row r="651" spans="1:11" x14ac:dyDescent="0.25">
      <c r="A651" s="3"/>
      <c r="B651" s="9"/>
      <c r="C651" s="10"/>
      <c r="D651" s="9"/>
      <c r="F651" s="3"/>
      <c r="G651" s="8"/>
      <c r="H651" s="8"/>
      <c r="I651" s="8"/>
      <c r="K651"/>
    </row>
    <row r="652" spans="1:11" x14ac:dyDescent="0.25">
      <c r="A652" s="3"/>
      <c r="B652" s="9"/>
      <c r="C652" s="10"/>
      <c r="D652" s="9"/>
      <c r="F652" s="3"/>
      <c r="G652" s="8"/>
      <c r="H652" s="8"/>
      <c r="I652" s="8"/>
      <c r="K652"/>
    </row>
    <row r="653" spans="1:11" x14ac:dyDescent="0.25">
      <c r="A653" s="3"/>
      <c r="B653" s="9"/>
      <c r="C653" s="10"/>
      <c r="D653" s="9"/>
      <c r="F653" s="3"/>
      <c r="G653" s="8"/>
      <c r="H653" s="8"/>
      <c r="I653" s="8"/>
      <c r="K653"/>
    </row>
    <row r="654" spans="1:11" x14ac:dyDescent="0.25">
      <c r="A654" s="3"/>
      <c r="B654" s="9"/>
      <c r="C654" s="10"/>
      <c r="D654" s="9"/>
      <c r="F654" s="3"/>
      <c r="G654" s="8"/>
      <c r="H654" s="8"/>
      <c r="I654" s="8"/>
      <c r="K654"/>
    </row>
    <row r="655" spans="1:11" x14ac:dyDescent="0.25">
      <c r="A655" s="3"/>
      <c r="B655" s="9"/>
      <c r="C655" s="10"/>
      <c r="D655" s="9"/>
      <c r="F655" s="3"/>
      <c r="G655" s="8"/>
      <c r="H655" s="8"/>
      <c r="I655" s="8"/>
      <c r="K655"/>
    </row>
    <row r="656" spans="1:11" x14ac:dyDescent="0.25">
      <c r="A656" s="3"/>
      <c r="B656" s="9"/>
      <c r="C656" s="10"/>
      <c r="D656" s="9"/>
      <c r="F656" s="3"/>
      <c r="G656" s="8"/>
      <c r="H656" s="8"/>
      <c r="I656" s="8"/>
      <c r="K656"/>
    </row>
    <row r="657" spans="1:11" x14ac:dyDescent="0.25">
      <c r="A657" s="3"/>
      <c r="B657" s="9"/>
      <c r="C657" s="10"/>
      <c r="D657" s="9"/>
      <c r="F657" s="3"/>
      <c r="G657" s="8"/>
      <c r="H657" s="8"/>
      <c r="I657" s="8"/>
      <c r="K657"/>
    </row>
    <row r="658" spans="1:11" x14ac:dyDescent="0.25">
      <c r="A658" s="3"/>
      <c r="B658" s="9"/>
      <c r="C658" s="10"/>
      <c r="D658" s="9"/>
      <c r="F658" s="3"/>
      <c r="G658" s="8"/>
      <c r="H658" s="8"/>
      <c r="I658" s="8"/>
      <c r="K658"/>
    </row>
    <row r="659" spans="1:11" x14ac:dyDescent="0.25">
      <c r="A659" s="3"/>
      <c r="B659" s="9"/>
      <c r="C659" s="10"/>
      <c r="D659" s="9"/>
      <c r="F659" s="3"/>
      <c r="G659" s="8"/>
      <c r="H659" s="8"/>
      <c r="I659" s="8"/>
      <c r="K659"/>
    </row>
    <row r="660" spans="1:11" x14ac:dyDescent="0.25">
      <c r="A660" s="3"/>
      <c r="B660" s="9"/>
      <c r="C660" s="10"/>
      <c r="D660" s="9"/>
      <c r="F660" s="3"/>
      <c r="G660" s="8"/>
      <c r="H660" s="8"/>
      <c r="I660" s="8"/>
      <c r="K660"/>
    </row>
    <row r="661" spans="1:11" x14ac:dyDescent="0.25">
      <c r="A661" s="3"/>
      <c r="B661" s="9"/>
      <c r="C661" s="10"/>
      <c r="D661" s="9"/>
      <c r="F661" s="3"/>
      <c r="G661" s="8"/>
      <c r="H661" s="8"/>
      <c r="I661" s="8"/>
      <c r="K661"/>
    </row>
    <row r="662" spans="1:11" x14ac:dyDescent="0.25">
      <c r="A662" s="3"/>
      <c r="B662" s="9"/>
      <c r="C662" s="10"/>
      <c r="D662" s="9"/>
      <c r="F662" s="3"/>
      <c r="G662" s="8"/>
      <c r="H662" s="8"/>
      <c r="I662" s="8"/>
      <c r="K662"/>
    </row>
    <row r="663" spans="1:11" x14ac:dyDescent="0.25">
      <c r="A663" s="3"/>
      <c r="B663" s="9"/>
      <c r="C663" s="10"/>
      <c r="D663" s="9"/>
      <c r="F663" s="3"/>
      <c r="G663" s="8"/>
      <c r="H663" s="8"/>
      <c r="I663" s="8"/>
      <c r="K663"/>
    </row>
    <row r="664" spans="1:11" x14ac:dyDescent="0.25">
      <c r="A664" s="3"/>
      <c r="B664" s="9"/>
      <c r="C664" s="10"/>
      <c r="D664" s="9"/>
      <c r="F664" s="3"/>
      <c r="G664" s="8"/>
      <c r="H664" s="8"/>
      <c r="I664" s="8"/>
      <c r="K664"/>
    </row>
    <row r="665" spans="1:11" x14ac:dyDescent="0.25">
      <c r="A665" s="3"/>
      <c r="B665" s="9"/>
      <c r="C665" s="10"/>
      <c r="D665" s="9"/>
      <c r="F665" s="3"/>
      <c r="G665" s="8"/>
      <c r="H665" s="8"/>
      <c r="I665" s="8"/>
      <c r="K665"/>
    </row>
    <row r="666" spans="1:11" x14ac:dyDescent="0.25">
      <c r="A666" s="3"/>
      <c r="B666" s="9"/>
      <c r="C666" s="10"/>
      <c r="D666" s="9"/>
      <c r="F666" s="3"/>
      <c r="G666" s="8"/>
      <c r="H666" s="8"/>
      <c r="I666" s="8"/>
      <c r="K666"/>
    </row>
    <row r="667" spans="1:11" x14ac:dyDescent="0.25">
      <c r="A667" s="3"/>
      <c r="B667" s="9"/>
      <c r="C667" s="10"/>
      <c r="D667" s="9"/>
      <c r="F667" s="3"/>
      <c r="G667" s="8"/>
      <c r="H667" s="8"/>
      <c r="I667" s="8"/>
      <c r="K667"/>
    </row>
    <row r="668" spans="1:11" x14ac:dyDescent="0.25">
      <c r="A668" s="3"/>
      <c r="B668" s="9"/>
      <c r="C668" s="10"/>
      <c r="D668" s="9"/>
      <c r="F668" s="3"/>
      <c r="G668" s="8"/>
      <c r="H668" s="8"/>
      <c r="I668" s="8"/>
      <c r="K668"/>
    </row>
    <row r="669" spans="1:11" x14ac:dyDescent="0.25">
      <c r="A669" s="3"/>
      <c r="B669" s="9"/>
      <c r="C669" s="10"/>
      <c r="D669" s="9"/>
      <c r="F669" s="3"/>
      <c r="G669" s="8"/>
      <c r="H669" s="8"/>
      <c r="I669" s="8"/>
      <c r="K669"/>
    </row>
    <row r="670" spans="1:11" x14ac:dyDescent="0.25">
      <c r="A670" s="3"/>
      <c r="B670" s="9"/>
      <c r="C670" s="10"/>
      <c r="D670" s="9"/>
      <c r="F670" s="3"/>
      <c r="G670" s="8"/>
      <c r="H670" s="8"/>
      <c r="I670" s="8"/>
      <c r="K670"/>
    </row>
    <row r="671" spans="1:11" x14ac:dyDescent="0.25">
      <c r="A671" s="3"/>
      <c r="B671" s="9"/>
      <c r="C671" s="10"/>
      <c r="D671" s="9"/>
      <c r="F671" s="3"/>
      <c r="G671" s="8"/>
      <c r="H671" s="8"/>
      <c r="I671" s="8"/>
      <c r="K671"/>
    </row>
    <row r="672" spans="1:11" x14ac:dyDescent="0.25">
      <c r="A672" s="3"/>
      <c r="B672" s="9"/>
      <c r="C672" s="10"/>
      <c r="D672" s="9"/>
      <c r="F672" s="3"/>
      <c r="G672" s="8"/>
      <c r="H672" s="8"/>
      <c r="I672" s="8"/>
      <c r="K672"/>
    </row>
    <row r="673" spans="1:11" x14ac:dyDescent="0.25">
      <c r="A673" s="3"/>
      <c r="B673" s="9"/>
      <c r="C673" s="10"/>
      <c r="D673" s="9"/>
      <c r="F673" s="3"/>
      <c r="G673" s="8"/>
      <c r="H673" s="8"/>
      <c r="I673" s="8"/>
      <c r="K673"/>
    </row>
    <row r="674" spans="1:11" x14ac:dyDescent="0.25">
      <c r="A674" s="3"/>
      <c r="B674" s="9"/>
      <c r="C674" s="10"/>
      <c r="D674" s="9"/>
      <c r="F674" s="3"/>
      <c r="G674" s="8"/>
      <c r="H674" s="8"/>
      <c r="I674" s="8"/>
      <c r="K674"/>
    </row>
    <row r="675" spans="1:11" x14ac:dyDescent="0.25">
      <c r="A675" s="3"/>
      <c r="B675" s="9"/>
      <c r="C675" s="10"/>
      <c r="D675" s="9"/>
      <c r="F675" s="3"/>
      <c r="G675" s="8"/>
      <c r="H675" s="8"/>
      <c r="I675" s="8"/>
      <c r="K675"/>
    </row>
    <row r="676" spans="1:11" x14ac:dyDescent="0.25">
      <c r="A676" s="3"/>
      <c r="B676" s="9"/>
      <c r="C676" s="10"/>
      <c r="D676" s="9"/>
      <c r="F676" s="3"/>
      <c r="G676" s="8"/>
      <c r="H676" s="8"/>
      <c r="I676" s="8"/>
      <c r="K676"/>
    </row>
    <row r="677" spans="1:11" x14ac:dyDescent="0.25">
      <c r="A677" s="3"/>
      <c r="B677" s="9"/>
      <c r="C677" s="10"/>
      <c r="D677" s="9"/>
      <c r="F677" s="3"/>
      <c r="G677" s="8"/>
      <c r="H677" s="8"/>
      <c r="I677" s="8"/>
      <c r="K677"/>
    </row>
    <row r="678" spans="1:11" x14ac:dyDescent="0.25">
      <c r="A678" s="3"/>
      <c r="B678" s="9"/>
      <c r="C678" s="10"/>
      <c r="D678" s="9"/>
      <c r="F678" s="3"/>
      <c r="G678" s="8"/>
      <c r="H678" s="8"/>
      <c r="I678" s="8"/>
      <c r="K678"/>
    </row>
    <row r="679" spans="1:11" x14ac:dyDescent="0.25">
      <c r="A679" s="3"/>
      <c r="B679" s="9"/>
      <c r="C679" s="10"/>
      <c r="D679" s="9"/>
      <c r="F679" s="3"/>
      <c r="G679" s="8"/>
      <c r="H679" s="8"/>
      <c r="I679" s="8"/>
      <c r="K679"/>
    </row>
    <row r="680" spans="1:11" x14ac:dyDescent="0.25">
      <c r="A680" s="3"/>
      <c r="B680" s="9"/>
      <c r="C680" s="10"/>
      <c r="D680" s="9"/>
      <c r="F680" s="3"/>
      <c r="G680" s="8"/>
      <c r="H680" s="8"/>
      <c r="I680" s="8"/>
      <c r="K680"/>
    </row>
    <row r="681" spans="1:11" x14ac:dyDescent="0.25">
      <c r="A681" s="3"/>
      <c r="B681" s="9"/>
      <c r="C681" s="10"/>
      <c r="D681" s="9"/>
      <c r="F681" s="3"/>
      <c r="G681" s="8"/>
      <c r="H681" s="8"/>
      <c r="I681" s="8"/>
      <c r="K681"/>
    </row>
    <row r="682" spans="1:11" x14ac:dyDescent="0.25">
      <c r="A682" s="3"/>
      <c r="B682" s="9"/>
      <c r="C682" s="10"/>
      <c r="D682" s="9"/>
      <c r="F682" s="3"/>
      <c r="G682" s="8"/>
      <c r="H682" s="8"/>
      <c r="I682" s="8"/>
      <c r="K682"/>
    </row>
    <row r="683" spans="1:11" x14ac:dyDescent="0.25">
      <c r="A683" s="3"/>
      <c r="B683" s="9"/>
      <c r="C683" s="10"/>
      <c r="D683" s="9"/>
      <c r="F683" s="3"/>
      <c r="G683" s="8"/>
      <c r="H683" s="8"/>
      <c r="I683" s="8"/>
      <c r="K683"/>
    </row>
    <row r="684" spans="1:11" x14ac:dyDescent="0.25">
      <c r="A684" s="3"/>
      <c r="B684" s="9"/>
      <c r="C684" s="10"/>
      <c r="D684" s="9"/>
      <c r="F684" s="3"/>
      <c r="G684" s="8"/>
      <c r="H684" s="8"/>
      <c r="I684" s="8"/>
      <c r="K684"/>
    </row>
    <row r="685" spans="1:11" x14ac:dyDescent="0.25">
      <c r="A685" s="3"/>
      <c r="B685" s="9"/>
      <c r="C685" s="10"/>
      <c r="D685" s="9"/>
      <c r="F685" s="3"/>
      <c r="G685" s="8"/>
      <c r="H685" s="8"/>
      <c r="I685" s="8"/>
      <c r="K685"/>
    </row>
    <row r="686" spans="1:11" x14ac:dyDescent="0.25">
      <c r="A686" s="3"/>
      <c r="B686" s="9"/>
      <c r="C686" s="10"/>
      <c r="D686" s="9"/>
      <c r="F686" s="3"/>
      <c r="G686" s="8"/>
      <c r="H686" s="8"/>
      <c r="I686" s="8"/>
      <c r="K686"/>
    </row>
    <row r="687" spans="1:11" x14ac:dyDescent="0.25">
      <c r="A687" s="3"/>
      <c r="B687" s="9"/>
      <c r="C687" s="10"/>
      <c r="D687" s="9"/>
      <c r="F687" s="3"/>
      <c r="G687" s="8"/>
      <c r="H687" s="8"/>
      <c r="I687" s="8"/>
      <c r="K687"/>
    </row>
    <row r="688" spans="1:11" x14ac:dyDescent="0.25">
      <c r="A688" s="3"/>
      <c r="B688" s="9"/>
      <c r="C688" s="10"/>
      <c r="D688" s="9"/>
      <c r="F688" s="3"/>
      <c r="G688" s="8"/>
      <c r="H688" s="8"/>
      <c r="I688" s="8"/>
      <c r="K688"/>
    </row>
    <row r="689" spans="1:11" x14ac:dyDescent="0.25">
      <c r="A689" s="3"/>
      <c r="B689" s="9"/>
      <c r="C689" s="10"/>
      <c r="D689" s="9"/>
      <c r="F689" s="3"/>
      <c r="G689" s="8"/>
      <c r="H689" s="8"/>
      <c r="I689" s="8"/>
      <c r="K689"/>
    </row>
    <row r="690" spans="1:11" x14ac:dyDescent="0.25">
      <c r="A690" s="3"/>
      <c r="B690" s="9"/>
      <c r="C690" s="10"/>
      <c r="D690" s="9"/>
      <c r="F690" s="3"/>
      <c r="G690" s="8"/>
      <c r="H690" s="8"/>
      <c r="I690" s="8"/>
      <c r="K690"/>
    </row>
    <row r="691" spans="1:11" x14ac:dyDescent="0.25">
      <c r="A691" s="3"/>
      <c r="B691" s="9"/>
      <c r="C691" s="10"/>
      <c r="D691" s="9"/>
      <c r="F691" s="3"/>
      <c r="G691" s="8"/>
      <c r="H691" s="8"/>
      <c r="I691" s="8"/>
      <c r="K691"/>
    </row>
    <row r="692" spans="1:11" x14ac:dyDescent="0.25">
      <c r="A692" s="3"/>
      <c r="B692" s="9"/>
      <c r="C692" s="10"/>
      <c r="D692" s="9"/>
      <c r="F692" s="3"/>
      <c r="G692" s="8"/>
      <c r="H692" s="8"/>
      <c r="I692" s="8"/>
      <c r="K692"/>
    </row>
    <row r="693" spans="1:11" x14ac:dyDescent="0.25">
      <c r="A693" s="3"/>
      <c r="B693" s="9"/>
      <c r="C693" s="10"/>
      <c r="D693" s="9"/>
      <c r="F693" s="3"/>
      <c r="G693" s="8"/>
      <c r="H693" s="8"/>
      <c r="I693" s="8"/>
      <c r="K693"/>
    </row>
    <row r="694" spans="1:11" x14ac:dyDescent="0.25">
      <c r="A694" s="3"/>
      <c r="B694" s="9"/>
      <c r="C694" s="10"/>
      <c r="D694" s="9"/>
      <c r="F694" s="3"/>
      <c r="G694" s="8"/>
      <c r="H694" s="8"/>
      <c r="I694" s="8"/>
      <c r="K694"/>
    </row>
    <row r="695" spans="1:11" x14ac:dyDescent="0.25">
      <c r="A695" s="3"/>
      <c r="B695" s="9"/>
      <c r="C695" s="10"/>
      <c r="D695" s="9"/>
      <c r="F695" s="3"/>
      <c r="G695" s="8"/>
      <c r="H695" s="8"/>
      <c r="I695" s="8"/>
      <c r="K695"/>
    </row>
    <row r="696" spans="1:11" x14ac:dyDescent="0.25">
      <c r="A696" s="3"/>
      <c r="B696" s="9"/>
      <c r="C696" s="10"/>
      <c r="D696" s="9"/>
      <c r="F696" s="3"/>
      <c r="G696" s="8"/>
      <c r="H696" s="8"/>
      <c r="I696" s="8"/>
      <c r="K696"/>
    </row>
    <row r="697" spans="1:11" x14ac:dyDescent="0.25">
      <c r="A697" s="3"/>
      <c r="B697" s="9"/>
      <c r="C697" s="10"/>
      <c r="D697" s="9"/>
      <c r="F697" s="3"/>
      <c r="G697" s="8"/>
      <c r="H697" s="8"/>
      <c r="I697" s="8"/>
      <c r="K697"/>
    </row>
    <row r="698" spans="1:11" x14ac:dyDescent="0.25">
      <c r="A698" s="3"/>
      <c r="B698" s="9"/>
      <c r="C698" s="10"/>
      <c r="D698" s="9"/>
      <c r="F698" s="3"/>
      <c r="G698" s="8"/>
      <c r="H698" s="8"/>
      <c r="I698" s="8"/>
      <c r="K698"/>
    </row>
    <row r="699" spans="1:11" x14ac:dyDescent="0.25">
      <c r="A699" s="3"/>
      <c r="B699" s="9"/>
      <c r="C699" s="10"/>
      <c r="D699" s="9"/>
      <c r="F699" s="3"/>
      <c r="G699" s="8"/>
      <c r="H699" s="8"/>
      <c r="I699" s="8"/>
      <c r="K699"/>
    </row>
    <row r="700" spans="1:11" x14ac:dyDescent="0.25">
      <c r="A700" s="3"/>
      <c r="B700" s="9"/>
      <c r="C700" s="10"/>
      <c r="D700" s="9"/>
      <c r="F700" s="3"/>
      <c r="G700" s="8"/>
      <c r="H700" s="8"/>
      <c r="I700" s="8"/>
      <c r="K700"/>
    </row>
    <row r="701" spans="1:11" x14ac:dyDescent="0.25">
      <c r="A701" s="3"/>
      <c r="B701" s="9"/>
      <c r="C701" s="10"/>
      <c r="D701" s="9"/>
      <c r="F701" s="3"/>
      <c r="G701" s="8"/>
      <c r="H701" s="8"/>
      <c r="I701" s="8"/>
      <c r="K701"/>
    </row>
    <row r="702" spans="1:11" x14ac:dyDescent="0.25">
      <c r="A702" s="3"/>
      <c r="B702" s="9"/>
      <c r="C702" s="10"/>
      <c r="D702" s="9"/>
      <c r="F702" s="3"/>
      <c r="G702" s="8"/>
      <c r="H702" s="8"/>
      <c r="I702" s="8"/>
      <c r="K702"/>
    </row>
    <row r="703" spans="1:11" x14ac:dyDescent="0.25">
      <c r="A703" s="3"/>
      <c r="B703" s="9"/>
      <c r="C703" s="10"/>
      <c r="D703" s="9"/>
      <c r="F703" s="3"/>
      <c r="G703" s="8"/>
      <c r="H703" s="8"/>
      <c r="I703" s="8"/>
      <c r="K703"/>
    </row>
    <row r="704" spans="1:11" x14ac:dyDescent="0.25">
      <c r="A704" s="3"/>
      <c r="B704" s="9"/>
      <c r="C704" s="10"/>
      <c r="D704" s="9"/>
      <c r="F704" s="3"/>
      <c r="G704" s="8"/>
      <c r="H704" s="8"/>
      <c r="I704" s="8"/>
      <c r="K704"/>
    </row>
    <row r="705" spans="1:11" x14ac:dyDescent="0.25">
      <c r="A705" s="3"/>
      <c r="B705" s="9"/>
      <c r="C705" s="10"/>
      <c r="D705" s="9"/>
      <c r="F705" s="3"/>
      <c r="G705" s="8"/>
      <c r="H705" s="8"/>
      <c r="I705" s="8"/>
      <c r="K705"/>
    </row>
    <row r="706" spans="1:11" x14ac:dyDescent="0.25">
      <c r="A706" s="3"/>
      <c r="B706" s="9"/>
      <c r="C706" s="10"/>
      <c r="D706" s="9"/>
      <c r="F706" s="3"/>
      <c r="G706" s="8"/>
      <c r="H706" s="8"/>
      <c r="I706" s="8"/>
      <c r="K706"/>
    </row>
    <row r="707" spans="1:11" x14ac:dyDescent="0.25">
      <c r="A707" s="3"/>
      <c r="B707" s="9"/>
      <c r="C707" s="10"/>
      <c r="D707" s="9"/>
      <c r="F707" s="3"/>
      <c r="G707" s="8"/>
      <c r="H707" s="8"/>
      <c r="I707" s="8"/>
      <c r="K707"/>
    </row>
    <row r="708" spans="1:11" x14ac:dyDescent="0.25">
      <c r="A708" s="3"/>
      <c r="B708" s="9"/>
      <c r="C708" s="10"/>
      <c r="D708" s="9"/>
      <c r="F708" s="3"/>
      <c r="G708" s="8"/>
      <c r="H708" s="8"/>
      <c r="I708" s="8"/>
      <c r="K708"/>
    </row>
    <row r="709" spans="1:11" x14ac:dyDescent="0.25">
      <c r="A709" s="3"/>
      <c r="B709" s="9"/>
      <c r="C709" s="10"/>
      <c r="D709" s="9"/>
      <c r="F709" s="3"/>
      <c r="G709" s="8"/>
      <c r="H709" s="8"/>
      <c r="I709" s="8"/>
      <c r="K709"/>
    </row>
    <row r="710" spans="1:11" x14ac:dyDescent="0.25">
      <c r="A710" s="3"/>
      <c r="B710" s="9"/>
      <c r="C710" s="10"/>
      <c r="D710" s="9"/>
      <c r="F710" s="3"/>
      <c r="G710" s="8"/>
      <c r="H710" s="8"/>
      <c r="I710" s="8"/>
      <c r="K710"/>
    </row>
    <row r="711" spans="1:11" x14ac:dyDescent="0.25">
      <c r="A711" s="3"/>
      <c r="B711" s="9"/>
      <c r="C711" s="10"/>
      <c r="D711" s="9"/>
      <c r="F711" s="3"/>
      <c r="G711" s="8"/>
      <c r="H711" s="8"/>
      <c r="I711" s="8"/>
      <c r="K711"/>
    </row>
    <row r="712" spans="1:11" x14ac:dyDescent="0.25">
      <c r="A712" s="3"/>
      <c r="B712" s="9"/>
      <c r="C712" s="10"/>
      <c r="D712" s="9"/>
      <c r="F712" s="3"/>
      <c r="G712" s="8"/>
      <c r="H712" s="8"/>
      <c r="I712" s="8"/>
      <c r="K712"/>
    </row>
    <row r="713" spans="1:11" x14ac:dyDescent="0.25">
      <c r="A713" s="3"/>
      <c r="B713" s="9"/>
      <c r="C713" s="10"/>
      <c r="D713" s="9"/>
      <c r="F713" s="3"/>
      <c r="G713" s="8"/>
      <c r="H713" s="8"/>
      <c r="I713" s="8"/>
      <c r="K713"/>
    </row>
    <row r="714" spans="1:11" x14ac:dyDescent="0.25">
      <c r="A714" s="3"/>
      <c r="B714" s="9"/>
      <c r="C714" s="10"/>
      <c r="D714" s="9"/>
      <c r="F714" s="3"/>
      <c r="G714" s="8"/>
      <c r="H714" s="8"/>
      <c r="I714" s="8"/>
      <c r="K714"/>
    </row>
    <row r="715" spans="1:11" x14ac:dyDescent="0.25">
      <c r="A715" s="3"/>
      <c r="B715" s="9"/>
      <c r="C715" s="10"/>
      <c r="D715" s="9"/>
      <c r="F715" s="3"/>
      <c r="G715" s="8"/>
      <c r="H715" s="8"/>
      <c r="I715" s="8"/>
      <c r="K715"/>
    </row>
    <row r="716" spans="1:11" x14ac:dyDescent="0.25">
      <c r="A716" s="3"/>
      <c r="B716" s="9"/>
      <c r="C716" s="10"/>
      <c r="D716" s="9"/>
      <c r="F716" s="3"/>
      <c r="G716" s="8"/>
      <c r="H716" s="8"/>
      <c r="I716" s="8"/>
      <c r="K716"/>
    </row>
    <row r="717" spans="1:11" x14ac:dyDescent="0.25">
      <c r="A717" s="3"/>
      <c r="B717" s="9"/>
      <c r="C717" s="10"/>
      <c r="D717" s="9"/>
      <c r="F717" s="3"/>
      <c r="G717" s="8"/>
      <c r="H717" s="8"/>
      <c r="I717" s="8"/>
      <c r="K717"/>
    </row>
    <row r="718" spans="1:11" x14ac:dyDescent="0.25">
      <c r="A718" s="3"/>
      <c r="B718" s="9"/>
      <c r="C718" s="10"/>
      <c r="D718" s="9"/>
      <c r="F718" s="3"/>
      <c r="G718" s="8"/>
      <c r="H718" s="8"/>
      <c r="I718" s="8"/>
      <c r="K718"/>
    </row>
    <row r="719" spans="1:11" x14ac:dyDescent="0.25">
      <c r="A719" s="3"/>
      <c r="B719" s="9"/>
      <c r="C719" s="10"/>
      <c r="D719" s="9"/>
      <c r="F719" s="3"/>
      <c r="G719" s="8"/>
      <c r="H719" s="8"/>
      <c r="I719" s="8"/>
      <c r="K719"/>
    </row>
    <row r="720" spans="1:11" x14ac:dyDescent="0.25">
      <c r="A720" s="3"/>
      <c r="B720" s="9"/>
      <c r="C720" s="10"/>
      <c r="D720" s="9"/>
      <c r="F720" s="3"/>
      <c r="G720" s="8"/>
      <c r="H720" s="8"/>
      <c r="I720" s="8"/>
      <c r="K720"/>
    </row>
    <row r="721" spans="1:11" x14ac:dyDescent="0.25">
      <c r="A721" s="3"/>
      <c r="B721" s="9"/>
      <c r="C721" s="10"/>
      <c r="D721" s="9"/>
      <c r="F721" s="3"/>
      <c r="G721" s="8"/>
      <c r="H721" s="8"/>
      <c r="I721" s="8"/>
      <c r="K721"/>
    </row>
    <row r="722" spans="1:11" x14ac:dyDescent="0.25">
      <c r="A722" s="3"/>
      <c r="B722" s="9"/>
      <c r="C722" s="10"/>
      <c r="D722" s="9"/>
      <c r="F722" s="3"/>
      <c r="G722" s="8"/>
      <c r="H722" s="8"/>
      <c r="I722" s="8"/>
      <c r="K722"/>
    </row>
    <row r="723" spans="1:11" x14ac:dyDescent="0.25">
      <c r="A723" s="3"/>
      <c r="B723" s="9"/>
      <c r="C723" s="10"/>
      <c r="D723" s="9"/>
      <c r="F723" s="3"/>
      <c r="G723" s="8"/>
      <c r="H723" s="8"/>
      <c r="I723" s="8"/>
      <c r="K723"/>
    </row>
    <row r="724" spans="1:11" x14ac:dyDescent="0.25">
      <c r="A724" s="3"/>
      <c r="B724" s="9"/>
      <c r="C724" s="10"/>
      <c r="D724" s="9"/>
      <c r="F724" s="3"/>
      <c r="G724" s="8"/>
      <c r="H724" s="8"/>
      <c r="I724" s="8"/>
      <c r="K724"/>
    </row>
    <row r="725" spans="1:11" x14ac:dyDescent="0.25">
      <c r="A725" s="3"/>
      <c r="B725" s="9"/>
      <c r="C725" s="10"/>
      <c r="D725" s="9"/>
      <c r="F725" s="3"/>
      <c r="G725" s="8"/>
      <c r="H725" s="8"/>
      <c r="I725" s="8"/>
      <c r="K725"/>
    </row>
    <row r="726" spans="1:11" x14ac:dyDescent="0.25">
      <c r="A726" s="3"/>
      <c r="B726" s="9"/>
      <c r="C726" s="10"/>
      <c r="D726" s="9"/>
      <c r="F726" s="3"/>
      <c r="G726" s="8"/>
      <c r="H726" s="8"/>
      <c r="I726" s="8"/>
      <c r="K726"/>
    </row>
    <row r="727" spans="1:11" x14ac:dyDescent="0.25">
      <c r="A727" s="3"/>
      <c r="B727" s="9"/>
      <c r="C727" s="10"/>
      <c r="D727" s="9"/>
      <c r="F727" s="3"/>
      <c r="G727" s="8"/>
      <c r="H727" s="8"/>
      <c r="I727" s="8"/>
      <c r="K727"/>
    </row>
    <row r="728" spans="1:11" x14ac:dyDescent="0.25">
      <c r="A728" s="3"/>
      <c r="B728" s="9"/>
      <c r="C728" s="10"/>
      <c r="D728" s="9"/>
      <c r="F728" s="3"/>
      <c r="G728" s="8"/>
      <c r="H728" s="8"/>
      <c r="I728" s="8"/>
      <c r="K728"/>
    </row>
    <row r="729" spans="1:11" x14ac:dyDescent="0.25">
      <c r="A729" s="3"/>
      <c r="B729" s="9"/>
      <c r="C729" s="10"/>
      <c r="D729" s="9"/>
      <c r="F729" s="3"/>
      <c r="G729" s="8"/>
      <c r="H729" s="8"/>
      <c r="I729" s="8"/>
      <c r="K729"/>
    </row>
    <row r="730" spans="1:11" x14ac:dyDescent="0.25">
      <c r="A730" s="3"/>
      <c r="B730" s="9"/>
      <c r="C730" s="10"/>
      <c r="D730" s="9"/>
      <c r="F730" s="3"/>
      <c r="G730" s="8"/>
      <c r="H730" s="8"/>
      <c r="I730" s="8"/>
      <c r="K730"/>
    </row>
    <row r="731" spans="1:11" x14ac:dyDescent="0.25">
      <c r="A731" s="3"/>
      <c r="B731" s="9"/>
      <c r="C731" s="10"/>
      <c r="D731" s="9"/>
      <c r="F731" s="3"/>
      <c r="G731" s="8"/>
      <c r="H731" s="8"/>
      <c r="I731" s="8"/>
      <c r="K731"/>
    </row>
    <row r="732" spans="1:11" x14ac:dyDescent="0.25">
      <c r="A732" s="3"/>
      <c r="B732" s="9"/>
      <c r="C732" s="10"/>
      <c r="D732" s="9"/>
      <c r="F732" s="3"/>
      <c r="G732" s="8"/>
      <c r="H732" s="8"/>
      <c r="I732" s="8"/>
      <c r="K732"/>
    </row>
    <row r="733" spans="1:11" x14ac:dyDescent="0.25">
      <c r="A733" s="3"/>
      <c r="B733" s="9"/>
      <c r="C733" s="10"/>
      <c r="D733" s="9"/>
      <c r="F733" s="3"/>
      <c r="G733" s="8"/>
      <c r="H733" s="8"/>
      <c r="I733" s="8"/>
      <c r="K733"/>
    </row>
    <row r="734" spans="1:11" x14ac:dyDescent="0.25">
      <c r="A734" s="3"/>
      <c r="B734" s="9"/>
      <c r="C734" s="10"/>
      <c r="D734" s="9"/>
      <c r="F734" s="3"/>
      <c r="G734" s="8"/>
      <c r="H734" s="8"/>
      <c r="I734" s="8"/>
      <c r="K734"/>
    </row>
    <row r="735" spans="1:11" x14ac:dyDescent="0.25">
      <c r="A735" s="3"/>
      <c r="B735" s="9"/>
      <c r="C735" s="10"/>
      <c r="D735" s="9"/>
      <c r="F735" s="3"/>
      <c r="G735" s="8"/>
      <c r="H735" s="8"/>
      <c r="I735" s="8"/>
      <c r="K735"/>
    </row>
    <row r="736" spans="1:11" x14ac:dyDescent="0.25">
      <c r="A736" s="3"/>
      <c r="B736" s="9"/>
      <c r="C736" s="10"/>
      <c r="D736" s="9"/>
      <c r="F736" s="3"/>
      <c r="G736" s="8"/>
      <c r="H736" s="8"/>
      <c r="I736" s="8"/>
      <c r="K736"/>
    </row>
    <row r="737" spans="1:11" x14ac:dyDescent="0.25">
      <c r="A737" s="3"/>
      <c r="B737" s="9"/>
      <c r="C737" s="10"/>
      <c r="D737" s="9"/>
      <c r="F737" s="3"/>
      <c r="G737" s="8"/>
      <c r="H737" s="8"/>
      <c r="I737" s="8"/>
      <c r="K737"/>
    </row>
    <row r="738" spans="1:11" x14ac:dyDescent="0.25">
      <c r="A738" s="3"/>
      <c r="B738" s="9"/>
      <c r="C738" s="10"/>
      <c r="D738" s="9"/>
      <c r="F738" s="3"/>
      <c r="G738" s="8"/>
      <c r="H738" s="8"/>
      <c r="I738" s="8"/>
      <c r="K738"/>
    </row>
    <row r="739" spans="1:11" x14ac:dyDescent="0.25">
      <c r="A739" s="3"/>
      <c r="B739" s="9"/>
      <c r="C739" s="10"/>
      <c r="D739" s="9"/>
      <c r="F739" s="3"/>
      <c r="G739" s="8"/>
      <c r="H739" s="8"/>
      <c r="I739" s="8"/>
      <c r="K739"/>
    </row>
    <row r="740" spans="1:11" x14ac:dyDescent="0.25">
      <c r="A740" s="3"/>
      <c r="B740" s="9"/>
      <c r="C740" s="10"/>
      <c r="D740" s="9"/>
      <c r="F740" s="3"/>
      <c r="G740" s="8"/>
      <c r="H740" s="8"/>
      <c r="I740" s="8"/>
      <c r="K740"/>
    </row>
    <row r="741" spans="1:11" x14ac:dyDescent="0.25">
      <c r="A741" s="3"/>
      <c r="B741" s="9"/>
      <c r="C741" s="10"/>
      <c r="D741" s="9"/>
      <c r="F741" s="3"/>
      <c r="G741" s="8"/>
      <c r="H741" s="8"/>
      <c r="I741" s="8"/>
      <c r="K741"/>
    </row>
    <row r="742" spans="1:11" x14ac:dyDescent="0.25">
      <c r="A742" s="3"/>
      <c r="B742" s="9"/>
      <c r="C742" s="10"/>
      <c r="D742" s="9"/>
      <c r="F742" s="3"/>
      <c r="G742" s="8"/>
      <c r="H742" s="8"/>
      <c r="I742" s="8"/>
      <c r="K742"/>
    </row>
    <row r="743" spans="1:11" x14ac:dyDescent="0.25">
      <c r="A743" s="3"/>
      <c r="B743" s="9"/>
      <c r="C743" s="10"/>
      <c r="D743" s="9"/>
      <c r="F743" s="3"/>
      <c r="G743" s="8"/>
      <c r="H743" s="8"/>
      <c r="I743" s="8"/>
      <c r="K743"/>
    </row>
    <row r="744" spans="1:11" x14ac:dyDescent="0.25">
      <c r="A744" s="3"/>
      <c r="B744" s="9"/>
      <c r="C744" s="10"/>
      <c r="D744" s="9"/>
      <c r="F744" s="3"/>
      <c r="G744" s="8"/>
      <c r="H744" s="8"/>
      <c r="I744" s="8"/>
      <c r="K744"/>
    </row>
    <row r="745" spans="1:11" x14ac:dyDescent="0.25">
      <c r="A745" s="3"/>
      <c r="B745" s="9"/>
      <c r="C745" s="10"/>
      <c r="D745" s="9"/>
      <c r="F745" s="3"/>
      <c r="G745" s="8"/>
      <c r="H745" s="8"/>
      <c r="I745" s="8"/>
      <c r="K745"/>
    </row>
    <row r="746" spans="1:11" x14ac:dyDescent="0.25">
      <c r="A746" s="3"/>
      <c r="B746" s="9"/>
      <c r="C746" s="10"/>
      <c r="D746" s="9"/>
      <c r="F746" s="3"/>
      <c r="G746" s="8"/>
      <c r="H746" s="8"/>
      <c r="I746" s="8"/>
      <c r="K746"/>
    </row>
    <row r="747" spans="1:11" x14ac:dyDescent="0.25">
      <c r="A747" s="3"/>
      <c r="B747" s="9"/>
      <c r="C747" s="10"/>
      <c r="D747" s="9"/>
      <c r="F747" s="3"/>
      <c r="G747" s="8"/>
      <c r="H747" s="8"/>
      <c r="I747" s="8"/>
      <c r="K747"/>
    </row>
    <row r="748" spans="1:11" x14ac:dyDescent="0.25">
      <c r="A748" s="3"/>
      <c r="B748" s="9"/>
      <c r="C748" s="10"/>
      <c r="D748" s="9"/>
      <c r="F748" s="3"/>
      <c r="G748" s="8"/>
      <c r="H748" s="8"/>
      <c r="I748" s="8"/>
      <c r="K748"/>
    </row>
    <row r="749" spans="1:11" x14ac:dyDescent="0.25">
      <c r="A749" s="3"/>
      <c r="B749" s="9"/>
      <c r="C749" s="10"/>
      <c r="D749" s="9"/>
      <c r="F749" s="3"/>
      <c r="G749" s="8"/>
      <c r="H749" s="8"/>
      <c r="I749" s="8"/>
      <c r="K749"/>
    </row>
    <row r="750" spans="1:11" x14ac:dyDescent="0.25">
      <c r="A750" s="3"/>
      <c r="B750" s="9"/>
      <c r="C750" s="10"/>
      <c r="D750" s="9"/>
      <c r="F750" s="3"/>
      <c r="G750" s="8"/>
      <c r="H750" s="8"/>
      <c r="I750" s="8"/>
      <c r="K750"/>
    </row>
    <row r="751" spans="1:11" x14ac:dyDescent="0.25">
      <c r="A751" s="3"/>
      <c r="B751" s="9"/>
      <c r="C751" s="10"/>
      <c r="D751" s="9"/>
      <c r="F751" s="3"/>
      <c r="G751" s="8"/>
      <c r="H751" s="8"/>
      <c r="I751" s="8"/>
      <c r="K751"/>
    </row>
    <row r="752" spans="1:11" x14ac:dyDescent="0.25">
      <c r="A752" s="3"/>
      <c r="B752" s="9"/>
      <c r="C752" s="10"/>
      <c r="D752" s="9"/>
      <c r="F752" s="3"/>
      <c r="G752" s="8"/>
      <c r="H752" s="8"/>
      <c r="I752" s="8"/>
      <c r="K752"/>
    </row>
    <row r="753" spans="1:11" x14ac:dyDescent="0.25">
      <c r="A753" s="3"/>
      <c r="B753" s="9"/>
      <c r="C753" s="10"/>
      <c r="D753" s="9"/>
      <c r="F753" s="3"/>
      <c r="G753" s="8"/>
      <c r="H753" s="8"/>
      <c r="I753" s="8"/>
      <c r="K753"/>
    </row>
    <row r="754" spans="1:11" x14ac:dyDescent="0.25">
      <c r="A754" s="3"/>
      <c r="B754" s="9"/>
      <c r="C754" s="10"/>
      <c r="D754" s="9"/>
      <c r="F754" s="3"/>
      <c r="G754" s="8"/>
      <c r="H754" s="8"/>
      <c r="I754" s="8"/>
      <c r="K754"/>
    </row>
    <row r="755" spans="1:11" x14ac:dyDescent="0.25">
      <c r="A755" s="3"/>
      <c r="B755" s="9"/>
      <c r="C755" s="10"/>
      <c r="D755" s="9"/>
      <c r="F755" s="3"/>
      <c r="G755" s="8"/>
      <c r="H755" s="8"/>
      <c r="I755" s="8"/>
      <c r="K755"/>
    </row>
    <row r="756" spans="1:11" x14ac:dyDescent="0.25">
      <c r="A756" s="3"/>
      <c r="B756" s="9"/>
      <c r="C756" s="10"/>
      <c r="D756" s="9"/>
      <c r="F756" s="3"/>
      <c r="G756" s="8"/>
      <c r="H756" s="8"/>
      <c r="I756" s="8"/>
      <c r="K756"/>
    </row>
    <row r="757" spans="1:11" x14ac:dyDescent="0.25">
      <c r="A757" s="3"/>
      <c r="B757" s="9"/>
      <c r="C757" s="10"/>
      <c r="D757" s="9"/>
      <c r="F757" s="3"/>
      <c r="G757" s="8"/>
      <c r="H757" s="8"/>
      <c r="I757" s="8"/>
      <c r="K757"/>
    </row>
    <row r="758" spans="1:11" x14ac:dyDescent="0.25">
      <c r="A758" s="3"/>
      <c r="B758" s="9"/>
      <c r="C758" s="10"/>
      <c r="D758" s="9"/>
      <c r="F758" s="3"/>
      <c r="G758" s="8"/>
      <c r="H758" s="8"/>
      <c r="I758" s="8"/>
      <c r="K758"/>
    </row>
    <row r="759" spans="1:11" x14ac:dyDescent="0.25">
      <c r="A759" s="3"/>
      <c r="B759" s="9"/>
      <c r="C759" s="10"/>
      <c r="D759" s="9"/>
      <c r="F759" s="3"/>
      <c r="G759" s="8"/>
      <c r="H759" s="8"/>
      <c r="I759" s="8"/>
      <c r="K759"/>
    </row>
    <row r="760" spans="1:11" x14ac:dyDescent="0.25">
      <c r="A760" s="3"/>
      <c r="B760" s="9"/>
      <c r="C760" s="10"/>
      <c r="D760" s="9"/>
      <c r="F760" s="3"/>
      <c r="G760" s="8"/>
      <c r="H760" s="8"/>
      <c r="I760" s="8"/>
      <c r="K760"/>
    </row>
    <row r="761" spans="1:11" x14ac:dyDescent="0.25">
      <c r="A761" s="3"/>
      <c r="B761" s="9"/>
      <c r="C761" s="10"/>
      <c r="D761" s="9"/>
      <c r="F761" s="3"/>
      <c r="G761" s="8"/>
      <c r="H761" s="8"/>
      <c r="I761" s="8"/>
      <c r="K761"/>
    </row>
    <row r="762" spans="1:11" x14ac:dyDescent="0.25">
      <c r="A762" s="3"/>
      <c r="B762" s="9"/>
      <c r="C762" s="10"/>
      <c r="D762" s="9"/>
      <c r="F762" s="3"/>
      <c r="G762" s="8"/>
      <c r="H762" s="8"/>
      <c r="I762" s="8"/>
      <c r="K762"/>
    </row>
    <row r="763" spans="1:11" x14ac:dyDescent="0.25">
      <c r="A763" s="3"/>
      <c r="B763" s="9"/>
      <c r="C763" s="10"/>
      <c r="D763" s="9"/>
      <c r="F763" s="3"/>
      <c r="G763" s="8"/>
      <c r="H763" s="8"/>
      <c r="I763" s="8"/>
      <c r="K763"/>
    </row>
    <row r="764" spans="1:11" x14ac:dyDescent="0.25">
      <c r="A764" s="3"/>
      <c r="B764" s="9"/>
      <c r="C764" s="10"/>
      <c r="D764" s="9"/>
      <c r="F764" s="3"/>
      <c r="G764" s="8"/>
      <c r="H764" s="8"/>
      <c r="I764" s="8"/>
      <c r="K764"/>
    </row>
    <row r="765" spans="1:11" x14ac:dyDescent="0.25">
      <c r="A765" s="3"/>
      <c r="B765" s="9"/>
      <c r="C765" s="10"/>
      <c r="D765" s="9"/>
      <c r="F765" s="3"/>
      <c r="G765" s="8"/>
      <c r="H765" s="8"/>
      <c r="I765" s="8"/>
      <c r="K765"/>
    </row>
    <row r="766" spans="1:11" x14ac:dyDescent="0.25">
      <c r="A766" s="3"/>
      <c r="B766" s="9"/>
      <c r="C766" s="10"/>
      <c r="D766" s="9"/>
      <c r="F766" s="3"/>
      <c r="G766" s="8"/>
      <c r="H766" s="8"/>
      <c r="I766" s="8"/>
      <c r="K766"/>
    </row>
    <row r="767" spans="1:11" x14ac:dyDescent="0.25">
      <c r="A767" s="3"/>
      <c r="B767" s="9"/>
      <c r="C767" s="10"/>
      <c r="D767" s="9"/>
      <c r="F767" s="3"/>
      <c r="G767" s="8"/>
      <c r="H767" s="8"/>
      <c r="I767" s="8"/>
      <c r="K767"/>
    </row>
    <row r="768" spans="1:11" x14ac:dyDescent="0.25">
      <c r="A768" s="3"/>
      <c r="B768" s="9"/>
      <c r="C768" s="10"/>
      <c r="D768" s="9"/>
      <c r="F768" s="3"/>
      <c r="G768" s="8"/>
      <c r="H768" s="8"/>
      <c r="I768" s="8"/>
      <c r="K768"/>
    </row>
    <row r="769" spans="1:11" x14ac:dyDescent="0.25">
      <c r="A769" s="3"/>
      <c r="B769" s="9"/>
      <c r="C769" s="10"/>
      <c r="D769" s="9"/>
      <c r="F769" s="3"/>
      <c r="G769" s="8"/>
      <c r="H769" s="8"/>
      <c r="I769" s="8"/>
      <c r="K769"/>
    </row>
    <row r="770" spans="1:11" x14ac:dyDescent="0.25">
      <c r="A770" s="3"/>
      <c r="B770" s="9"/>
      <c r="C770" s="10"/>
      <c r="D770" s="9"/>
      <c r="F770" s="3"/>
      <c r="G770" s="8"/>
      <c r="H770" s="8"/>
      <c r="I770" s="8"/>
      <c r="K770"/>
    </row>
    <row r="771" spans="1:11" x14ac:dyDescent="0.25">
      <c r="A771" s="3"/>
      <c r="B771" s="9"/>
      <c r="C771" s="10"/>
      <c r="D771" s="9"/>
      <c r="F771" s="3"/>
      <c r="G771" s="8"/>
      <c r="H771" s="8"/>
      <c r="I771" s="8"/>
      <c r="K771"/>
    </row>
    <row r="772" spans="1:11" x14ac:dyDescent="0.25">
      <c r="A772" s="3"/>
      <c r="B772" s="9"/>
      <c r="C772" s="10"/>
      <c r="D772" s="9"/>
      <c r="F772" s="3"/>
      <c r="G772" s="8"/>
      <c r="H772" s="8"/>
      <c r="I772" s="8"/>
      <c r="K772"/>
    </row>
    <row r="773" spans="1:11" x14ac:dyDescent="0.25">
      <c r="A773" s="3"/>
      <c r="B773" s="9"/>
      <c r="C773" s="10"/>
      <c r="D773" s="9"/>
      <c r="F773" s="3"/>
      <c r="G773" s="8"/>
      <c r="H773" s="8"/>
      <c r="I773" s="8"/>
      <c r="K773"/>
    </row>
    <row r="774" spans="1:11" x14ac:dyDescent="0.25">
      <c r="A774" s="3"/>
      <c r="B774" s="9"/>
      <c r="C774" s="10"/>
      <c r="D774" s="9"/>
      <c r="F774" s="3"/>
      <c r="G774" s="8"/>
      <c r="H774" s="8"/>
      <c r="I774" s="8"/>
      <c r="K774"/>
    </row>
    <row r="775" spans="1:11" x14ac:dyDescent="0.25">
      <c r="A775" s="3"/>
      <c r="B775" s="9"/>
      <c r="C775" s="10"/>
      <c r="D775" s="9"/>
      <c r="F775" s="3"/>
      <c r="G775" s="8"/>
      <c r="H775" s="8"/>
      <c r="I775" s="8"/>
      <c r="K775"/>
    </row>
    <row r="776" spans="1:11" x14ac:dyDescent="0.25">
      <c r="A776" s="3"/>
      <c r="B776" s="9"/>
      <c r="C776" s="10"/>
      <c r="D776" s="9"/>
      <c r="F776" s="3"/>
      <c r="G776" s="8"/>
      <c r="H776" s="8"/>
      <c r="I776" s="8"/>
      <c r="K776"/>
    </row>
    <row r="777" spans="1:11" x14ac:dyDescent="0.25">
      <c r="A777" s="3"/>
      <c r="B777" s="9"/>
      <c r="C777" s="10"/>
      <c r="D777" s="9"/>
      <c r="F777" s="3"/>
      <c r="G777" s="8"/>
      <c r="H777" s="8"/>
      <c r="I777" s="8"/>
      <c r="K777"/>
    </row>
    <row r="778" spans="1:11" x14ac:dyDescent="0.25">
      <c r="A778" s="3"/>
      <c r="B778" s="9"/>
      <c r="C778" s="10"/>
      <c r="D778" s="9"/>
      <c r="F778" s="3"/>
      <c r="G778" s="8"/>
      <c r="H778" s="8"/>
      <c r="I778" s="8"/>
      <c r="K778"/>
    </row>
    <row r="779" spans="1:11" x14ac:dyDescent="0.25">
      <c r="A779" s="3"/>
      <c r="B779" s="9"/>
      <c r="C779" s="10"/>
      <c r="D779" s="9"/>
      <c r="F779" s="3"/>
      <c r="G779" s="8"/>
      <c r="H779" s="8"/>
      <c r="I779" s="8"/>
      <c r="K779"/>
    </row>
    <row r="780" spans="1:11" x14ac:dyDescent="0.25">
      <c r="A780" s="3"/>
      <c r="B780" s="9"/>
      <c r="C780" s="10"/>
      <c r="D780" s="9"/>
      <c r="F780" s="3"/>
      <c r="G780" s="8"/>
      <c r="H780" s="8"/>
      <c r="I780" s="8"/>
      <c r="K780"/>
    </row>
    <row r="781" spans="1:11" x14ac:dyDescent="0.25">
      <c r="A781" s="3"/>
      <c r="B781" s="9"/>
      <c r="C781" s="10"/>
      <c r="D781" s="9"/>
      <c r="F781" s="3"/>
      <c r="G781" s="8"/>
      <c r="H781" s="8"/>
      <c r="I781" s="8"/>
      <c r="K781"/>
    </row>
    <row r="782" spans="1:11" x14ac:dyDescent="0.25">
      <c r="A782" s="3"/>
      <c r="B782" s="9"/>
      <c r="C782" s="10"/>
      <c r="D782" s="9"/>
      <c r="F782" s="3"/>
      <c r="G782" s="8"/>
      <c r="H782" s="8"/>
      <c r="I782" s="8"/>
      <c r="K782"/>
    </row>
    <row r="783" spans="1:11" x14ac:dyDescent="0.25">
      <c r="A783" s="3"/>
      <c r="B783" s="9"/>
      <c r="C783" s="10"/>
      <c r="D783" s="9"/>
      <c r="F783" s="3"/>
      <c r="G783" s="8"/>
      <c r="H783" s="8"/>
      <c r="I783" s="8"/>
      <c r="K783"/>
    </row>
    <row r="784" spans="1:11" x14ac:dyDescent="0.25">
      <c r="A784" s="3"/>
      <c r="B784" s="9"/>
      <c r="C784" s="10"/>
      <c r="D784" s="9"/>
      <c r="F784" s="3"/>
      <c r="G784" s="8"/>
      <c r="H784" s="8"/>
      <c r="I784" s="8"/>
      <c r="K784"/>
    </row>
    <row r="785" spans="1:11" x14ac:dyDescent="0.25">
      <c r="A785" s="3"/>
      <c r="B785" s="9"/>
      <c r="C785" s="10"/>
      <c r="D785" s="9"/>
      <c r="F785" s="3"/>
      <c r="G785" s="8"/>
      <c r="H785" s="8"/>
      <c r="I785" s="8"/>
      <c r="K785"/>
    </row>
    <row r="786" spans="1:11" x14ac:dyDescent="0.25">
      <c r="A786" s="3"/>
      <c r="B786" s="9"/>
      <c r="C786" s="10"/>
      <c r="D786" s="9"/>
      <c r="F786" s="3"/>
      <c r="G786" s="8"/>
      <c r="H786" s="8"/>
      <c r="I786" s="8"/>
      <c r="K786"/>
    </row>
    <row r="787" spans="1:11" x14ac:dyDescent="0.25">
      <c r="A787" s="3"/>
      <c r="B787" s="9"/>
      <c r="C787" s="10"/>
      <c r="D787" s="9"/>
      <c r="F787" s="3"/>
      <c r="G787" s="8"/>
      <c r="H787" s="8"/>
      <c r="I787" s="8"/>
      <c r="K787"/>
    </row>
    <row r="788" spans="1:11" x14ac:dyDescent="0.25">
      <c r="A788" s="3"/>
      <c r="B788" s="9"/>
      <c r="C788" s="10"/>
      <c r="D788" s="9"/>
      <c r="F788" s="3"/>
      <c r="G788" s="8"/>
      <c r="H788" s="8"/>
      <c r="I788" s="8"/>
      <c r="K788"/>
    </row>
    <row r="789" spans="1:11" x14ac:dyDescent="0.25">
      <c r="A789" s="3"/>
      <c r="B789" s="9"/>
      <c r="C789" s="10"/>
      <c r="D789" s="9"/>
      <c r="F789" s="3"/>
      <c r="G789" s="8"/>
      <c r="H789" s="8"/>
      <c r="I789" s="8"/>
      <c r="K789"/>
    </row>
    <row r="790" spans="1:11" x14ac:dyDescent="0.25">
      <c r="A790" s="3"/>
      <c r="B790" s="9"/>
      <c r="C790" s="10"/>
      <c r="D790" s="9"/>
      <c r="F790" s="3"/>
      <c r="G790" s="8"/>
      <c r="H790" s="8"/>
      <c r="I790" s="8"/>
      <c r="K790"/>
    </row>
    <row r="791" spans="1:11" x14ac:dyDescent="0.25">
      <c r="A791" s="3"/>
      <c r="B791" s="9"/>
      <c r="C791" s="10"/>
      <c r="D791" s="9"/>
      <c r="F791" s="3"/>
      <c r="G791" s="8"/>
      <c r="H791" s="8"/>
      <c r="I791" s="8"/>
      <c r="K791"/>
    </row>
    <row r="792" spans="1:11" x14ac:dyDescent="0.25">
      <c r="A792" s="3"/>
      <c r="B792" s="9"/>
      <c r="C792" s="10"/>
      <c r="D792" s="9"/>
      <c r="F792" s="3"/>
      <c r="G792" s="8"/>
      <c r="H792" s="8"/>
      <c r="I792" s="8"/>
      <c r="K792"/>
    </row>
    <row r="793" spans="1:11" x14ac:dyDescent="0.25">
      <c r="A793" s="3"/>
      <c r="B793" s="9"/>
      <c r="C793" s="10"/>
      <c r="D793" s="9"/>
      <c r="F793" s="3"/>
      <c r="G793" s="8"/>
      <c r="H793" s="8"/>
      <c r="I793" s="8"/>
      <c r="K793"/>
    </row>
    <row r="794" spans="1:11" x14ac:dyDescent="0.25">
      <c r="A794" s="3"/>
      <c r="B794" s="9"/>
      <c r="C794" s="10"/>
      <c r="D794" s="9"/>
      <c r="F794" s="3"/>
      <c r="G794" s="8"/>
      <c r="H794" s="8"/>
      <c r="I794" s="8"/>
      <c r="K794"/>
    </row>
    <row r="795" spans="1:11" x14ac:dyDescent="0.25">
      <c r="A795" s="3"/>
      <c r="B795" s="9"/>
      <c r="C795" s="10"/>
      <c r="D795" s="9"/>
      <c r="F795" s="3"/>
      <c r="G795" s="8"/>
      <c r="H795" s="8"/>
      <c r="I795" s="8"/>
      <c r="K795"/>
    </row>
    <row r="796" spans="1:11" x14ac:dyDescent="0.25">
      <c r="A796" s="3"/>
      <c r="B796" s="9"/>
      <c r="C796" s="10"/>
      <c r="D796" s="9"/>
      <c r="F796" s="3"/>
      <c r="G796" s="8"/>
      <c r="H796" s="8"/>
      <c r="I796" s="8"/>
      <c r="K796"/>
    </row>
    <row r="797" spans="1:11" x14ac:dyDescent="0.25">
      <c r="A797" s="3"/>
      <c r="B797" s="9"/>
      <c r="C797" s="10"/>
      <c r="D797" s="9"/>
      <c r="F797" s="3"/>
      <c r="G797" s="8"/>
      <c r="H797" s="8"/>
      <c r="I797" s="8"/>
      <c r="K797"/>
    </row>
    <row r="798" spans="1:11" x14ac:dyDescent="0.25">
      <c r="A798" s="3"/>
      <c r="B798" s="9"/>
      <c r="C798" s="10"/>
      <c r="D798" s="9"/>
      <c r="F798" s="3"/>
      <c r="G798" s="8"/>
      <c r="H798" s="8"/>
      <c r="I798" s="8"/>
      <c r="K798"/>
    </row>
    <row r="799" spans="1:11" x14ac:dyDescent="0.25">
      <c r="A799" s="3"/>
      <c r="B799" s="9"/>
      <c r="C799" s="10"/>
      <c r="D799" s="9"/>
      <c r="F799" s="3"/>
      <c r="G799" s="8"/>
      <c r="H799" s="8"/>
      <c r="I799" s="8"/>
      <c r="K799"/>
    </row>
    <row r="800" spans="1:11" x14ac:dyDescent="0.25">
      <c r="A800" s="3"/>
      <c r="B800" s="9"/>
      <c r="C800" s="10"/>
      <c r="D800" s="9"/>
      <c r="F800" s="3"/>
      <c r="G800" s="8"/>
      <c r="H800" s="8"/>
      <c r="I800" s="8"/>
      <c r="K800"/>
    </row>
    <row r="801" spans="1:11" x14ac:dyDescent="0.25">
      <c r="A801" s="3"/>
      <c r="B801" s="9"/>
      <c r="C801" s="10"/>
      <c r="D801" s="9"/>
      <c r="F801" s="3"/>
      <c r="G801" s="8"/>
      <c r="H801" s="8"/>
      <c r="I801" s="8"/>
      <c r="K801"/>
    </row>
    <row r="802" spans="1:11" x14ac:dyDescent="0.25">
      <c r="A802" s="3"/>
      <c r="B802" s="9"/>
      <c r="C802" s="10"/>
      <c r="D802" s="9"/>
      <c r="F802" s="3"/>
      <c r="G802" s="8"/>
      <c r="H802" s="8"/>
      <c r="I802" s="8"/>
      <c r="K802"/>
    </row>
    <row r="803" spans="1:11" x14ac:dyDescent="0.25">
      <c r="A803" s="3"/>
      <c r="B803" s="9"/>
      <c r="C803" s="10"/>
      <c r="D803" s="9"/>
      <c r="F803" s="3"/>
      <c r="G803" s="8"/>
      <c r="H803" s="8"/>
      <c r="I803" s="8"/>
      <c r="K803"/>
    </row>
    <row r="804" spans="1:11" x14ac:dyDescent="0.25">
      <c r="A804" s="3"/>
      <c r="B804" s="9"/>
      <c r="C804" s="10"/>
      <c r="D804" s="9"/>
      <c r="F804" s="3"/>
      <c r="G804" s="8"/>
      <c r="H804" s="8"/>
      <c r="I804" s="8"/>
      <c r="K804"/>
    </row>
    <row r="805" spans="1:11" x14ac:dyDescent="0.25">
      <c r="A805" s="3"/>
      <c r="B805" s="9"/>
      <c r="C805" s="10"/>
      <c r="D805" s="9"/>
      <c r="F805" s="3"/>
      <c r="G805" s="8"/>
      <c r="H805" s="8"/>
      <c r="I805" s="8"/>
      <c r="K805"/>
    </row>
    <row r="806" spans="1:11" x14ac:dyDescent="0.25">
      <c r="A806" s="3"/>
      <c r="B806" s="9"/>
      <c r="C806" s="10"/>
      <c r="D806" s="9"/>
      <c r="F806" s="3"/>
      <c r="G806" s="8"/>
      <c r="H806" s="8"/>
      <c r="I806" s="8"/>
      <c r="K806"/>
    </row>
    <row r="807" spans="1:11" x14ac:dyDescent="0.25">
      <c r="A807" s="3"/>
      <c r="B807" s="9"/>
      <c r="C807" s="10"/>
      <c r="D807" s="9"/>
      <c r="F807" s="3"/>
      <c r="G807" s="8"/>
      <c r="H807" s="8"/>
      <c r="I807" s="8"/>
      <c r="K807"/>
    </row>
    <row r="808" spans="1:11" x14ac:dyDescent="0.25">
      <c r="A808" s="3"/>
      <c r="B808" s="9"/>
      <c r="C808" s="10"/>
      <c r="D808" s="9"/>
      <c r="F808" s="3"/>
      <c r="G808" s="8"/>
      <c r="H808" s="8"/>
      <c r="I808" s="8"/>
      <c r="K808"/>
    </row>
    <row r="809" spans="1:11" x14ac:dyDescent="0.25">
      <c r="A809" s="3"/>
      <c r="B809" s="9"/>
      <c r="C809" s="10"/>
      <c r="D809" s="9"/>
      <c r="F809" s="3"/>
      <c r="G809" s="8"/>
      <c r="H809" s="8"/>
      <c r="I809" s="8"/>
      <c r="K809"/>
    </row>
    <row r="810" spans="1:11" x14ac:dyDescent="0.25">
      <c r="A810" s="3"/>
      <c r="B810" s="9"/>
      <c r="C810" s="10"/>
      <c r="D810" s="9"/>
      <c r="F810" s="3"/>
      <c r="G810" s="8"/>
      <c r="H810" s="8"/>
      <c r="I810" s="8"/>
      <c r="K810"/>
    </row>
    <row r="811" spans="1:11" x14ac:dyDescent="0.25">
      <c r="A811" s="3"/>
      <c r="B811" s="9"/>
      <c r="C811" s="10"/>
      <c r="D811" s="9"/>
      <c r="F811" s="3"/>
      <c r="G811" s="8"/>
      <c r="H811" s="8"/>
      <c r="I811" s="8"/>
      <c r="K811"/>
    </row>
    <row r="812" spans="1:11" x14ac:dyDescent="0.25">
      <c r="A812" s="3"/>
      <c r="B812" s="9"/>
      <c r="C812" s="10"/>
      <c r="D812" s="9"/>
      <c r="F812" s="3"/>
      <c r="G812" s="8"/>
      <c r="H812" s="8"/>
      <c r="I812" s="8"/>
      <c r="K812"/>
    </row>
    <row r="813" spans="1:11" x14ac:dyDescent="0.25">
      <c r="A813" s="3"/>
      <c r="B813" s="9"/>
      <c r="C813" s="10"/>
      <c r="D813" s="9"/>
      <c r="F813" s="3"/>
      <c r="G813" s="8"/>
      <c r="H813" s="8"/>
      <c r="I813" s="8"/>
      <c r="K813"/>
    </row>
    <row r="814" spans="1:11" x14ac:dyDescent="0.25">
      <c r="A814" s="3"/>
      <c r="B814" s="9"/>
      <c r="C814" s="10"/>
      <c r="D814" s="9"/>
      <c r="F814" s="3"/>
      <c r="G814" s="8"/>
      <c r="H814" s="8"/>
      <c r="I814" s="8"/>
      <c r="K814"/>
    </row>
    <row r="815" spans="1:11" x14ac:dyDescent="0.25">
      <c r="A815" s="3"/>
      <c r="B815" s="9"/>
      <c r="C815" s="10"/>
      <c r="D815" s="9"/>
      <c r="F815" s="3"/>
      <c r="G815" s="8"/>
      <c r="H815" s="8"/>
      <c r="I815" s="8"/>
      <c r="K815"/>
    </row>
    <row r="816" spans="1:11" x14ac:dyDescent="0.25">
      <c r="A816" s="3"/>
      <c r="B816" s="9"/>
      <c r="C816" s="10"/>
      <c r="D816" s="9"/>
      <c r="F816" s="3"/>
      <c r="G816" s="8"/>
      <c r="H816" s="8"/>
      <c r="I816" s="8"/>
      <c r="K816"/>
    </row>
    <row r="817" spans="1:11" x14ac:dyDescent="0.25">
      <c r="A817" s="3"/>
      <c r="B817" s="9"/>
      <c r="C817" s="10"/>
      <c r="D817" s="9"/>
      <c r="F817" s="3"/>
      <c r="G817" s="8"/>
      <c r="H817" s="8"/>
      <c r="I817" s="8"/>
      <c r="K817"/>
    </row>
    <row r="818" spans="1:11" x14ac:dyDescent="0.25">
      <c r="A818" s="3"/>
      <c r="B818" s="9"/>
      <c r="C818" s="10"/>
      <c r="D818" s="9"/>
      <c r="F818" s="3"/>
      <c r="G818" s="8"/>
      <c r="H818" s="8"/>
      <c r="I818" s="8"/>
      <c r="K818"/>
    </row>
    <row r="819" spans="1:11" x14ac:dyDescent="0.25">
      <c r="A819" s="3"/>
      <c r="B819" s="9"/>
      <c r="C819" s="10"/>
      <c r="D819" s="9"/>
      <c r="F819" s="3"/>
      <c r="G819" s="8"/>
      <c r="H819" s="8"/>
      <c r="I819" s="8"/>
      <c r="K819"/>
    </row>
    <row r="820" spans="1:11" x14ac:dyDescent="0.25">
      <c r="A820" s="3"/>
      <c r="B820" s="9"/>
      <c r="C820" s="10"/>
      <c r="D820" s="9"/>
      <c r="F820" s="3"/>
      <c r="G820" s="8"/>
      <c r="H820" s="8"/>
      <c r="I820" s="8"/>
      <c r="K820"/>
    </row>
    <row r="821" spans="1:11" x14ac:dyDescent="0.25">
      <c r="A821" s="3"/>
      <c r="B821" s="9"/>
      <c r="C821" s="10"/>
      <c r="D821" s="9"/>
      <c r="F821" s="3"/>
      <c r="G821" s="8"/>
      <c r="H821" s="8"/>
      <c r="I821" s="8"/>
      <c r="K821"/>
    </row>
    <row r="822" spans="1:11" x14ac:dyDescent="0.25">
      <c r="A822" s="3"/>
      <c r="B822" s="9"/>
      <c r="C822" s="10"/>
      <c r="D822" s="9"/>
      <c r="F822" s="3"/>
      <c r="G822" s="8"/>
      <c r="H822" s="8"/>
      <c r="I822" s="8"/>
      <c r="K822"/>
    </row>
    <row r="823" spans="1:11" x14ac:dyDescent="0.25">
      <c r="A823" s="3"/>
      <c r="B823" s="9"/>
      <c r="C823" s="10"/>
      <c r="D823" s="9"/>
      <c r="F823" s="3"/>
      <c r="G823" s="8"/>
      <c r="H823" s="8"/>
      <c r="I823" s="8"/>
      <c r="K823"/>
    </row>
    <row r="824" spans="1:11" x14ac:dyDescent="0.25">
      <c r="A824" s="3"/>
      <c r="B824" s="9"/>
      <c r="C824" s="10"/>
      <c r="D824" s="9"/>
      <c r="F824" s="3"/>
      <c r="G824" s="8"/>
      <c r="H824" s="8"/>
      <c r="I824" s="8"/>
      <c r="K824"/>
    </row>
    <row r="825" spans="1:11" x14ac:dyDescent="0.25">
      <c r="A825" s="3"/>
      <c r="B825" s="9"/>
      <c r="C825" s="10"/>
      <c r="D825" s="9"/>
      <c r="F825" s="3"/>
      <c r="G825" s="8"/>
      <c r="H825" s="8"/>
      <c r="I825" s="8"/>
      <c r="K825"/>
    </row>
    <row r="826" spans="1:11" x14ac:dyDescent="0.25">
      <c r="A826" s="3"/>
      <c r="B826" s="9"/>
      <c r="C826" s="10"/>
      <c r="D826" s="9"/>
      <c r="F826" s="3"/>
      <c r="G826" s="8"/>
      <c r="H826" s="8"/>
      <c r="I826" s="8"/>
      <c r="K826"/>
    </row>
    <row r="827" spans="1:11" x14ac:dyDescent="0.25">
      <c r="A827" s="3"/>
      <c r="B827" s="9"/>
      <c r="C827" s="10"/>
      <c r="D827" s="9"/>
      <c r="F827" s="3"/>
      <c r="G827" s="8"/>
      <c r="H827" s="8"/>
      <c r="I827" s="8"/>
      <c r="K827"/>
    </row>
    <row r="828" spans="1:11" x14ac:dyDescent="0.25">
      <c r="A828" s="3"/>
      <c r="B828" s="9"/>
      <c r="C828" s="10"/>
      <c r="D828" s="9"/>
      <c r="F828" s="3"/>
      <c r="G828" s="8"/>
      <c r="H828" s="8"/>
      <c r="I828" s="8"/>
      <c r="K828"/>
    </row>
    <row r="829" spans="1:11" x14ac:dyDescent="0.25">
      <c r="A829" s="3"/>
      <c r="B829" s="9"/>
      <c r="C829" s="10"/>
      <c r="D829" s="9"/>
      <c r="F829" s="3"/>
      <c r="G829" s="8"/>
      <c r="H829" s="8"/>
      <c r="I829" s="8"/>
      <c r="K829"/>
    </row>
    <row r="830" spans="1:11" x14ac:dyDescent="0.25">
      <c r="A830" s="3"/>
      <c r="B830" s="9"/>
      <c r="C830" s="10"/>
      <c r="D830" s="9"/>
      <c r="F830" s="3"/>
      <c r="G830" s="8"/>
      <c r="H830" s="8"/>
      <c r="I830" s="8"/>
      <c r="K830"/>
    </row>
    <row r="831" spans="1:11" x14ac:dyDescent="0.25">
      <c r="A831" s="3"/>
      <c r="B831" s="9"/>
      <c r="C831" s="10"/>
      <c r="D831" s="9"/>
      <c r="F831" s="3"/>
      <c r="G831" s="8"/>
      <c r="H831" s="8"/>
      <c r="I831" s="8"/>
      <c r="K831"/>
    </row>
    <row r="832" spans="1:11" x14ac:dyDescent="0.25">
      <c r="A832" s="3"/>
      <c r="B832" s="9"/>
      <c r="C832" s="10"/>
      <c r="D832" s="9"/>
      <c r="F832" s="3"/>
      <c r="G832" s="8"/>
      <c r="H832" s="8"/>
      <c r="I832" s="8"/>
      <c r="K832"/>
    </row>
    <row r="833" spans="1:11" x14ac:dyDescent="0.25">
      <c r="A833" s="3"/>
      <c r="B833" s="9"/>
      <c r="C833" s="10"/>
      <c r="D833" s="9"/>
      <c r="F833" s="3"/>
      <c r="G833" s="8"/>
      <c r="H833" s="8"/>
      <c r="I833" s="8"/>
      <c r="K833"/>
    </row>
    <row r="834" spans="1:11" x14ac:dyDescent="0.25">
      <c r="A834" s="3"/>
      <c r="B834" s="9"/>
      <c r="C834" s="10"/>
      <c r="D834" s="9"/>
      <c r="F834" s="3"/>
      <c r="G834" s="8"/>
      <c r="H834" s="8"/>
      <c r="I834" s="8"/>
      <c r="K834"/>
    </row>
    <row r="835" spans="1:11" x14ac:dyDescent="0.25">
      <c r="A835" s="3"/>
      <c r="B835" s="9"/>
      <c r="C835" s="10"/>
      <c r="D835" s="9"/>
      <c r="F835" s="3"/>
      <c r="G835" s="8"/>
      <c r="H835" s="8"/>
      <c r="I835" s="8"/>
      <c r="K835"/>
    </row>
    <row r="836" spans="1:11" x14ac:dyDescent="0.25">
      <c r="A836" s="3"/>
      <c r="B836" s="9"/>
      <c r="C836" s="10"/>
      <c r="D836" s="9"/>
      <c r="F836" s="3"/>
      <c r="G836" s="8"/>
      <c r="H836" s="8"/>
      <c r="I836" s="8"/>
      <c r="K836"/>
    </row>
    <row r="837" spans="1:11" x14ac:dyDescent="0.25">
      <c r="A837" s="3"/>
      <c r="B837" s="9"/>
      <c r="C837" s="10"/>
      <c r="D837" s="9"/>
      <c r="F837" s="3"/>
      <c r="G837" s="8"/>
      <c r="H837" s="8"/>
      <c r="I837" s="8"/>
      <c r="K837"/>
    </row>
    <row r="838" spans="1:11" x14ac:dyDescent="0.25">
      <c r="A838" s="3"/>
      <c r="B838" s="9"/>
      <c r="C838" s="10"/>
      <c r="D838" s="9"/>
      <c r="F838" s="3"/>
      <c r="G838" s="8"/>
      <c r="H838" s="8"/>
      <c r="I838" s="8"/>
      <c r="K838"/>
    </row>
    <row r="839" spans="1:11" x14ac:dyDescent="0.25">
      <c r="A839" s="3"/>
      <c r="B839" s="9"/>
      <c r="C839" s="10"/>
      <c r="D839" s="9"/>
      <c r="F839" s="3"/>
      <c r="G839" s="8"/>
      <c r="H839" s="8"/>
      <c r="I839" s="8"/>
      <c r="K839"/>
    </row>
    <row r="840" spans="1:11" x14ac:dyDescent="0.25">
      <c r="A840" s="3"/>
      <c r="B840" s="9"/>
      <c r="C840" s="10"/>
      <c r="D840" s="9"/>
      <c r="F840" s="3"/>
      <c r="G840" s="8"/>
      <c r="H840" s="8"/>
      <c r="I840" s="8"/>
      <c r="K840"/>
    </row>
    <row r="841" spans="1:11" x14ac:dyDescent="0.25">
      <c r="A841" s="3"/>
      <c r="B841" s="9"/>
      <c r="C841" s="10"/>
      <c r="D841" s="9"/>
      <c r="F841" s="3"/>
      <c r="G841" s="8"/>
      <c r="H841" s="8"/>
      <c r="I841" s="8"/>
      <c r="K841"/>
    </row>
    <row r="842" spans="1:11" x14ac:dyDescent="0.25">
      <c r="A842" s="3"/>
      <c r="B842" s="9"/>
      <c r="C842" s="10"/>
      <c r="D842" s="9"/>
      <c r="F842" s="3"/>
      <c r="G842" s="8"/>
      <c r="H842" s="8"/>
      <c r="I842" s="8"/>
      <c r="K842"/>
    </row>
    <row r="843" spans="1:11" x14ac:dyDescent="0.25">
      <c r="A843" s="3"/>
      <c r="B843" s="9"/>
      <c r="C843" s="10"/>
      <c r="D843" s="9"/>
      <c r="F843" s="3"/>
      <c r="G843" s="8"/>
      <c r="H843" s="8"/>
      <c r="I843" s="8"/>
      <c r="K843"/>
    </row>
    <row r="844" spans="1:11" x14ac:dyDescent="0.25">
      <c r="A844" s="3"/>
      <c r="B844" s="9"/>
      <c r="C844" s="10"/>
      <c r="D844" s="9"/>
      <c r="F844" s="3"/>
      <c r="G844" s="8"/>
      <c r="H844" s="8"/>
      <c r="I844" s="8"/>
      <c r="K844"/>
    </row>
    <row r="845" spans="1:11" x14ac:dyDescent="0.25">
      <c r="A845" s="3"/>
      <c r="B845" s="9"/>
      <c r="C845" s="10"/>
      <c r="D845" s="9"/>
      <c r="F845" s="3"/>
      <c r="G845" s="8"/>
      <c r="H845" s="8"/>
      <c r="I845" s="8"/>
      <c r="K845"/>
    </row>
    <row r="846" spans="1:11" x14ac:dyDescent="0.25">
      <c r="A846" s="3"/>
      <c r="B846" s="9"/>
      <c r="C846" s="10"/>
      <c r="D846" s="9"/>
      <c r="F846" s="3"/>
      <c r="G846" s="8"/>
      <c r="H846" s="8"/>
      <c r="I846" s="8"/>
      <c r="K846"/>
    </row>
    <row r="847" spans="1:11" x14ac:dyDescent="0.25">
      <c r="A847" s="3"/>
      <c r="B847" s="9"/>
      <c r="C847" s="10"/>
      <c r="D847" s="9"/>
      <c r="F847" s="3"/>
      <c r="G847" s="8"/>
      <c r="H847" s="8"/>
      <c r="I847" s="8"/>
      <c r="K847"/>
    </row>
    <row r="848" spans="1:11" x14ac:dyDescent="0.25">
      <c r="A848" s="3"/>
      <c r="B848" s="9"/>
      <c r="C848" s="10"/>
      <c r="D848" s="9"/>
      <c r="F848" s="3"/>
      <c r="G848" s="8"/>
      <c r="H848" s="8"/>
      <c r="I848" s="8"/>
      <c r="K848"/>
    </row>
    <row r="849" spans="1:11" x14ac:dyDescent="0.25">
      <c r="A849" s="3"/>
      <c r="B849" s="9"/>
      <c r="C849" s="10"/>
      <c r="D849" s="9"/>
      <c r="F849" s="3"/>
      <c r="G849" s="8"/>
      <c r="H849" s="8"/>
      <c r="I849" s="8"/>
      <c r="K849"/>
    </row>
    <row r="850" spans="1:11" x14ac:dyDescent="0.25">
      <c r="A850" s="3"/>
      <c r="B850" s="9"/>
      <c r="C850" s="10"/>
      <c r="D850" s="9"/>
      <c r="F850" s="3"/>
      <c r="G850" s="8"/>
      <c r="H850" s="8"/>
      <c r="I850" s="8"/>
      <c r="K850"/>
    </row>
    <row r="851" spans="1:11" x14ac:dyDescent="0.25">
      <c r="A851" s="3"/>
      <c r="B851" s="9"/>
      <c r="C851" s="10"/>
      <c r="D851" s="9"/>
      <c r="F851" s="3"/>
      <c r="G851" s="8"/>
      <c r="H851" s="8"/>
      <c r="I851" s="8"/>
      <c r="K851"/>
    </row>
    <row r="852" spans="1:11" x14ac:dyDescent="0.25">
      <c r="A852" s="3"/>
      <c r="B852" s="9"/>
      <c r="C852" s="10"/>
      <c r="D852" s="9"/>
      <c r="F852" s="3"/>
      <c r="G852" s="8"/>
      <c r="H852" s="8"/>
      <c r="I852" s="8"/>
      <c r="K852"/>
    </row>
    <row r="853" spans="1:11" x14ac:dyDescent="0.25">
      <c r="A853" s="3"/>
      <c r="B853" s="9"/>
      <c r="C853" s="10"/>
      <c r="D853" s="9"/>
      <c r="F853" s="3"/>
      <c r="G853" s="8"/>
      <c r="H853" s="8"/>
      <c r="I853" s="8"/>
      <c r="K853"/>
    </row>
    <row r="854" spans="1:11" x14ac:dyDescent="0.25">
      <c r="A854" s="3"/>
      <c r="B854" s="9"/>
      <c r="C854" s="10"/>
      <c r="D854" s="9"/>
      <c r="F854" s="3"/>
      <c r="G854" s="8"/>
      <c r="H854" s="8"/>
      <c r="I854" s="8"/>
      <c r="K854"/>
    </row>
    <row r="855" spans="1:11" x14ac:dyDescent="0.25">
      <c r="A855" s="3"/>
      <c r="B855" s="9"/>
      <c r="C855" s="10"/>
      <c r="D855" s="9"/>
      <c r="F855" s="3"/>
      <c r="G855" s="8"/>
      <c r="H855" s="8"/>
      <c r="I855" s="8"/>
      <c r="K855"/>
    </row>
    <row r="856" spans="1:11" x14ac:dyDescent="0.25">
      <c r="A856" s="3"/>
      <c r="B856" s="9"/>
      <c r="C856" s="10"/>
      <c r="D856" s="9"/>
      <c r="F856" s="3"/>
      <c r="G856" s="8"/>
      <c r="H856" s="8"/>
      <c r="I856" s="8"/>
      <c r="K856"/>
    </row>
    <row r="857" spans="1:11" x14ac:dyDescent="0.25">
      <c r="A857" s="3"/>
      <c r="B857" s="9"/>
      <c r="C857" s="10"/>
      <c r="D857" s="9"/>
      <c r="F857" s="3"/>
      <c r="G857" s="8"/>
      <c r="H857" s="8"/>
      <c r="I857" s="8"/>
      <c r="K857"/>
    </row>
    <row r="858" spans="1:11" x14ac:dyDescent="0.25">
      <c r="A858" s="3"/>
      <c r="B858" s="9"/>
      <c r="C858" s="10"/>
      <c r="D858" s="9"/>
      <c r="F858" s="3"/>
      <c r="G858" s="8"/>
      <c r="H858" s="8"/>
      <c r="I858" s="8"/>
      <c r="K858"/>
    </row>
    <row r="859" spans="1:11" x14ac:dyDescent="0.25">
      <c r="A859" s="3"/>
      <c r="B859" s="9"/>
      <c r="C859" s="10"/>
      <c r="D859" s="9"/>
      <c r="F859" s="3"/>
      <c r="G859" s="8"/>
      <c r="H859" s="8"/>
      <c r="I859" s="8"/>
      <c r="K859"/>
    </row>
    <row r="860" spans="1:11" x14ac:dyDescent="0.25">
      <c r="A860" s="3"/>
      <c r="B860" s="9"/>
      <c r="C860" s="10"/>
      <c r="D860" s="9"/>
      <c r="F860" s="3"/>
      <c r="G860" s="8"/>
      <c r="H860" s="8"/>
      <c r="I860" s="8"/>
      <c r="K860"/>
    </row>
    <row r="861" spans="1:11" x14ac:dyDescent="0.25">
      <c r="A861" s="3"/>
      <c r="B861" s="9"/>
      <c r="C861" s="10"/>
      <c r="D861" s="9"/>
      <c r="F861" s="3"/>
      <c r="G861" s="8"/>
      <c r="H861" s="8"/>
      <c r="I861" s="8"/>
      <c r="K861"/>
    </row>
    <row r="862" spans="1:11" x14ac:dyDescent="0.25">
      <c r="A862" s="3"/>
      <c r="B862" s="9"/>
      <c r="C862" s="10"/>
      <c r="D862" s="9"/>
      <c r="F862" s="3"/>
      <c r="G862" s="8"/>
      <c r="H862" s="8"/>
      <c r="I862" s="8"/>
      <c r="K862"/>
    </row>
    <row r="863" spans="1:11" x14ac:dyDescent="0.25">
      <c r="A863" s="3"/>
      <c r="B863" s="9"/>
      <c r="C863" s="10"/>
      <c r="D863" s="9"/>
      <c r="F863" s="3"/>
      <c r="G863" s="8"/>
      <c r="H863" s="8"/>
      <c r="I863" s="8"/>
      <c r="K863"/>
    </row>
    <row r="864" spans="1:11" x14ac:dyDescent="0.25">
      <c r="A864" s="3"/>
      <c r="B864" s="9"/>
      <c r="C864" s="10"/>
      <c r="D864" s="9"/>
      <c r="F864" s="3"/>
      <c r="G864" s="8"/>
      <c r="H864" s="8"/>
      <c r="I864" s="8"/>
      <c r="K864"/>
    </row>
    <row r="865" spans="1:11" x14ac:dyDescent="0.25">
      <c r="A865" s="3"/>
      <c r="B865" s="9"/>
      <c r="C865" s="10"/>
      <c r="D865" s="9"/>
      <c r="F865" s="3"/>
      <c r="G865" s="8"/>
      <c r="H865" s="8"/>
      <c r="I865" s="8"/>
      <c r="K865"/>
    </row>
    <row r="866" spans="1:11" x14ac:dyDescent="0.25">
      <c r="A866" s="3"/>
      <c r="B866" s="9"/>
      <c r="C866" s="10"/>
      <c r="D866" s="9"/>
      <c r="F866" s="3"/>
      <c r="G866" s="8"/>
      <c r="H866" s="8"/>
      <c r="I866" s="8"/>
      <c r="K866"/>
    </row>
    <row r="867" spans="1:11" x14ac:dyDescent="0.25">
      <c r="A867" s="3"/>
      <c r="B867" s="9"/>
      <c r="C867" s="10"/>
      <c r="D867" s="9"/>
      <c r="F867" s="3"/>
      <c r="G867" s="8"/>
      <c r="H867" s="8"/>
      <c r="I867" s="8"/>
      <c r="K867"/>
    </row>
    <row r="868" spans="1:11" x14ac:dyDescent="0.25">
      <c r="A868" s="3"/>
      <c r="B868" s="9"/>
      <c r="C868" s="10"/>
      <c r="D868" s="9"/>
      <c r="F868" s="3"/>
      <c r="G868" s="8"/>
      <c r="H868" s="8"/>
      <c r="I868" s="8"/>
      <c r="K868"/>
    </row>
    <row r="869" spans="1:11" x14ac:dyDescent="0.25">
      <c r="A869" s="3"/>
      <c r="B869" s="9"/>
      <c r="C869" s="10"/>
      <c r="D869" s="9"/>
      <c r="F869" s="3"/>
      <c r="G869" s="8"/>
      <c r="H869" s="8"/>
      <c r="I869" s="8"/>
      <c r="K869"/>
    </row>
    <row r="870" spans="1:11" x14ac:dyDescent="0.25">
      <c r="A870" s="3"/>
      <c r="B870" s="9"/>
      <c r="C870" s="10"/>
      <c r="D870" s="9"/>
      <c r="F870" s="3"/>
      <c r="G870" s="8"/>
      <c r="H870" s="8"/>
      <c r="I870" s="8"/>
      <c r="K870"/>
    </row>
    <row r="871" spans="1:11" x14ac:dyDescent="0.25">
      <c r="A871" s="3"/>
      <c r="B871" s="9"/>
      <c r="C871" s="10"/>
      <c r="D871" s="9"/>
      <c r="F871" s="3"/>
      <c r="G871" s="8"/>
      <c r="H871" s="8"/>
      <c r="I871" s="8"/>
      <c r="K871"/>
    </row>
    <row r="872" spans="1:11" x14ac:dyDescent="0.25">
      <c r="A872" s="3"/>
      <c r="B872" s="9"/>
      <c r="C872" s="10"/>
      <c r="D872" s="9"/>
      <c r="F872" s="3"/>
      <c r="G872" s="8"/>
      <c r="H872" s="8"/>
      <c r="I872" s="8"/>
      <c r="K872"/>
    </row>
    <row r="873" spans="1:11" x14ac:dyDescent="0.25">
      <c r="A873" s="3"/>
      <c r="B873" s="9"/>
      <c r="C873" s="10"/>
      <c r="D873" s="9"/>
      <c r="F873" s="3"/>
      <c r="G873" s="8"/>
      <c r="H873" s="8"/>
      <c r="I873" s="8"/>
      <c r="K873"/>
    </row>
    <row r="874" spans="1:11" x14ac:dyDescent="0.25">
      <c r="A874" s="3"/>
      <c r="B874" s="9"/>
      <c r="C874" s="10"/>
      <c r="D874" s="9"/>
      <c r="F874" s="3"/>
      <c r="G874" s="8"/>
      <c r="H874" s="8"/>
      <c r="I874" s="8"/>
      <c r="K874"/>
    </row>
    <row r="875" spans="1:11" x14ac:dyDescent="0.25">
      <c r="A875" s="3"/>
      <c r="B875" s="9"/>
      <c r="C875" s="10"/>
      <c r="D875" s="9"/>
      <c r="F875" s="3"/>
      <c r="G875" s="8"/>
      <c r="H875" s="8"/>
      <c r="I875" s="8"/>
      <c r="K875"/>
    </row>
    <row r="876" spans="1:11" x14ac:dyDescent="0.25">
      <c r="A876" s="3"/>
      <c r="B876" s="9"/>
      <c r="C876" s="10"/>
      <c r="D876" s="9"/>
      <c r="F876" s="3"/>
      <c r="G876" s="8"/>
      <c r="H876" s="8"/>
      <c r="I876" s="8"/>
      <c r="K876"/>
    </row>
    <row r="877" spans="1:11" x14ac:dyDescent="0.25">
      <c r="A877" s="3"/>
      <c r="B877" s="9"/>
      <c r="C877" s="10"/>
      <c r="D877" s="9"/>
      <c r="F877" s="3"/>
      <c r="G877" s="8"/>
      <c r="H877" s="8"/>
      <c r="I877" s="8"/>
      <c r="K877"/>
    </row>
    <row r="878" spans="1:11" x14ac:dyDescent="0.25">
      <c r="A878" s="3"/>
      <c r="B878" s="9"/>
      <c r="C878" s="10"/>
      <c r="D878" s="9"/>
      <c r="F878" s="3"/>
      <c r="G878" s="8"/>
      <c r="H878" s="8"/>
      <c r="I878" s="8"/>
      <c r="K878"/>
    </row>
    <row r="879" spans="1:11" x14ac:dyDescent="0.25">
      <c r="A879" s="3"/>
      <c r="B879" s="9"/>
      <c r="C879" s="10"/>
      <c r="D879" s="9"/>
      <c r="F879" s="3"/>
      <c r="G879" s="8"/>
      <c r="H879" s="8"/>
      <c r="I879" s="8"/>
      <c r="K879"/>
    </row>
    <row r="880" spans="1:11" x14ac:dyDescent="0.25">
      <c r="A880" s="3"/>
      <c r="B880" s="9"/>
      <c r="C880" s="10"/>
      <c r="D880" s="9"/>
      <c r="F880" s="3"/>
      <c r="G880" s="8"/>
      <c r="H880" s="8"/>
      <c r="I880" s="8"/>
      <c r="K880"/>
    </row>
    <row r="881" spans="1:11" x14ac:dyDescent="0.25">
      <c r="A881" s="3"/>
      <c r="B881" s="9"/>
      <c r="C881" s="10"/>
      <c r="D881" s="9"/>
      <c r="F881" s="3"/>
      <c r="G881" s="8"/>
      <c r="H881" s="8"/>
      <c r="I881" s="8"/>
      <c r="K881"/>
    </row>
    <row r="882" spans="1:11" x14ac:dyDescent="0.25">
      <c r="A882" s="3"/>
      <c r="B882" s="9"/>
      <c r="C882" s="10"/>
      <c r="D882" s="9"/>
      <c r="F882" s="3"/>
      <c r="G882" s="8"/>
      <c r="H882" s="8"/>
      <c r="I882" s="8"/>
      <c r="K882"/>
    </row>
    <row r="883" spans="1:11" x14ac:dyDescent="0.25">
      <c r="A883" s="3"/>
      <c r="B883" s="9"/>
      <c r="C883" s="10"/>
      <c r="D883" s="9"/>
      <c r="F883" s="3"/>
      <c r="G883" s="8"/>
      <c r="H883" s="8"/>
      <c r="I883" s="8"/>
      <c r="K883"/>
    </row>
    <row r="884" spans="1:11" x14ac:dyDescent="0.25">
      <c r="A884" s="3"/>
      <c r="B884" s="9"/>
      <c r="C884" s="10"/>
      <c r="D884" s="9"/>
      <c r="F884" s="3"/>
      <c r="G884" s="8"/>
      <c r="H884" s="8"/>
      <c r="I884" s="8"/>
      <c r="K884"/>
    </row>
    <row r="885" spans="1:11" x14ac:dyDescent="0.25">
      <c r="A885" s="3"/>
      <c r="B885" s="9"/>
      <c r="C885" s="10"/>
      <c r="D885" s="9"/>
      <c r="F885" s="3"/>
      <c r="G885" s="8"/>
      <c r="H885" s="8"/>
      <c r="I885" s="8"/>
      <c r="K885"/>
    </row>
    <row r="886" spans="1:11" x14ac:dyDescent="0.25">
      <c r="A886" s="3"/>
      <c r="B886" s="9"/>
      <c r="C886" s="10"/>
      <c r="D886" s="9"/>
      <c r="F886" s="3"/>
      <c r="G886" s="8"/>
      <c r="H886" s="8"/>
      <c r="I886" s="8"/>
      <c r="K886"/>
    </row>
    <row r="887" spans="1:11" x14ac:dyDescent="0.25">
      <c r="A887" s="3"/>
      <c r="B887" s="9"/>
      <c r="C887" s="10"/>
      <c r="D887" s="9"/>
      <c r="F887" s="3"/>
      <c r="G887" s="8"/>
      <c r="H887" s="8"/>
      <c r="I887" s="8"/>
      <c r="K887"/>
    </row>
    <row r="888" spans="1:11" x14ac:dyDescent="0.25">
      <c r="A888" s="3"/>
      <c r="B888" s="9"/>
      <c r="C888" s="10"/>
      <c r="D888" s="9"/>
      <c r="F888" s="3"/>
      <c r="G888" s="8"/>
      <c r="H888" s="8"/>
      <c r="I888" s="8"/>
      <c r="K888"/>
    </row>
    <row r="889" spans="1:11" x14ac:dyDescent="0.25">
      <c r="A889" s="3"/>
      <c r="B889" s="9"/>
      <c r="C889" s="10"/>
      <c r="D889" s="9"/>
      <c r="F889" s="3"/>
      <c r="G889" s="8"/>
      <c r="H889" s="8"/>
      <c r="I889" s="8"/>
      <c r="K889"/>
    </row>
    <row r="890" spans="1:11" x14ac:dyDescent="0.25">
      <c r="A890" s="3"/>
      <c r="B890" s="9"/>
      <c r="C890" s="10"/>
      <c r="D890" s="9"/>
      <c r="F890" s="3"/>
      <c r="G890" s="8"/>
      <c r="H890" s="8"/>
      <c r="I890" s="8"/>
      <c r="K890"/>
    </row>
    <row r="891" spans="1:11" x14ac:dyDescent="0.25">
      <c r="A891" s="3"/>
      <c r="B891" s="9"/>
      <c r="C891" s="10"/>
      <c r="D891" s="9"/>
      <c r="F891" s="3"/>
      <c r="G891" s="8"/>
      <c r="H891" s="8"/>
      <c r="I891" s="8"/>
      <c r="K891"/>
    </row>
    <row r="892" spans="1:11" x14ac:dyDescent="0.25">
      <c r="A892" s="3"/>
      <c r="B892" s="9"/>
      <c r="C892" s="10"/>
      <c r="D892" s="9"/>
      <c r="F892" s="3"/>
      <c r="G892" s="8"/>
      <c r="H892" s="8"/>
      <c r="I892" s="8"/>
      <c r="K892"/>
    </row>
    <row r="893" spans="1:11" x14ac:dyDescent="0.25">
      <c r="A893" s="3"/>
      <c r="B893" s="9"/>
      <c r="C893" s="10"/>
      <c r="D893" s="9"/>
      <c r="F893" s="3"/>
      <c r="G893" s="8"/>
      <c r="H893" s="8"/>
      <c r="I893" s="8"/>
      <c r="K893"/>
    </row>
    <row r="894" spans="1:11" x14ac:dyDescent="0.25">
      <c r="A894" s="3"/>
      <c r="B894" s="9"/>
      <c r="C894" s="10"/>
      <c r="D894" s="9"/>
      <c r="F894" s="3"/>
      <c r="G894" s="8"/>
      <c r="H894" s="8"/>
      <c r="I894" s="8"/>
      <c r="K894"/>
    </row>
    <row r="895" spans="1:11" x14ac:dyDescent="0.25">
      <c r="A895" s="3"/>
      <c r="B895" s="9"/>
      <c r="C895" s="10"/>
      <c r="D895" s="9"/>
      <c r="F895" s="3"/>
      <c r="G895" s="8"/>
      <c r="H895" s="8"/>
      <c r="I895" s="8"/>
      <c r="K895"/>
    </row>
    <row r="896" spans="1:11" x14ac:dyDescent="0.25">
      <c r="A896" s="3"/>
      <c r="B896" s="9"/>
      <c r="C896" s="10"/>
      <c r="D896" s="9"/>
      <c r="F896" s="3"/>
      <c r="G896" s="8"/>
      <c r="H896" s="8"/>
      <c r="I896" s="8"/>
      <c r="K896"/>
    </row>
    <row r="897" spans="1:11" x14ac:dyDescent="0.25">
      <c r="A897" s="3"/>
      <c r="B897" s="9"/>
      <c r="C897" s="10"/>
      <c r="D897" s="9"/>
      <c r="F897" s="3"/>
      <c r="G897" s="8"/>
      <c r="H897" s="8"/>
      <c r="I897" s="8"/>
      <c r="K897"/>
    </row>
    <row r="898" spans="1:11" x14ac:dyDescent="0.25">
      <c r="A898" s="3"/>
      <c r="B898" s="9"/>
      <c r="C898" s="10"/>
      <c r="D898" s="9"/>
      <c r="F898" s="3"/>
      <c r="G898" s="8"/>
      <c r="H898" s="8"/>
      <c r="I898" s="8"/>
      <c r="K898"/>
    </row>
    <row r="899" spans="1:11" x14ac:dyDescent="0.25">
      <c r="A899" s="3"/>
      <c r="B899" s="9"/>
      <c r="C899" s="10"/>
      <c r="D899" s="9"/>
      <c r="F899" s="3"/>
      <c r="G899" s="8"/>
      <c r="H899" s="8"/>
      <c r="I899" s="8"/>
      <c r="K899"/>
    </row>
    <row r="900" spans="1:11" x14ac:dyDescent="0.25">
      <c r="A900" s="3"/>
      <c r="B900" s="9"/>
      <c r="C900" s="10"/>
      <c r="D900" s="9"/>
      <c r="F900" s="3"/>
      <c r="G900" s="8"/>
      <c r="H900" s="8"/>
      <c r="I900" s="8"/>
      <c r="K900"/>
    </row>
    <row r="901" spans="1:11" x14ac:dyDescent="0.25">
      <c r="A901" s="3"/>
      <c r="B901" s="9"/>
      <c r="C901" s="10"/>
      <c r="D901" s="9"/>
      <c r="F901" s="3"/>
      <c r="G901" s="8"/>
      <c r="H901" s="8"/>
      <c r="I901" s="8"/>
      <c r="K901"/>
    </row>
    <row r="902" spans="1:11" x14ac:dyDescent="0.25">
      <c r="A902" s="3"/>
      <c r="B902" s="9"/>
      <c r="C902" s="10"/>
      <c r="D902" s="9"/>
      <c r="F902" s="3"/>
      <c r="G902" s="8"/>
      <c r="H902" s="8"/>
      <c r="I902" s="8"/>
      <c r="K902"/>
    </row>
    <row r="903" spans="1:11" x14ac:dyDescent="0.25">
      <c r="A903" s="3"/>
      <c r="B903" s="9"/>
      <c r="C903" s="10"/>
      <c r="D903" s="9"/>
      <c r="F903" s="3"/>
      <c r="G903" s="8"/>
      <c r="H903" s="8"/>
      <c r="I903" s="8"/>
      <c r="K903"/>
    </row>
    <row r="904" spans="1:11" x14ac:dyDescent="0.25">
      <c r="A904" s="3"/>
      <c r="B904" s="9"/>
      <c r="C904" s="10"/>
      <c r="D904" s="9"/>
      <c r="F904" s="3"/>
      <c r="G904" s="8"/>
      <c r="H904" s="8"/>
      <c r="I904" s="8"/>
      <c r="K904"/>
    </row>
    <row r="905" spans="1:11" x14ac:dyDescent="0.25">
      <c r="A905" s="3"/>
      <c r="B905" s="9"/>
      <c r="C905" s="10"/>
      <c r="D905" s="9"/>
      <c r="F905" s="3"/>
      <c r="G905" s="8"/>
      <c r="H905" s="8"/>
      <c r="I905" s="8"/>
      <c r="K905"/>
    </row>
    <row r="906" spans="1:11" x14ac:dyDescent="0.25">
      <c r="A906" s="3"/>
      <c r="B906" s="9"/>
      <c r="C906" s="10"/>
      <c r="D906" s="9"/>
      <c r="F906" s="3"/>
      <c r="G906" s="8"/>
      <c r="H906" s="8"/>
      <c r="I906" s="8"/>
      <c r="K906"/>
    </row>
    <row r="907" spans="1:11" x14ac:dyDescent="0.25">
      <c r="A907" s="3"/>
      <c r="B907" s="9"/>
      <c r="C907" s="10"/>
      <c r="D907" s="9"/>
      <c r="F907" s="3"/>
      <c r="G907" s="8"/>
      <c r="H907" s="8"/>
      <c r="I907" s="8"/>
      <c r="K907"/>
    </row>
    <row r="908" spans="1:11" x14ac:dyDescent="0.25">
      <c r="A908" s="3"/>
      <c r="B908" s="9"/>
      <c r="C908" s="10"/>
      <c r="D908" s="9"/>
      <c r="F908" s="3"/>
      <c r="G908" s="8"/>
      <c r="H908" s="8"/>
      <c r="I908" s="8"/>
      <c r="K908"/>
    </row>
    <row r="909" spans="1:11" x14ac:dyDescent="0.25">
      <c r="A909" s="3"/>
      <c r="B909" s="9"/>
      <c r="C909" s="10"/>
      <c r="D909" s="9"/>
      <c r="F909" s="3"/>
      <c r="G909" s="8"/>
      <c r="H909" s="8"/>
      <c r="I909" s="8"/>
      <c r="K909"/>
    </row>
    <row r="910" spans="1:11" x14ac:dyDescent="0.25">
      <c r="A910" s="3"/>
      <c r="B910" s="9"/>
      <c r="C910" s="10"/>
      <c r="D910" s="9"/>
      <c r="F910" s="3"/>
      <c r="G910" s="8"/>
      <c r="H910" s="8"/>
      <c r="I910" s="8"/>
      <c r="K910"/>
    </row>
    <row r="911" spans="1:11" x14ac:dyDescent="0.25">
      <c r="A911" s="3"/>
      <c r="B911" s="9"/>
      <c r="C911" s="10"/>
      <c r="D911" s="9"/>
      <c r="F911" s="3"/>
      <c r="G911" s="8"/>
      <c r="H911" s="8"/>
      <c r="I911" s="8"/>
      <c r="K911"/>
    </row>
    <row r="912" spans="1:11" x14ac:dyDescent="0.25">
      <c r="A912" s="3"/>
      <c r="B912" s="9"/>
      <c r="C912" s="10"/>
      <c r="D912" s="9"/>
      <c r="F912" s="3"/>
      <c r="G912" s="8"/>
      <c r="H912" s="8"/>
      <c r="I912" s="8"/>
      <c r="K912"/>
    </row>
    <row r="913" spans="1:11" x14ac:dyDescent="0.25">
      <c r="A913" s="3"/>
      <c r="B913" s="9"/>
      <c r="C913" s="10"/>
      <c r="D913" s="9"/>
      <c r="F913" s="3"/>
      <c r="G913" s="8"/>
      <c r="H913" s="8"/>
      <c r="I913" s="8"/>
      <c r="K913"/>
    </row>
    <row r="914" spans="1:11" x14ac:dyDescent="0.25">
      <c r="A914" s="3"/>
      <c r="B914" s="9"/>
      <c r="C914" s="10"/>
      <c r="D914" s="9"/>
      <c r="F914" s="3"/>
      <c r="G914" s="8"/>
      <c r="H914" s="8"/>
      <c r="I914" s="8"/>
      <c r="K914"/>
    </row>
    <row r="915" spans="1:11" x14ac:dyDescent="0.25">
      <c r="A915" s="3"/>
      <c r="B915" s="9"/>
      <c r="C915" s="10"/>
      <c r="D915" s="9"/>
      <c r="F915" s="3"/>
      <c r="G915" s="8"/>
      <c r="H915" s="8"/>
      <c r="I915" s="8"/>
      <c r="K915"/>
    </row>
    <row r="916" spans="1:11" x14ac:dyDescent="0.25">
      <c r="A916" s="3"/>
      <c r="B916" s="9"/>
      <c r="C916" s="10"/>
      <c r="D916" s="9"/>
      <c r="F916" s="3"/>
      <c r="G916" s="8"/>
      <c r="H916" s="8"/>
      <c r="I916" s="8"/>
      <c r="K916"/>
    </row>
    <row r="917" spans="1:11" x14ac:dyDescent="0.25">
      <c r="A917" s="3"/>
      <c r="B917" s="9"/>
      <c r="C917" s="10"/>
      <c r="D917" s="9"/>
      <c r="F917" s="3"/>
      <c r="G917" s="8"/>
      <c r="H917" s="8"/>
      <c r="I917" s="8"/>
      <c r="K917"/>
    </row>
    <row r="918" spans="1:11" x14ac:dyDescent="0.25">
      <c r="A918" s="3"/>
      <c r="B918" s="9"/>
      <c r="C918" s="10"/>
      <c r="D918" s="9"/>
      <c r="F918" s="3"/>
      <c r="G918" s="8"/>
      <c r="H918" s="8"/>
      <c r="I918" s="8"/>
      <c r="K918"/>
    </row>
    <row r="919" spans="1:11" x14ac:dyDescent="0.25">
      <c r="A919" s="3"/>
      <c r="B919" s="9"/>
      <c r="C919" s="10"/>
      <c r="D919" s="9"/>
      <c r="F919" s="3"/>
      <c r="G919" s="8"/>
      <c r="H919" s="8"/>
      <c r="I919" s="8"/>
      <c r="K919"/>
    </row>
    <row r="920" spans="1:11" x14ac:dyDescent="0.25">
      <c r="A920" s="3"/>
      <c r="B920" s="9"/>
      <c r="C920" s="10"/>
      <c r="D920" s="9"/>
      <c r="F920" s="3"/>
      <c r="G920" s="8"/>
      <c r="H920" s="8"/>
      <c r="I920" s="8"/>
      <c r="K920"/>
    </row>
    <row r="921" spans="1:11" x14ac:dyDescent="0.25">
      <c r="A921" s="3"/>
      <c r="B921" s="9"/>
      <c r="C921" s="10"/>
      <c r="D921" s="9"/>
      <c r="F921" s="3"/>
      <c r="G921" s="8"/>
      <c r="H921" s="8"/>
      <c r="I921" s="8"/>
      <c r="K921"/>
    </row>
    <row r="922" spans="1:11" x14ac:dyDescent="0.25">
      <c r="A922" s="3"/>
      <c r="B922" s="9"/>
      <c r="C922" s="10"/>
      <c r="D922" s="9"/>
      <c r="F922" s="3"/>
      <c r="G922" s="8"/>
      <c r="H922" s="8"/>
      <c r="I922" s="8"/>
      <c r="K922"/>
    </row>
    <row r="923" spans="1:11" x14ac:dyDescent="0.25">
      <c r="A923" s="3"/>
      <c r="B923" s="9"/>
      <c r="C923" s="10"/>
      <c r="D923" s="9"/>
      <c r="F923" s="3"/>
      <c r="G923" s="8"/>
      <c r="H923" s="8"/>
      <c r="I923" s="8"/>
      <c r="K923"/>
    </row>
    <row r="924" spans="1:11" x14ac:dyDescent="0.25">
      <c r="A924" s="3"/>
      <c r="B924" s="9"/>
      <c r="C924" s="10"/>
      <c r="D924" s="9"/>
      <c r="F924" s="3"/>
      <c r="G924" s="8"/>
      <c r="H924" s="8"/>
      <c r="I924" s="8"/>
      <c r="K924"/>
    </row>
    <row r="925" spans="1:11" x14ac:dyDescent="0.25">
      <c r="A925" s="3"/>
      <c r="B925" s="9"/>
      <c r="C925" s="10"/>
      <c r="D925" s="9"/>
      <c r="F925" s="3"/>
      <c r="G925" s="8"/>
      <c r="H925" s="8"/>
      <c r="I925" s="8"/>
      <c r="K925"/>
    </row>
    <row r="926" spans="1:11" x14ac:dyDescent="0.25">
      <c r="A926" s="3"/>
      <c r="B926" s="9"/>
      <c r="C926" s="10"/>
      <c r="D926" s="9"/>
      <c r="F926" s="3"/>
      <c r="G926" s="8"/>
      <c r="H926" s="8"/>
      <c r="I926" s="8"/>
      <c r="K926"/>
    </row>
    <row r="927" spans="1:11" x14ac:dyDescent="0.25">
      <c r="A927" s="3"/>
      <c r="B927" s="9"/>
      <c r="C927" s="10"/>
      <c r="D927" s="9"/>
      <c r="F927" s="3"/>
      <c r="G927" s="8"/>
      <c r="H927" s="8"/>
      <c r="I927" s="8"/>
      <c r="K927"/>
    </row>
    <row r="928" spans="1:11" x14ac:dyDescent="0.25">
      <c r="A928" s="3"/>
      <c r="B928" s="9"/>
      <c r="C928" s="10"/>
      <c r="D928" s="9"/>
      <c r="F928" s="3"/>
      <c r="G928" s="8"/>
      <c r="H928" s="8"/>
      <c r="I928" s="8"/>
      <c r="K928"/>
    </row>
    <row r="929" spans="1:11" x14ac:dyDescent="0.25">
      <c r="A929" s="3"/>
      <c r="B929" s="9"/>
      <c r="C929" s="10"/>
      <c r="D929" s="9"/>
      <c r="F929" s="3"/>
      <c r="G929" s="8"/>
      <c r="H929" s="8"/>
      <c r="I929" s="8"/>
      <c r="K929"/>
    </row>
    <row r="930" spans="1:11" x14ac:dyDescent="0.25">
      <c r="A930" s="3"/>
      <c r="B930" s="9"/>
      <c r="C930" s="10"/>
      <c r="D930" s="9"/>
      <c r="F930" s="3"/>
      <c r="G930" s="8"/>
      <c r="H930" s="8"/>
      <c r="I930" s="8"/>
      <c r="K930"/>
    </row>
    <row r="931" spans="1:11" x14ac:dyDescent="0.25">
      <c r="A931" s="3"/>
      <c r="B931" s="9"/>
      <c r="C931" s="10"/>
      <c r="D931" s="9"/>
      <c r="F931" s="3"/>
      <c r="G931" s="8"/>
      <c r="H931" s="8"/>
      <c r="I931" s="8"/>
      <c r="K931"/>
    </row>
    <row r="932" spans="1:11" x14ac:dyDescent="0.25">
      <c r="A932" s="3"/>
      <c r="B932" s="9"/>
      <c r="C932" s="10"/>
      <c r="D932" s="9"/>
      <c r="F932" s="3"/>
      <c r="G932" s="8"/>
      <c r="H932" s="8"/>
      <c r="I932" s="8"/>
      <c r="K932"/>
    </row>
    <row r="933" spans="1:11" x14ac:dyDescent="0.25">
      <c r="A933" s="3"/>
      <c r="B933" s="9"/>
      <c r="C933" s="10"/>
      <c r="D933" s="9"/>
      <c r="F933" s="3"/>
      <c r="G933" s="8"/>
      <c r="H933" s="8"/>
      <c r="I933" s="8"/>
      <c r="K933"/>
    </row>
    <row r="934" spans="1:11" x14ac:dyDescent="0.25">
      <c r="A934" s="3"/>
      <c r="B934" s="9"/>
      <c r="C934" s="10"/>
      <c r="D934" s="9"/>
      <c r="F934" s="3"/>
      <c r="G934" s="8"/>
      <c r="H934" s="8"/>
      <c r="I934" s="8"/>
      <c r="K934"/>
    </row>
    <row r="935" spans="1:11" x14ac:dyDescent="0.25">
      <c r="A935" s="3"/>
      <c r="B935" s="9"/>
      <c r="C935" s="10"/>
      <c r="D935" s="9"/>
      <c r="F935" s="3"/>
      <c r="G935" s="8"/>
      <c r="H935" s="8"/>
      <c r="I935" s="8"/>
      <c r="K935"/>
    </row>
    <row r="936" spans="1:11" x14ac:dyDescent="0.25">
      <c r="A936" s="3"/>
      <c r="B936" s="9"/>
      <c r="C936" s="10"/>
      <c r="D936" s="9"/>
      <c r="F936" s="3"/>
      <c r="G936" s="8"/>
      <c r="H936" s="8"/>
      <c r="I936" s="8"/>
      <c r="K936"/>
    </row>
    <row r="937" spans="1:11" x14ac:dyDescent="0.25">
      <c r="A937" s="3"/>
      <c r="B937" s="9"/>
      <c r="C937" s="10"/>
      <c r="D937" s="9"/>
      <c r="F937" s="3"/>
      <c r="G937" s="8"/>
      <c r="H937" s="8"/>
      <c r="I937" s="8"/>
      <c r="K937"/>
    </row>
    <row r="938" spans="1:11" x14ac:dyDescent="0.25">
      <c r="A938" s="3"/>
      <c r="B938" s="9"/>
      <c r="C938" s="10"/>
      <c r="D938" s="9"/>
      <c r="F938" s="3"/>
      <c r="G938" s="8"/>
      <c r="H938" s="8"/>
      <c r="I938" s="8"/>
      <c r="K938"/>
    </row>
    <row r="939" spans="1:11" x14ac:dyDescent="0.25">
      <c r="A939" s="3"/>
      <c r="B939" s="9"/>
      <c r="C939" s="10"/>
      <c r="D939" s="9"/>
      <c r="F939" s="3"/>
      <c r="G939" s="8"/>
      <c r="H939" s="8"/>
      <c r="I939" s="8"/>
      <c r="K939"/>
    </row>
    <row r="940" spans="1:11" x14ac:dyDescent="0.25">
      <c r="A940" s="3"/>
      <c r="B940" s="9"/>
      <c r="C940" s="10"/>
      <c r="D940" s="9"/>
      <c r="F940" s="3"/>
      <c r="G940" s="8"/>
      <c r="H940" s="8"/>
      <c r="I940" s="8"/>
      <c r="K940"/>
    </row>
    <row r="941" spans="1:11" x14ac:dyDescent="0.25">
      <c r="A941" s="3"/>
      <c r="B941" s="9"/>
      <c r="C941" s="10"/>
      <c r="D941" s="9"/>
      <c r="F941" s="3"/>
      <c r="G941" s="8"/>
      <c r="H941" s="8"/>
      <c r="I941" s="8"/>
      <c r="K941"/>
    </row>
    <row r="942" spans="1:11" x14ac:dyDescent="0.25">
      <c r="A942" s="3"/>
      <c r="B942" s="9"/>
      <c r="C942" s="10"/>
      <c r="D942" s="9"/>
      <c r="F942" s="3"/>
      <c r="G942" s="8"/>
      <c r="H942" s="8"/>
      <c r="I942" s="8"/>
      <c r="K942"/>
    </row>
    <row r="943" spans="1:11" x14ac:dyDescent="0.25">
      <c r="A943" s="3"/>
      <c r="B943" s="9"/>
      <c r="C943" s="10"/>
      <c r="D943" s="9"/>
      <c r="F943" s="3"/>
      <c r="G943" s="8"/>
      <c r="H943" s="8"/>
      <c r="I943" s="8"/>
      <c r="K943"/>
    </row>
    <row r="944" spans="1:11" x14ac:dyDescent="0.25">
      <c r="A944" s="3"/>
      <c r="B944" s="9"/>
      <c r="C944" s="10"/>
      <c r="D944" s="9"/>
      <c r="F944" s="3"/>
      <c r="G944" s="8"/>
      <c r="H944" s="8"/>
      <c r="I944" s="8"/>
      <c r="K944"/>
    </row>
    <row r="945" spans="1:11" x14ac:dyDescent="0.25">
      <c r="A945" s="3"/>
      <c r="B945" s="9"/>
      <c r="C945" s="10"/>
      <c r="D945" s="9"/>
      <c r="F945" s="3"/>
      <c r="G945" s="8"/>
      <c r="H945" s="8"/>
      <c r="I945" s="8"/>
      <c r="K945"/>
    </row>
    <row r="946" spans="1:11" x14ac:dyDescent="0.25">
      <c r="A946" s="3"/>
      <c r="B946" s="9"/>
      <c r="C946" s="10"/>
      <c r="D946" s="9"/>
      <c r="F946" s="3"/>
      <c r="G946" s="8"/>
      <c r="H946" s="8"/>
      <c r="I946" s="8"/>
      <c r="K946"/>
    </row>
    <row r="947" spans="1:11" x14ac:dyDescent="0.25">
      <c r="A947" s="3"/>
      <c r="B947" s="9"/>
      <c r="C947" s="10"/>
      <c r="D947" s="9"/>
      <c r="F947" s="3"/>
      <c r="G947" s="8"/>
      <c r="H947" s="8"/>
      <c r="I947" s="8"/>
      <c r="K947"/>
    </row>
    <row r="948" spans="1:11" x14ac:dyDescent="0.25">
      <c r="A948" s="3"/>
      <c r="B948" s="9"/>
      <c r="C948" s="10"/>
      <c r="D948" s="9"/>
      <c r="F948" s="3"/>
      <c r="G948" s="8"/>
      <c r="H948" s="8"/>
      <c r="I948" s="8"/>
      <c r="K948"/>
    </row>
    <row r="949" spans="1:11" x14ac:dyDescent="0.25">
      <c r="A949" s="3"/>
      <c r="B949" s="9"/>
      <c r="C949" s="10"/>
      <c r="D949" s="9"/>
      <c r="F949" s="3"/>
      <c r="G949" s="8"/>
      <c r="H949" s="8"/>
      <c r="I949" s="8"/>
      <c r="K949"/>
    </row>
    <row r="950" spans="1:11" x14ac:dyDescent="0.25">
      <c r="A950" s="3"/>
      <c r="B950" s="9"/>
      <c r="C950" s="10"/>
      <c r="D950" s="9"/>
      <c r="F950" s="3"/>
      <c r="G950" s="8"/>
      <c r="H950" s="8"/>
      <c r="I950" s="8"/>
      <c r="K950"/>
    </row>
    <row r="951" spans="1:11" x14ac:dyDescent="0.25">
      <c r="A951" s="3"/>
      <c r="B951" s="9"/>
      <c r="C951" s="10"/>
      <c r="D951" s="9"/>
      <c r="F951" s="3"/>
      <c r="G951" s="8"/>
      <c r="H951" s="8"/>
      <c r="I951" s="8"/>
      <c r="K951"/>
    </row>
    <row r="952" spans="1:11" x14ac:dyDescent="0.25">
      <c r="A952" s="3"/>
      <c r="B952" s="9"/>
      <c r="C952" s="10"/>
      <c r="D952" s="9"/>
      <c r="F952" s="3"/>
      <c r="G952" s="8"/>
      <c r="H952" s="8"/>
      <c r="I952" s="8"/>
      <c r="K952"/>
    </row>
    <row r="953" spans="1:11" x14ac:dyDescent="0.25">
      <c r="A953" s="3"/>
      <c r="B953" s="9"/>
      <c r="C953" s="10"/>
      <c r="D953" s="9"/>
      <c r="F953" s="3"/>
      <c r="G953" s="8"/>
      <c r="H953" s="8"/>
      <c r="I953" s="8"/>
      <c r="K953"/>
    </row>
    <row r="954" spans="1:11" x14ac:dyDescent="0.25">
      <c r="A954" s="3"/>
      <c r="B954" s="9"/>
      <c r="C954" s="10"/>
      <c r="D954" s="9"/>
      <c r="F954" s="3"/>
      <c r="G954" s="8"/>
      <c r="H954" s="8"/>
      <c r="I954" s="8"/>
      <c r="K954"/>
    </row>
    <row r="955" spans="1:11" x14ac:dyDescent="0.25">
      <c r="A955" s="3"/>
      <c r="B955" s="9"/>
      <c r="C955" s="10"/>
      <c r="D955" s="9"/>
      <c r="F955" s="3"/>
      <c r="G955" s="8"/>
      <c r="H955" s="8"/>
      <c r="I955" s="8"/>
      <c r="K955"/>
    </row>
    <row r="956" spans="1:11" x14ac:dyDescent="0.25">
      <c r="A956" s="3"/>
      <c r="B956" s="9"/>
      <c r="C956" s="10"/>
      <c r="D956" s="9"/>
      <c r="F956" s="3"/>
      <c r="G956" s="8"/>
      <c r="H956" s="8"/>
      <c r="I956" s="8"/>
      <c r="K956"/>
    </row>
    <row r="957" spans="1:11" x14ac:dyDescent="0.25">
      <c r="A957" s="3"/>
      <c r="B957" s="9"/>
      <c r="C957" s="10"/>
      <c r="D957" s="9"/>
      <c r="F957" s="3"/>
      <c r="G957" s="8"/>
      <c r="H957" s="8"/>
      <c r="I957" s="8"/>
      <c r="K957"/>
    </row>
    <row r="958" spans="1:11" x14ac:dyDescent="0.25">
      <c r="A958" s="3"/>
      <c r="B958" s="9"/>
      <c r="C958" s="10"/>
      <c r="D958" s="9"/>
      <c r="F958" s="3"/>
      <c r="G958" s="8"/>
      <c r="H958" s="8"/>
      <c r="I958" s="8"/>
      <c r="K958"/>
    </row>
    <row r="959" spans="1:11" x14ac:dyDescent="0.25">
      <c r="A959" s="3"/>
      <c r="B959" s="9"/>
      <c r="C959" s="10"/>
      <c r="D959" s="9"/>
      <c r="F959" s="3"/>
      <c r="G959" s="8"/>
      <c r="H959" s="8"/>
      <c r="I959" s="8"/>
      <c r="K959"/>
    </row>
    <row r="960" spans="1:11" x14ac:dyDescent="0.25">
      <c r="A960" s="3"/>
      <c r="B960" s="9"/>
      <c r="C960" s="10"/>
      <c r="D960" s="9"/>
      <c r="F960" s="3"/>
      <c r="G960" s="8"/>
      <c r="H960" s="8"/>
      <c r="I960" s="8"/>
      <c r="K960"/>
    </row>
    <row r="961" spans="1:11" x14ac:dyDescent="0.25">
      <c r="A961" s="3"/>
      <c r="B961" s="9"/>
      <c r="C961" s="10"/>
      <c r="D961" s="9"/>
      <c r="F961" s="3"/>
      <c r="G961" s="8"/>
      <c r="H961" s="8"/>
      <c r="I961" s="8"/>
      <c r="K961"/>
    </row>
    <row r="962" spans="1:11" x14ac:dyDescent="0.25">
      <c r="A962" s="3"/>
      <c r="B962" s="9"/>
      <c r="C962" s="10"/>
      <c r="D962" s="9"/>
      <c r="F962" s="3"/>
      <c r="G962" s="8"/>
      <c r="H962" s="8"/>
      <c r="I962" s="8"/>
      <c r="K962"/>
    </row>
    <row r="963" spans="1:11" x14ac:dyDescent="0.25">
      <c r="A963" s="3"/>
      <c r="B963" s="9"/>
      <c r="C963" s="10"/>
      <c r="D963" s="9"/>
      <c r="F963" s="3"/>
      <c r="G963" s="8"/>
      <c r="H963" s="8"/>
      <c r="I963" s="8"/>
      <c r="K963"/>
    </row>
    <row r="964" spans="1:11" x14ac:dyDescent="0.25">
      <c r="A964" s="3"/>
      <c r="B964" s="9"/>
      <c r="C964" s="10"/>
      <c r="D964" s="9"/>
      <c r="F964" s="3"/>
      <c r="G964" s="8"/>
      <c r="H964" s="8"/>
      <c r="I964" s="8"/>
      <c r="K964"/>
    </row>
    <row r="965" spans="1:11" x14ac:dyDescent="0.25">
      <c r="A965" s="3"/>
      <c r="B965" s="9"/>
      <c r="C965" s="10"/>
      <c r="D965" s="9"/>
      <c r="F965" s="3"/>
      <c r="G965" s="8"/>
      <c r="H965" s="8"/>
      <c r="I965" s="8"/>
      <c r="K965"/>
    </row>
    <row r="966" spans="1:11" x14ac:dyDescent="0.25">
      <c r="A966" s="3"/>
      <c r="B966" s="9"/>
      <c r="C966" s="10"/>
      <c r="D966" s="9"/>
      <c r="F966" s="3"/>
      <c r="G966" s="8"/>
      <c r="H966" s="8"/>
      <c r="I966" s="8"/>
      <c r="K966"/>
    </row>
    <row r="967" spans="1:11" x14ac:dyDescent="0.25">
      <c r="A967" s="3"/>
      <c r="B967" s="9"/>
      <c r="C967" s="10"/>
      <c r="D967" s="9"/>
      <c r="F967" s="3"/>
      <c r="G967" s="8"/>
      <c r="H967" s="8"/>
      <c r="I967" s="8"/>
      <c r="K967"/>
    </row>
    <row r="968" spans="1:11" x14ac:dyDescent="0.25">
      <c r="A968" s="3"/>
      <c r="B968" s="9"/>
      <c r="C968" s="10"/>
      <c r="D968" s="9"/>
      <c r="F968" s="3"/>
      <c r="G968" s="8"/>
      <c r="H968" s="8"/>
      <c r="I968" s="8"/>
      <c r="K968"/>
    </row>
    <row r="969" spans="1:11" x14ac:dyDescent="0.25">
      <c r="A969" s="3"/>
      <c r="B969" s="9"/>
      <c r="C969" s="10"/>
      <c r="D969" s="9"/>
      <c r="F969" s="3"/>
      <c r="G969" s="8"/>
      <c r="H969" s="8"/>
      <c r="I969" s="8"/>
      <c r="K969"/>
    </row>
    <row r="970" spans="1:11" x14ac:dyDescent="0.25">
      <c r="A970" s="3"/>
      <c r="B970" s="9"/>
      <c r="C970" s="10"/>
      <c r="D970" s="9"/>
      <c r="F970" s="3"/>
      <c r="G970" s="8"/>
      <c r="H970" s="8"/>
      <c r="I970" s="8"/>
      <c r="K970"/>
    </row>
    <row r="971" spans="1:11" x14ac:dyDescent="0.25">
      <c r="A971" s="3"/>
      <c r="B971" s="9"/>
      <c r="C971" s="10"/>
      <c r="D971" s="9"/>
      <c r="F971" s="3"/>
      <c r="G971" s="8"/>
      <c r="H971" s="8"/>
      <c r="I971" s="8"/>
      <c r="K971"/>
    </row>
    <row r="972" spans="1:11" x14ac:dyDescent="0.25">
      <c r="A972" s="3"/>
      <c r="B972" s="9"/>
      <c r="C972" s="10"/>
      <c r="D972" s="9"/>
      <c r="F972" s="3"/>
      <c r="G972" s="8"/>
      <c r="H972" s="8"/>
      <c r="I972" s="8"/>
      <c r="K972"/>
    </row>
    <row r="973" spans="1:11" x14ac:dyDescent="0.25">
      <c r="A973" s="3"/>
      <c r="B973" s="9"/>
      <c r="C973" s="10"/>
      <c r="D973" s="9"/>
      <c r="F973" s="3"/>
      <c r="G973" s="8"/>
      <c r="H973" s="8"/>
      <c r="I973" s="8"/>
      <c r="K973"/>
    </row>
    <row r="974" spans="1:11" x14ac:dyDescent="0.25">
      <c r="A974" s="3"/>
      <c r="B974" s="9"/>
      <c r="C974" s="10"/>
      <c r="D974" s="9"/>
      <c r="F974" s="3"/>
      <c r="G974" s="8"/>
      <c r="H974" s="8"/>
      <c r="I974" s="8"/>
      <c r="K974"/>
    </row>
    <row r="975" spans="1:11" x14ac:dyDescent="0.25">
      <c r="A975" s="3"/>
      <c r="B975" s="9"/>
      <c r="C975" s="10"/>
      <c r="D975" s="9"/>
      <c r="F975" s="3"/>
      <c r="G975" s="8"/>
      <c r="H975" s="8"/>
      <c r="I975" s="8"/>
      <c r="K975"/>
    </row>
    <row r="976" spans="1:11" x14ac:dyDescent="0.25">
      <c r="A976" s="3"/>
      <c r="B976" s="9"/>
      <c r="C976" s="10"/>
      <c r="D976" s="9"/>
      <c r="F976" s="3"/>
      <c r="G976" s="8"/>
      <c r="H976" s="8"/>
      <c r="I976" s="8"/>
      <c r="K976"/>
    </row>
    <row r="977" spans="1:11" x14ac:dyDescent="0.25">
      <c r="A977" s="3"/>
      <c r="B977" s="9"/>
      <c r="C977" s="10"/>
      <c r="D977" s="9"/>
      <c r="F977" s="3"/>
      <c r="G977" s="8"/>
      <c r="H977" s="8"/>
      <c r="I977" s="8"/>
      <c r="K977"/>
    </row>
    <row r="978" spans="1:11" x14ac:dyDescent="0.25">
      <c r="A978" s="3"/>
      <c r="B978" s="9"/>
      <c r="C978" s="10"/>
      <c r="D978" s="9"/>
      <c r="F978" s="3"/>
      <c r="G978" s="8"/>
      <c r="H978" s="8"/>
      <c r="I978" s="8"/>
      <c r="K978"/>
    </row>
    <row r="979" spans="1:11" x14ac:dyDescent="0.25">
      <c r="A979" s="3"/>
      <c r="B979" s="9"/>
      <c r="C979" s="10"/>
      <c r="D979" s="9"/>
      <c r="F979" s="3"/>
      <c r="G979" s="8"/>
      <c r="H979" s="8"/>
      <c r="I979" s="8"/>
      <c r="K979"/>
    </row>
    <row r="980" spans="1:11" x14ac:dyDescent="0.25">
      <c r="A980" s="3"/>
      <c r="B980" s="9"/>
      <c r="C980" s="10"/>
      <c r="D980" s="9"/>
      <c r="F980" s="3"/>
      <c r="G980" s="8"/>
      <c r="H980" s="8"/>
      <c r="I980" s="8"/>
      <c r="K980"/>
    </row>
    <row r="981" spans="1:11" x14ac:dyDescent="0.25">
      <c r="A981" s="3"/>
      <c r="B981" s="9"/>
      <c r="C981" s="10"/>
      <c r="D981" s="9"/>
      <c r="F981" s="3"/>
      <c r="G981" s="8"/>
      <c r="H981" s="8"/>
      <c r="I981" s="8"/>
      <c r="K981"/>
    </row>
    <row r="982" spans="1:11" x14ac:dyDescent="0.25">
      <c r="A982" s="3"/>
      <c r="B982" s="9"/>
      <c r="C982" s="10"/>
      <c r="D982" s="9"/>
      <c r="F982" s="3"/>
      <c r="G982" s="8"/>
      <c r="H982" s="8"/>
      <c r="I982" s="8"/>
      <c r="K982"/>
    </row>
    <row r="983" spans="1:11" x14ac:dyDescent="0.25">
      <c r="A983" s="3"/>
      <c r="B983" s="9"/>
      <c r="C983" s="10"/>
      <c r="D983" s="9"/>
      <c r="F983" s="3"/>
      <c r="G983" s="8"/>
      <c r="H983" s="8"/>
      <c r="I983" s="8"/>
      <c r="K983"/>
    </row>
    <row r="984" spans="1:11" x14ac:dyDescent="0.25">
      <c r="A984" s="3"/>
      <c r="B984" s="9"/>
      <c r="C984" s="10"/>
      <c r="D984" s="9"/>
      <c r="F984" s="3"/>
      <c r="G984" s="8"/>
      <c r="H984" s="8"/>
      <c r="I984" s="8"/>
      <c r="K984"/>
    </row>
    <row r="985" spans="1:11" x14ac:dyDescent="0.25">
      <c r="A985" s="3"/>
      <c r="B985" s="9"/>
      <c r="C985" s="10"/>
      <c r="D985" s="9"/>
      <c r="F985" s="3"/>
      <c r="G985" s="8"/>
      <c r="H985" s="8"/>
      <c r="I985" s="8"/>
      <c r="K985"/>
    </row>
    <row r="986" spans="1:11" x14ac:dyDescent="0.25">
      <c r="A986" s="3"/>
      <c r="B986" s="9"/>
      <c r="C986" s="10"/>
      <c r="D986" s="9"/>
      <c r="F986" s="3"/>
      <c r="G986" s="8"/>
      <c r="H986" s="8"/>
      <c r="I986" s="8"/>
      <c r="K986"/>
    </row>
    <row r="987" spans="1:11" x14ac:dyDescent="0.25">
      <c r="A987" s="3"/>
      <c r="B987" s="9"/>
      <c r="C987" s="10"/>
      <c r="D987" s="9"/>
      <c r="F987" s="3"/>
      <c r="G987" s="8"/>
      <c r="H987" s="8"/>
      <c r="I987" s="8"/>
      <c r="K987"/>
    </row>
    <row r="988" spans="1:11" x14ac:dyDescent="0.25">
      <c r="A988" s="3"/>
      <c r="B988" s="9"/>
      <c r="C988" s="10"/>
      <c r="D988" s="9"/>
      <c r="F988" s="3"/>
      <c r="G988" s="8"/>
      <c r="H988" s="8"/>
      <c r="I988" s="8"/>
      <c r="K988"/>
    </row>
    <row r="989" spans="1:11" x14ac:dyDescent="0.25">
      <c r="A989" s="3"/>
      <c r="B989" s="9"/>
      <c r="C989" s="10"/>
      <c r="D989" s="9"/>
      <c r="F989" s="3"/>
      <c r="G989" s="8"/>
      <c r="H989" s="8"/>
      <c r="I989" s="8"/>
      <c r="K989"/>
    </row>
    <row r="990" spans="1:11" x14ac:dyDescent="0.25">
      <c r="A990" s="3"/>
      <c r="B990" s="9"/>
      <c r="C990" s="10"/>
      <c r="D990" s="9"/>
      <c r="F990" s="3"/>
      <c r="G990" s="8"/>
      <c r="H990" s="8"/>
      <c r="I990" s="8"/>
      <c r="K990"/>
    </row>
    <row r="991" spans="1:11" x14ac:dyDescent="0.25">
      <c r="A991" s="3"/>
      <c r="B991" s="9"/>
      <c r="C991" s="10"/>
      <c r="D991" s="9"/>
      <c r="F991" s="3"/>
      <c r="G991" s="8"/>
      <c r="H991" s="8"/>
      <c r="I991" s="8"/>
      <c r="K991"/>
    </row>
    <row r="992" spans="1:11" x14ac:dyDescent="0.25">
      <c r="A992" s="3"/>
      <c r="B992" s="9"/>
      <c r="C992" s="10"/>
      <c r="D992" s="9"/>
      <c r="F992" s="3"/>
      <c r="G992" s="8"/>
      <c r="H992" s="8"/>
      <c r="I992" s="8"/>
      <c r="K992"/>
    </row>
    <row r="993" spans="1:11" x14ac:dyDescent="0.25">
      <c r="A993" s="3"/>
      <c r="B993" s="9"/>
      <c r="C993" s="10"/>
      <c r="D993" s="9"/>
      <c r="F993" s="3"/>
      <c r="G993" s="8"/>
      <c r="H993" s="8"/>
      <c r="I993" s="8"/>
      <c r="K993"/>
    </row>
    <row r="994" spans="1:11" x14ac:dyDescent="0.25">
      <c r="A994" s="3"/>
      <c r="B994" s="9"/>
      <c r="C994" s="10"/>
      <c r="D994" s="9"/>
      <c r="F994" s="3"/>
      <c r="G994" s="8"/>
      <c r="H994" s="8"/>
      <c r="I994" s="8"/>
      <c r="K994"/>
    </row>
    <row r="995" spans="1:11" x14ac:dyDescent="0.25">
      <c r="A995" s="3"/>
      <c r="B995" s="9"/>
      <c r="C995" s="10"/>
      <c r="D995" s="9"/>
      <c r="F995" s="3"/>
      <c r="G995" s="8"/>
      <c r="H995" s="8"/>
      <c r="I995" s="8"/>
      <c r="K995"/>
    </row>
    <row r="996" spans="1:11" x14ac:dyDescent="0.25">
      <c r="A996" s="3"/>
      <c r="B996" s="9"/>
      <c r="C996" s="10"/>
      <c r="D996" s="9"/>
      <c r="F996" s="3"/>
      <c r="G996" s="8"/>
      <c r="H996" s="8"/>
      <c r="I996" s="8"/>
      <c r="K996"/>
    </row>
    <row r="997" spans="1:11" x14ac:dyDescent="0.25">
      <c r="A997" s="3"/>
      <c r="B997" s="9"/>
      <c r="C997" s="10"/>
      <c r="D997" s="9"/>
      <c r="F997" s="3"/>
      <c r="G997" s="8"/>
      <c r="H997" s="8"/>
      <c r="I997" s="8"/>
      <c r="K997"/>
    </row>
    <row r="998" spans="1:11" x14ac:dyDescent="0.25">
      <c r="A998" s="3"/>
      <c r="B998" s="9"/>
      <c r="C998" s="10"/>
      <c r="D998" s="9"/>
      <c r="F998" s="3"/>
      <c r="G998" s="8"/>
      <c r="H998" s="8"/>
      <c r="I998" s="8"/>
      <c r="K998"/>
    </row>
    <row r="999" spans="1:11" x14ac:dyDescent="0.25">
      <c r="A999" s="3"/>
      <c r="B999" s="9"/>
      <c r="C999" s="10"/>
      <c r="D999" s="9"/>
      <c r="F999" s="3"/>
      <c r="G999" s="8"/>
      <c r="H999" s="8"/>
      <c r="I999" s="8"/>
      <c r="K999"/>
    </row>
    <row r="1000" spans="1:11" x14ac:dyDescent="0.25">
      <c r="A1000" s="3"/>
      <c r="B1000" s="9"/>
      <c r="C1000" s="10"/>
      <c r="D1000" s="9"/>
      <c r="F1000" s="3"/>
      <c r="G1000" s="8"/>
      <c r="H1000" s="8"/>
      <c r="I1000" s="8"/>
      <c r="K1000"/>
    </row>
    <row r="1001" spans="1:11" x14ac:dyDescent="0.25">
      <c r="A1001" s="3"/>
      <c r="B1001" s="9"/>
      <c r="C1001" s="10"/>
      <c r="D1001" s="9"/>
      <c r="F1001" s="3"/>
      <c r="G1001" s="8"/>
      <c r="H1001" s="8"/>
      <c r="I1001" s="8"/>
      <c r="K1001"/>
    </row>
    <row r="1002" spans="1:11" x14ac:dyDescent="0.25">
      <c r="A1002" s="3"/>
      <c r="B1002" s="9"/>
      <c r="C1002" s="10"/>
      <c r="D1002" s="9"/>
      <c r="F1002" s="3"/>
      <c r="G1002" s="8"/>
      <c r="H1002" s="8"/>
      <c r="I1002" s="8"/>
      <c r="K1002"/>
    </row>
    <row r="1003" spans="1:11" x14ac:dyDescent="0.25">
      <c r="A1003" s="3"/>
      <c r="B1003" s="9"/>
      <c r="C1003" s="10"/>
      <c r="D1003" s="9"/>
      <c r="F1003" s="3"/>
      <c r="G1003" s="8"/>
      <c r="H1003" s="8"/>
      <c r="I1003" s="8"/>
      <c r="K1003"/>
    </row>
    <row r="1004" spans="1:11" x14ac:dyDescent="0.25">
      <c r="A1004" s="3"/>
      <c r="B1004" s="9"/>
      <c r="C1004" s="10"/>
      <c r="D1004" s="9"/>
      <c r="F1004" s="3"/>
      <c r="G1004" s="8"/>
      <c r="H1004" s="8"/>
      <c r="I1004" s="8"/>
      <c r="K1004"/>
    </row>
    <row r="1005" spans="1:11" x14ac:dyDescent="0.25">
      <c r="A1005" s="3"/>
      <c r="B1005" s="9"/>
      <c r="C1005" s="10"/>
      <c r="D1005" s="9"/>
      <c r="F1005" s="3"/>
      <c r="G1005" s="8"/>
      <c r="H1005" s="8"/>
      <c r="I1005" s="8"/>
      <c r="K1005"/>
    </row>
    <row r="1006" spans="1:11" x14ac:dyDescent="0.25">
      <c r="A1006" s="3"/>
      <c r="B1006" s="9"/>
      <c r="C1006" s="10"/>
      <c r="D1006" s="9"/>
      <c r="F1006" s="3"/>
      <c r="G1006" s="8"/>
      <c r="H1006" s="8"/>
      <c r="I1006" s="8"/>
      <c r="K1006"/>
    </row>
    <row r="1007" spans="1:11" x14ac:dyDescent="0.25">
      <c r="A1007" s="3"/>
      <c r="B1007" s="9"/>
      <c r="C1007" s="10"/>
      <c r="D1007" s="9"/>
      <c r="F1007" s="3"/>
      <c r="G1007" s="8"/>
      <c r="H1007" s="8"/>
      <c r="I1007" s="8"/>
      <c r="K1007"/>
    </row>
    <row r="1008" spans="1:11" x14ac:dyDescent="0.25">
      <c r="A1008" s="3"/>
      <c r="B1008" s="9"/>
      <c r="C1008" s="10"/>
      <c r="D1008" s="9"/>
      <c r="F1008" s="3"/>
      <c r="G1008" s="8"/>
      <c r="H1008" s="8"/>
      <c r="I1008" s="8"/>
      <c r="K1008"/>
    </row>
    <row r="1009" spans="1:11" x14ac:dyDescent="0.25">
      <c r="A1009" s="3"/>
      <c r="B1009" s="9"/>
      <c r="C1009" s="10"/>
      <c r="D1009" s="9"/>
      <c r="F1009" s="3"/>
      <c r="G1009" s="8"/>
      <c r="H1009" s="8"/>
      <c r="I1009" s="8"/>
      <c r="K1009"/>
    </row>
    <row r="1010" spans="1:11" x14ac:dyDescent="0.25">
      <c r="A1010" s="3"/>
      <c r="B1010" s="9"/>
      <c r="C1010" s="10"/>
      <c r="D1010" s="9"/>
      <c r="F1010" s="3"/>
      <c r="G1010" s="8"/>
      <c r="H1010" s="8"/>
      <c r="I1010" s="8"/>
      <c r="K1010"/>
    </row>
    <row r="1011" spans="1:11" x14ac:dyDescent="0.25">
      <c r="A1011" s="3"/>
      <c r="B1011" s="9"/>
      <c r="C1011" s="10"/>
      <c r="D1011" s="9"/>
      <c r="F1011" s="3"/>
      <c r="G1011" s="8"/>
      <c r="H1011" s="8"/>
      <c r="I1011" s="8"/>
      <c r="K1011"/>
    </row>
    <row r="1012" spans="1:11" x14ac:dyDescent="0.25">
      <c r="A1012" s="3"/>
      <c r="B1012" s="9"/>
      <c r="C1012" s="10"/>
      <c r="D1012" s="9"/>
      <c r="F1012" s="3"/>
      <c r="G1012" s="8"/>
      <c r="H1012" s="8"/>
      <c r="I1012" s="8"/>
      <c r="K1012"/>
    </row>
    <row r="1013" spans="1:11" x14ac:dyDescent="0.25">
      <c r="A1013" s="3"/>
      <c r="B1013" s="9"/>
      <c r="C1013" s="10"/>
      <c r="D1013" s="9"/>
      <c r="F1013" s="3"/>
      <c r="G1013" s="8"/>
      <c r="H1013" s="8"/>
      <c r="I1013" s="8"/>
      <c r="K1013"/>
    </row>
    <row r="1014" spans="1:11" x14ac:dyDescent="0.25">
      <c r="A1014" s="3"/>
      <c r="B1014" s="9"/>
      <c r="C1014" s="10"/>
      <c r="D1014" s="9"/>
      <c r="F1014" s="3"/>
      <c r="G1014" s="8"/>
      <c r="H1014" s="8"/>
      <c r="I1014" s="8"/>
      <c r="K1014"/>
    </row>
    <row r="1015" spans="1:11" x14ac:dyDescent="0.25">
      <c r="A1015" s="3"/>
      <c r="B1015" s="9"/>
      <c r="C1015" s="10"/>
      <c r="D1015" s="9"/>
      <c r="F1015" s="3"/>
      <c r="G1015" s="8"/>
      <c r="H1015" s="8"/>
      <c r="I1015" s="8"/>
      <c r="K1015"/>
    </row>
    <row r="1016" spans="1:11" x14ac:dyDescent="0.25">
      <c r="A1016" s="3"/>
      <c r="B1016" s="9"/>
      <c r="C1016" s="10"/>
      <c r="D1016" s="9"/>
      <c r="F1016" s="3"/>
      <c r="G1016" s="8"/>
      <c r="H1016" s="8"/>
      <c r="I1016" s="8"/>
      <c r="K1016"/>
    </row>
    <row r="1017" spans="1:11" x14ac:dyDescent="0.25">
      <c r="A1017" s="3"/>
      <c r="B1017" s="9"/>
      <c r="C1017" s="10"/>
      <c r="D1017" s="9"/>
      <c r="F1017" s="3"/>
      <c r="G1017" s="8"/>
      <c r="H1017" s="8"/>
      <c r="I1017" s="8"/>
      <c r="K1017"/>
    </row>
    <row r="1018" spans="1:11" x14ac:dyDescent="0.25">
      <c r="A1018" s="3"/>
      <c r="B1018" s="9"/>
      <c r="C1018" s="10"/>
      <c r="D1018" s="9"/>
      <c r="F1018" s="3"/>
      <c r="G1018" s="8"/>
      <c r="H1018" s="8"/>
      <c r="I1018" s="8"/>
      <c r="K1018"/>
    </row>
    <row r="1019" spans="1:11" x14ac:dyDescent="0.25">
      <c r="A1019" s="3"/>
      <c r="B1019" s="9"/>
      <c r="C1019" s="10"/>
      <c r="D1019" s="9"/>
      <c r="F1019" s="3"/>
      <c r="G1019" s="8"/>
      <c r="H1019" s="8"/>
      <c r="I1019" s="8"/>
      <c r="K1019"/>
    </row>
    <row r="1020" spans="1:11" x14ac:dyDescent="0.25">
      <c r="A1020" s="3"/>
      <c r="B1020" s="9"/>
      <c r="C1020" s="10"/>
      <c r="D1020" s="9"/>
      <c r="F1020" s="3"/>
      <c r="G1020" s="8"/>
      <c r="H1020" s="8"/>
      <c r="I1020" s="8"/>
      <c r="K1020"/>
    </row>
    <row r="1021" spans="1:11" x14ac:dyDescent="0.25">
      <c r="A1021" s="3"/>
      <c r="B1021" s="9"/>
      <c r="C1021" s="10"/>
      <c r="D1021" s="9"/>
      <c r="F1021" s="3"/>
      <c r="G1021" s="8"/>
      <c r="H1021" s="8"/>
      <c r="I1021" s="8"/>
      <c r="K1021"/>
    </row>
    <row r="1022" spans="1:11" x14ac:dyDescent="0.25">
      <c r="A1022" s="3"/>
      <c r="B1022" s="9"/>
      <c r="C1022" s="10"/>
      <c r="D1022" s="9"/>
      <c r="F1022" s="3"/>
      <c r="G1022" s="8"/>
      <c r="H1022" s="8"/>
      <c r="I1022" s="8"/>
      <c r="K1022"/>
    </row>
    <row r="1023" spans="1:11" x14ac:dyDescent="0.25">
      <c r="A1023" s="3"/>
      <c r="B1023" s="9"/>
      <c r="C1023" s="10"/>
      <c r="D1023" s="9"/>
      <c r="F1023" s="3"/>
      <c r="G1023" s="8"/>
      <c r="H1023" s="8"/>
      <c r="I1023" s="8"/>
      <c r="K1023"/>
    </row>
    <row r="1024" spans="1:11" x14ac:dyDescent="0.25">
      <c r="A1024" s="3"/>
      <c r="B1024" s="9"/>
      <c r="C1024" s="10"/>
      <c r="D1024" s="9"/>
      <c r="F1024" s="3"/>
      <c r="G1024" s="8"/>
      <c r="H1024" s="8"/>
      <c r="I1024" s="8"/>
      <c r="K1024"/>
    </row>
    <row r="1025" spans="1:11" x14ac:dyDescent="0.25">
      <c r="A1025" s="3"/>
      <c r="B1025" s="9"/>
      <c r="C1025" s="10"/>
      <c r="D1025" s="9"/>
      <c r="F1025" s="3"/>
      <c r="G1025" s="8"/>
      <c r="H1025" s="8"/>
      <c r="I1025" s="8"/>
      <c r="K1025"/>
    </row>
    <row r="1026" spans="1:11" x14ac:dyDescent="0.25">
      <c r="A1026" s="3"/>
      <c r="B1026" s="9"/>
      <c r="C1026" s="10"/>
      <c r="D1026" s="9"/>
      <c r="F1026" s="3"/>
      <c r="G1026" s="8"/>
      <c r="H1026" s="8"/>
      <c r="I1026" s="8"/>
      <c r="K1026"/>
    </row>
    <row r="1027" spans="1:11" x14ac:dyDescent="0.25">
      <c r="A1027" s="3"/>
      <c r="B1027" s="9"/>
      <c r="C1027" s="10"/>
      <c r="D1027" s="9"/>
      <c r="F1027" s="3"/>
      <c r="G1027" s="8"/>
      <c r="H1027" s="8"/>
      <c r="I1027" s="8"/>
      <c r="K1027"/>
    </row>
    <row r="1028" spans="1:11" x14ac:dyDescent="0.25">
      <c r="A1028" s="3"/>
      <c r="B1028" s="9"/>
      <c r="C1028" s="10"/>
      <c r="D1028" s="9"/>
      <c r="F1028" s="3"/>
      <c r="G1028" s="8"/>
      <c r="H1028" s="8"/>
      <c r="I1028" s="8"/>
      <c r="K1028"/>
    </row>
    <row r="1029" spans="1:11" x14ac:dyDescent="0.25">
      <c r="A1029" s="3"/>
      <c r="B1029" s="9"/>
      <c r="C1029" s="10"/>
      <c r="D1029" s="9"/>
      <c r="F1029" s="3"/>
      <c r="G1029" s="8"/>
      <c r="H1029" s="8"/>
      <c r="I1029" s="8"/>
      <c r="K1029"/>
    </row>
    <row r="1030" spans="1:11" x14ac:dyDescent="0.25">
      <c r="A1030" s="3"/>
      <c r="B1030" s="9"/>
      <c r="C1030" s="10"/>
      <c r="D1030" s="9"/>
      <c r="F1030" s="3"/>
      <c r="G1030" s="8"/>
      <c r="H1030" s="8"/>
      <c r="I1030" s="8"/>
      <c r="K1030"/>
    </row>
    <row r="1031" spans="1:11" x14ac:dyDescent="0.25">
      <c r="A1031" s="3"/>
      <c r="B1031" s="9"/>
      <c r="C1031" s="10"/>
      <c r="D1031" s="9"/>
      <c r="F1031" s="3"/>
      <c r="G1031" s="8"/>
      <c r="H1031" s="8"/>
      <c r="I1031" s="8"/>
      <c r="K1031"/>
    </row>
    <row r="1032" spans="1:11" x14ac:dyDescent="0.25">
      <c r="A1032" s="3"/>
      <c r="B1032" s="9"/>
      <c r="C1032" s="10"/>
      <c r="D1032" s="9"/>
      <c r="F1032" s="3"/>
      <c r="G1032" s="8"/>
      <c r="H1032" s="8"/>
      <c r="I1032" s="8"/>
      <c r="K1032"/>
    </row>
    <row r="1033" spans="1:11" x14ac:dyDescent="0.25">
      <c r="A1033" s="3"/>
      <c r="B1033" s="9"/>
      <c r="C1033" s="10"/>
      <c r="D1033" s="9"/>
      <c r="F1033" s="3"/>
      <c r="G1033" s="8"/>
      <c r="H1033" s="8"/>
      <c r="I1033" s="8"/>
      <c r="K1033"/>
    </row>
    <row r="1034" spans="1:11" x14ac:dyDescent="0.25">
      <c r="A1034" s="3"/>
      <c r="B1034" s="9"/>
      <c r="C1034" s="10"/>
      <c r="D1034" s="9"/>
      <c r="F1034" s="3"/>
      <c r="G1034" s="8"/>
      <c r="H1034" s="8"/>
      <c r="I1034" s="8"/>
      <c r="K1034"/>
    </row>
    <row r="1035" spans="1:11" x14ac:dyDescent="0.25">
      <c r="A1035" s="3"/>
      <c r="B1035" s="9"/>
      <c r="C1035" s="10"/>
      <c r="D1035" s="9"/>
      <c r="F1035" s="3"/>
      <c r="G1035" s="8"/>
      <c r="H1035" s="8"/>
      <c r="I1035" s="8"/>
      <c r="K1035"/>
    </row>
    <row r="1036" spans="1:11" x14ac:dyDescent="0.25">
      <c r="A1036" s="3"/>
      <c r="B1036" s="9"/>
      <c r="C1036" s="10"/>
      <c r="D1036" s="9"/>
      <c r="F1036" s="3"/>
      <c r="G1036" s="8"/>
      <c r="H1036" s="8"/>
      <c r="I1036" s="8"/>
      <c r="K1036"/>
    </row>
    <row r="1037" spans="1:11" x14ac:dyDescent="0.25">
      <c r="A1037" s="3"/>
      <c r="B1037" s="9"/>
      <c r="C1037" s="10"/>
      <c r="D1037" s="9"/>
      <c r="F1037" s="3"/>
      <c r="G1037" s="8"/>
      <c r="H1037" s="8"/>
      <c r="I1037" s="8"/>
      <c r="K1037"/>
    </row>
    <row r="1038" spans="1:11" x14ac:dyDescent="0.25">
      <c r="A1038" s="3"/>
      <c r="B1038" s="9"/>
      <c r="C1038" s="10"/>
      <c r="D1038" s="9"/>
      <c r="F1038" s="3"/>
      <c r="G1038" s="8"/>
      <c r="H1038" s="8"/>
      <c r="I1038" s="8"/>
      <c r="K1038"/>
    </row>
    <row r="1039" spans="1:11" x14ac:dyDescent="0.25">
      <c r="A1039" s="3"/>
      <c r="B1039" s="9"/>
      <c r="C1039" s="10"/>
      <c r="D1039" s="9"/>
      <c r="F1039" s="3"/>
      <c r="G1039" s="8"/>
      <c r="H1039" s="8"/>
      <c r="I1039" s="8"/>
      <c r="K1039"/>
    </row>
    <row r="1040" spans="1:11" x14ac:dyDescent="0.25">
      <c r="A1040" s="3"/>
      <c r="B1040" s="9"/>
      <c r="C1040" s="10"/>
      <c r="D1040" s="9"/>
      <c r="F1040" s="3"/>
      <c r="G1040" s="8"/>
      <c r="H1040" s="8"/>
      <c r="I1040" s="8"/>
      <c r="K1040"/>
    </row>
    <row r="1041" spans="1:11" x14ac:dyDescent="0.25">
      <c r="A1041" s="3"/>
      <c r="B1041" s="9"/>
      <c r="C1041" s="10"/>
      <c r="D1041" s="9"/>
      <c r="F1041" s="3"/>
      <c r="G1041" s="8"/>
      <c r="H1041" s="8"/>
      <c r="I1041" s="8"/>
      <c r="K1041"/>
    </row>
    <row r="1042" spans="1:11" x14ac:dyDescent="0.25">
      <c r="A1042" s="3"/>
      <c r="B1042" s="9"/>
      <c r="C1042" s="10"/>
      <c r="D1042" s="9"/>
      <c r="F1042" s="3"/>
      <c r="G1042" s="8"/>
      <c r="H1042" s="8"/>
      <c r="I1042" s="8"/>
      <c r="K1042"/>
    </row>
    <row r="1043" spans="1:11" x14ac:dyDescent="0.25">
      <c r="A1043" s="3"/>
      <c r="B1043" s="9"/>
      <c r="C1043" s="10"/>
      <c r="D1043" s="9"/>
      <c r="F1043" s="3"/>
      <c r="G1043" s="8"/>
      <c r="H1043" s="8"/>
      <c r="I1043" s="8"/>
      <c r="K1043"/>
    </row>
    <row r="1044" spans="1:11" x14ac:dyDescent="0.25">
      <c r="A1044" s="3"/>
      <c r="B1044" s="9"/>
      <c r="C1044" s="10"/>
      <c r="D1044" s="9"/>
      <c r="F1044" s="3"/>
      <c r="G1044" s="8"/>
      <c r="H1044" s="8"/>
      <c r="I1044" s="8"/>
      <c r="K1044"/>
    </row>
    <row r="1045" spans="1:11" x14ac:dyDescent="0.25">
      <c r="A1045" s="3"/>
      <c r="B1045" s="9"/>
      <c r="C1045" s="10"/>
      <c r="D1045" s="9"/>
      <c r="F1045" s="3"/>
      <c r="G1045" s="8"/>
      <c r="H1045" s="8"/>
      <c r="I1045" s="8"/>
      <c r="K1045"/>
    </row>
    <row r="1046" spans="1:11" x14ac:dyDescent="0.25">
      <c r="A1046" s="3"/>
      <c r="B1046" s="9"/>
      <c r="C1046" s="10"/>
      <c r="D1046" s="9"/>
      <c r="F1046" s="3"/>
      <c r="G1046" s="8"/>
      <c r="H1046" s="8"/>
      <c r="I1046" s="8"/>
      <c r="K1046"/>
    </row>
    <row r="1047" spans="1:11" x14ac:dyDescent="0.25">
      <c r="A1047" s="3"/>
      <c r="B1047" s="9"/>
      <c r="C1047" s="10"/>
      <c r="D1047" s="9"/>
      <c r="F1047" s="3"/>
      <c r="G1047" s="8"/>
      <c r="H1047" s="8"/>
      <c r="I1047" s="8"/>
      <c r="K1047"/>
    </row>
    <row r="1048" spans="1:11" x14ac:dyDescent="0.25">
      <c r="A1048" s="3"/>
      <c r="B1048" s="9"/>
      <c r="C1048" s="10"/>
      <c r="D1048" s="9"/>
      <c r="F1048" s="3"/>
      <c r="G1048" s="8"/>
      <c r="H1048" s="8"/>
      <c r="I1048" s="8"/>
      <c r="K1048"/>
    </row>
    <row r="1049" spans="1:11" x14ac:dyDescent="0.25">
      <c r="A1049" s="3"/>
      <c r="B1049" s="9"/>
      <c r="C1049" s="10"/>
      <c r="D1049" s="9"/>
      <c r="F1049" s="3"/>
      <c r="G1049" s="8"/>
      <c r="H1049" s="8"/>
      <c r="I1049" s="8"/>
      <c r="K1049"/>
    </row>
    <row r="1050" spans="1:11" x14ac:dyDescent="0.25">
      <c r="A1050" s="3"/>
      <c r="B1050" s="9"/>
      <c r="C1050" s="10"/>
      <c r="D1050" s="9"/>
      <c r="F1050" s="3"/>
      <c r="G1050" s="8"/>
      <c r="H1050" s="8"/>
      <c r="I1050" s="8"/>
      <c r="K1050"/>
    </row>
    <row r="1051" spans="1:11" x14ac:dyDescent="0.25">
      <c r="A1051" s="3"/>
      <c r="B1051" s="9"/>
      <c r="C1051" s="10"/>
      <c r="D1051" s="9"/>
      <c r="F1051" s="3"/>
      <c r="G1051" s="8"/>
      <c r="H1051" s="8"/>
      <c r="I1051" s="8"/>
      <c r="K1051"/>
    </row>
    <row r="1052" spans="1:11" x14ac:dyDescent="0.25">
      <c r="A1052" s="3"/>
      <c r="B1052" s="9"/>
      <c r="C1052" s="10"/>
      <c r="D1052" s="9"/>
      <c r="F1052" s="3"/>
      <c r="G1052" s="8"/>
      <c r="H1052" s="8"/>
      <c r="I1052" s="8"/>
      <c r="K1052"/>
    </row>
    <row r="1053" spans="1:11" x14ac:dyDescent="0.25">
      <c r="A1053" s="3"/>
      <c r="B1053" s="9"/>
      <c r="C1053" s="10"/>
      <c r="D1053" s="9"/>
      <c r="F1053" s="3"/>
      <c r="G1053" s="8"/>
      <c r="H1053" s="8"/>
      <c r="I1053" s="8"/>
      <c r="K1053"/>
    </row>
    <row r="1054" spans="1:11" x14ac:dyDescent="0.25">
      <c r="A1054" s="3"/>
      <c r="B1054" s="9"/>
      <c r="C1054" s="10"/>
      <c r="D1054" s="9"/>
      <c r="F1054" s="3"/>
      <c r="G1054" s="8"/>
      <c r="H1054" s="8"/>
      <c r="I1054" s="8"/>
      <c r="K1054"/>
    </row>
    <row r="1055" spans="1:11" x14ac:dyDescent="0.25">
      <c r="A1055" s="3"/>
      <c r="B1055" s="9"/>
      <c r="C1055" s="10"/>
      <c r="D1055" s="9"/>
      <c r="F1055" s="3"/>
      <c r="G1055" s="8"/>
      <c r="H1055" s="8"/>
      <c r="I1055" s="8"/>
      <c r="K1055"/>
    </row>
    <row r="1056" spans="1:11" x14ac:dyDescent="0.25">
      <c r="A1056" s="3"/>
      <c r="B1056" s="9"/>
      <c r="C1056" s="10"/>
      <c r="D1056" s="9"/>
      <c r="F1056" s="3"/>
      <c r="G1056" s="8"/>
      <c r="H1056" s="8"/>
      <c r="I1056" s="8"/>
      <c r="K1056"/>
    </row>
    <row r="1057" spans="1:11" x14ac:dyDescent="0.25">
      <c r="A1057" s="3"/>
      <c r="B1057" s="9"/>
      <c r="C1057" s="10"/>
      <c r="D1057" s="9"/>
      <c r="F1057" s="3"/>
      <c r="G1057" s="8"/>
      <c r="H1057" s="8"/>
      <c r="I1057" s="8"/>
      <c r="K1057"/>
    </row>
    <row r="1058" spans="1:11" x14ac:dyDescent="0.25">
      <c r="A1058" s="3"/>
      <c r="B1058" s="9"/>
      <c r="C1058" s="10"/>
      <c r="D1058" s="9"/>
      <c r="F1058" s="3"/>
      <c r="G1058" s="8"/>
      <c r="H1058" s="8"/>
      <c r="I1058" s="8"/>
      <c r="K1058"/>
    </row>
    <row r="1059" spans="1:11" x14ac:dyDescent="0.25">
      <c r="A1059" s="3"/>
      <c r="B1059" s="9"/>
      <c r="C1059" s="10"/>
      <c r="D1059" s="9"/>
      <c r="F1059" s="3"/>
      <c r="G1059" s="8"/>
      <c r="H1059" s="8"/>
      <c r="I1059" s="8"/>
      <c r="K1059"/>
    </row>
    <row r="1060" spans="1:11" x14ac:dyDescent="0.25">
      <c r="A1060" s="3"/>
      <c r="B1060" s="9"/>
      <c r="C1060" s="10"/>
      <c r="D1060" s="9"/>
      <c r="F1060" s="3"/>
      <c r="G1060" s="8"/>
      <c r="H1060" s="8"/>
      <c r="I1060" s="8"/>
      <c r="K1060"/>
    </row>
    <row r="1061" spans="1:11" x14ac:dyDescent="0.25">
      <c r="A1061" s="3"/>
      <c r="B1061" s="9"/>
      <c r="C1061" s="10"/>
      <c r="D1061" s="9"/>
      <c r="F1061" s="3"/>
      <c r="G1061" s="8"/>
      <c r="H1061" s="8"/>
      <c r="I1061" s="8"/>
      <c r="K1061"/>
    </row>
    <row r="1062" spans="1:11" x14ac:dyDescent="0.25">
      <c r="A1062" s="3"/>
      <c r="B1062" s="9"/>
      <c r="C1062" s="10"/>
      <c r="D1062" s="9"/>
      <c r="F1062" s="3"/>
      <c r="G1062" s="8"/>
      <c r="H1062" s="8"/>
      <c r="I1062" s="8"/>
      <c r="K1062"/>
    </row>
    <row r="1063" spans="1:11" x14ac:dyDescent="0.25">
      <c r="A1063" s="3"/>
      <c r="B1063" s="9"/>
      <c r="C1063" s="10"/>
      <c r="D1063" s="9"/>
      <c r="F1063" s="3"/>
      <c r="G1063" s="8"/>
      <c r="H1063" s="8"/>
      <c r="I1063" s="8"/>
      <c r="K1063"/>
    </row>
    <row r="1064" spans="1:11" x14ac:dyDescent="0.25">
      <c r="A1064" s="3"/>
      <c r="B1064" s="9"/>
      <c r="C1064" s="10"/>
      <c r="D1064" s="9"/>
      <c r="F1064" s="3"/>
      <c r="G1064" s="8"/>
      <c r="H1064" s="8"/>
      <c r="I1064" s="8"/>
      <c r="K1064"/>
    </row>
    <row r="1065" spans="1:11" x14ac:dyDescent="0.25">
      <c r="A1065" s="3"/>
      <c r="B1065" s="9"/>
      <c r="C1065" s="10"/>
      <c r="D1065" s="9"/>
      <c r="F1065" s="3"/>
      <c r="G1065" s="8"/>
      <c r="H1065" s="8"/>
      <c r="I1065" s="8"/>
      <c r="K1065"/>
    </row>
    <row r="1066" spans="1:11" x14ac:dyDescent="0.25">
      <c r="A1066" s="3"/>
      <c r="B1066" s="9"/>
      <c r="C1066" s="10"/>
      <c r="D1066" s="9"/>
      <c r="F1066" s="3"/>
      <c r="G1066" s="8"/>
      <c r="H1066" s="8"/>
      <c r="I1066" s="8"/>
      <c r="K1066"/>
    </row>
    <row r="1067" spans="1:11" x14ac:dyDescent="0.25">
      <c r="A1067" s="3"/>
      <c r="B1067" s="9"/>
      <c r="C1067" s="10"/>
      <c r="D1067" s="9"/>
      <c r="F1067" s="3"/>
      <c r="G1067" s="8"/>
      <c r="H1067" s="8"/>
      <c r="I1067" s="8"/>
      <c r="K1067"/>
    </row>
    <row r="1068" spans="1:11" x14ac:dyDescent="0.25">
      <c r="A1068" s="3"/>
      <c r="B1068" s="9"/>
      <c r="C1068" s="10"/>
      <c r="D1068" s="9"/>
      <c r="F1068" s="3"/>
      <c r="G1068" s="8"/>
      <c r="H1068" s="8"/>
      <c r="I1068" s="8"/>
      <c r="K1068"/>
    </row>
    <row r="1069" spans="1:11" x14ac:dyDescent="0.25">
      <c r="A1069" s="3"/>
      <c r="B1069" s="9"/>
      <c r="C1069" s="10"/>
      <c r="D1069" s="9"/>
      <c r="F1069" s="3"/>
      <c r="G1069" s="8"/>
      <c r="H1069" s="8"/>
      <c r="I1069" s="8"/>
      <c r="K1069"/>
    </row>
    <row r="1070" spans="1:11" x14ac:dyDescent="0.25">
      <c r="A1070" s="3"/>
      <c r="B1070" s="9"/>
      <c r="C1070" s="10"/>
      <c r="D1070" s="9"/>
      <c r="F1070" s="3"/>
      <c r="G1070" s="8"/>
      <c r="H1070" s="8"/>
      <c r="I1070" s="8"/>
      <c r="K1070"/>
    </row>
    <row r="1071" spans="1:11" x14ac:dyDescent="0.25">
      <c r="A1071" s="3"/>
      <c r="B1071" s="9"/>
      <c r="C1071" s="10"/>
      <c r="D1071" s="9"/>
      <c r="F1071" s="3"/>
      <c r="G1071" s="8"/>
      <c r="H1071" s="8"/>
      <c r="I1071" s="8"/>
      <c r="K1071"/>
    </row>
    <row r="1072" spans="1:11" x14ac:dyDescent="0.25">
      <c r="A1072" s="3"/>
      <c r="B1072" s="9"/>
      <c r="C1072" s="10"/>
      <c r="D1072" s="9"/>
      <c r="F1072" s="3"/>
      <c r="G1072" s="8"/>
      <c r="H1072" s="8"/>
      <c r="I1072" s="8"/>
      <c r="K1072"/>
    </row>
    <row r="1073" spans="1:11" x14ac:dyDescent="0.25">
      <c r="A1073" s="3"/>
      <c r="B1073" s="9"/>
      <c r="C1073" s="10"/>
      <c r="D1073" s="9"/>
      <c r="F1073" s="3"/>
      <c r="G1073" s="8"/>
      <c r="H1073" s="8"/>
      <c r="I1073" s="8"/>
      <c r="K1073"/>
    </row>
    <row r="1074" spans="1:11" x14ac:dyDescent="0.25">
      <c r="A1074" s="3"/>
      <c r="B1074" s="9"/>
      <c r="C1074" s="10"/>
      <c r="D1074" s="9"/>
      <c r="F1074" s="3"/>
      <c r="G1074" s="8"/>
      <c r="H1074" s="8"/>
      <c r="I1074" s="8"/>
      <c r="K1074"/>
    </row>
    <row r="1075" spans="1:11" x14ac:dyDescent="0.25">
      <c r="A1075" s="3"/>
      <c r="B1075" s="9"/>
      <c r="C1075" s="10"/>
      <c r="D1075" s="9"/>
      <c r="F1075" s="3"/>
      <c r="G1075" s="8"/>
      <c r="H1075" s="8"/>
      <c r="I1075" s="8"/>
      <c r="K1075"/>
    </row>
    <row r="1076" spans="1:11" x14ac:dyDescent="0.25">
      <c r="A1076" s="3"/>
      <c r="B1076" s="9"/>
      <c r="C1076" s="10"/>
      <c r="D1076" s="9"/>
      <c r="F1076" s="3"/>
      <c r="G1076" s="8"/>
      <c r="H1076" s="8"/>
      <c r="I1076" s="8"/>
      <c r="K1076"/>
    </row>
    <row r="1077" spans="1:11" x14ac:dyDescent="0.25">
      <c r="A1077" s="3"/>
      <c r="B1077" s="9"/>
      <c r="C1077" s="10"/>
      <c r="D1077" s="9"/>
      <c r="F1077" s="3"/>
      <c r="G1077" s="8"/>
      <c r="H1077" s="8"/>
      <c r="I1077" s="8"/>
      <c r="K1077"/>
    </row>
    <row r="1078" spans="1:11" x14ac:dyDescent="0.25">
      <c r="A1078" s="3"/>
      <c r="B1078" s="9"/>
      <c r="C1078" s="10"/>
      <c r="D1078" s="9"/>
      <c r="F1078" s="3"/>
      <c r="G1078" s="8"/>
      <c r="H1078" s="8"/>
      <c r="I1078" s="8"/>
      <c r="K1078"/>
    </row>
    <row r="1079" spans="1:11" x14ac:dyDescent="0.25">
      <c r="A1079" s="3"/>
      <c r="B1079" s="9"/>
      <c r="C1079" s="10"/>
      <c r="D1079" s="9"/>
      <c r="F1079" s="3"/>
      <c r="G1079" s="8"/>
      <c r="H1079" s="8"/>
      <c r="I1079" s="8"/>
      <c r="K1079"/>
    </row>
    <row r="1080" spans="1:11" x14ac:dyDescent="0.25">
      <c r="A1080" s="3"/>
      <c r="B1080" s="9"/>
      <c r="C1080" s="10"/>
      <c r="D1080" s="9"/>
      <c r="F1080" s="3"/>
      <c r="G1080" s="8"/>
      <c r="H1080" s="8"/>
      <c r="I1080" s="8"/>
      <c r="K1080"/>
    </row>
    <row r="1081" spans="1:11" x14ac:dyDescent="0.25">
      <c r="A1081" s="3"/>
      <c r="B1081" s="9"/>
      <c r="C1081" s="10"/>
      <c r="D1081" s="9"/>
      <c r="F1081" s="3"/>
      <c r="G1081" s="8"/>
      <c r="H1081" s="8"/>
      <c r="I1081" s="8"/>
      <c r="K1081"/>
    </row>
    <row r="1082" spans="1:11" x14ac:dyDescent="0.25">
      <c r="A1082" s="3"/>
      <c r="B1082" s="9"/>
      <c r="C1082" s="10"/>
      <c r="D1082" s="9"/>
      <c r="F1082" s="3"/>
      <c r="G1082" s="8"/>
      <c r="H1082" s="8"/>
      <c r="I1082" s="8"/>
      <c r="K1082"/>
    </row>
    <row r="1083" spans="1:11" x14ac:dyDescent="0.25">
      <c r="A1083" s="3"/>
      <c r="B1083" s="9"/>
      <c r="C1083" s="10"/>
      <c r="D1083" s="9"/>
      <c r="F1083" s="3"/>
      <c r="G1083" s="8"/>
      <c r="H1083" s="8"/>
      <c r="I1083" s="8"/>
      <c r="K1083"/>
    </row>
    <row r="1084" spans="1:11" x14ac:dyDescent="0.25">
      <c r="A1084" s="3"/>
      <c r="B1084" s="9"/>
      <c r="C1084" s="10"/>
      <c r="D1084" s="9"/>
      <c r="F1084" s="3"/>
      <c r="G1084" s="8"/>
      <c r="H1084" s="8"/>
      <c r="I1084" s="8"/>
      <c r="K1084"/>
    </row>
    <row r="1085" spans="1:11" x14ac:dyDescent="0.25">
      <c r="A1085" s="3"/>
      <c r="B1085" s="9"/>
      <c r="C1085" s="10"/>
      <c r="D1085" s="9"/>
      <c r="F1085" s="3"/>
      <c r="G1085" s="8"/>
      <c r="H1085" s="8"/>
      <c r="I1085" s="8"/>
      <c r="K1085"/>
    </row>
    <row r="1086" spans="1:11" x14ac:dyDescent="0.25">
      <c r="A1086" s="3"/>
      <c r="B1086" s="9"/>
      <c r="C1086" s="10"/>
      <c r="D1086" s="9"/>
      <c r="F1086" s="3"/>
      <c r="G1086" s="8"/>
      <c r="H1086" s="8"/>
      <c r="I1086" s="8"/>
      <c r="K1086"/>
    </row>
    <row r="1087" spans="1:11" x14ac:dyDescent="0.25">
      <c r="A1087" s="3"/>
      <c r="B1087" s="9"/>
      <c r="C1087" s="10"/>
      <c r="D1087" s="9"/>
      <c r="F1087" s="3"/>
      <c r="G1087" s="8"/>
      <c r="H1087" s="8"/>
      <c r="I1087" s="8"/>
      <c r="K1087"/>
    </row>
    <row r="1088" spans="1:11" x14ac:dyDescent="0.25">
      <c r="A1088" s="3"/>
      <c r="B1088" s="9"/>
      <c r="C1088" s="10"/>
      <c r="D1088" s="9"/>
      <c r="F1088" s="3"/>
      <c r="G1088" s="8"/>
      <c r="H1088" s="8"/>
      <c r="I1088" s="8"/>
      <c r="K1088"/>
    </row>
    <row r="1089" spans="1:11" x14ac:dyDescent="0.25">
      <c r="A1089" s="3"/>
      <c r="B1089" s="9"/>
      <c r="C1089" s="10"/>
      <c r="D1089" s="9"/>
      <c r="F1089" s="3"/>
      <c r="G1089" s="8"/>
      <c r="H1089" s="8"/>
      <c r="I1089" s="8"/>
      <c r="K1089"/>
    </row>
    <row r="1090" spans="1:11" x14ac:dyDescent="0.25">
      <c r="A1090" s="3"/>
      <c r="B1090" s="9"/>
      <c r="C1090" s="10"/>
      <c r="D1090" s="9"/>
      <c r="F1090" s="3"/>
      <c r="G1090" s="8"/>
      <c r="H1090" s="8"/>
      <c r="I1090" s="8"/>
      <c r="K1090"/>
    </row>
    <row r="1091" spans="1:11" x14ac:dyDescent="0.25">
      <c r="A1091" s="3"/>
      <c r="B1091" s="9"/>
      <c r="C1091" s="10"/>
      <c r="D1091" s="9"/>
      <c r="F1091" s="3"/>
      <c r="G1091" s="8"/>
      <c r="H1091" s="8"/>
      <c r="I1091" s="8"/>
      <c r="K1091"/>
    </row>
    <row r="1092" spans="1:11" x14ac:dyDescent="0.25">
      <c r="A1092" s="3"/>
      <c r="B1092" s="9"/>
      <c r="C1092" s="10"/>
      <c r="D1092" s="9"/>
      <c r="F1092" s="3"/>
      <c r="G1092" s="8"/>
      <c r="H1092" s="8"/>
      <c r="I1092" s="8"/>
      <c r="K1092"/>
    </row>
    <row r="1093" spans="1:11" x14ac:dyDescent="0.25">
      <c r="A1093" s="3"/>
      <c r="B1093" s="9"/>
      <c r="C1093" s="10"/>
      <c r="D1093" s="9"/>
      <c r="F1093" s="3"/>
      <c r="G1093" s="8"/>
      <c r="H1093" s="8"/>
      <c r="I1093" s="8"/>
      <c r="K1093"/>
    </row>
    <row r="1094" spans="1:11" x14ac:dyDescent="0.25">
      <c r="A1094" s="3"/>
      <c r="B1094" s="9"/>
      <c r="C1094" s="10"/>
      <c r="D1094" s="9"/>
      <c r="F1094" s="3"/>
      <c r="G1094" s="8"/>
      <c r="H1094" s="8"/>
      <c r="I1094" s="8"/>
      <c r="K1094"/>
    </row>
    <row r="1095" spans="1:11" x14ac:dyDescent="0.25">
      <c r="A1095" s="3"/>
      <c r="B1095" s="9"/>
      <c r="C1095" s="10"/>
      <c r="D1095" s="9"/>
      <c r="F1095" s="3"/>
      <c r="G1095" s="8"/>
      <c r="H1095" s="8"/>
      <c r="I1095" s="8"/>
      <c r="K1095"/>
    </row>
    <row r="1096" spans="1:11" x14ac:dyDescent="0.25">
      <c r="A1096" s="3"/>
      <c r="B1096" s="9"/>
      <c r="C1096" s="10"/>
      <c r="D1096" s="9"/>
      <c r="F1096" s="3"/>
      <c r="G1096" s="8"/>
      <c r="H1096" s="8"/>
      <c r="I1096" s="8"/>
      <c r="K1096"/>
    </row>
    <row r="1097" spans="1:11" x14ac:dyDescent="0.25">
      <c r="A1097" s="3"/>
      <c r="B1097" s="9"/>
      <c r="C1097" s="10"/>
      <c r="D1097" s="9"/>
      <c r="F1097" s="3"/>
      <c r="G1097" s="8"/>
      <c r="H1097" s="8"/>
      <c r="I1097" s="8"/>
      <c r="K1097"/>
    </row>
    <row r="1098" spans="1:11" x14ac:dyDescent="0.25">
      <c r="A1098" s="3"/>
      <c r="B1098" s="9"/>
      <c r="C1098" s="10"/>
      <c r="D1098" s="9"/>
      <c r="F1098" s="3"/>
      <c r="G1098" s="8"/>
      <c r="H1098" s="8"/>
      <c r="I1098" s="8"/>
      <c r="K1098"/>
    </row>
    <row r="1099" spans="1:11" x14ac:dyDescent="0.25">
      <c r="A1099" s="3"/>
      <c r="B1099" s="9"/>
      <c r="C1099" s="10"/>
      <c r="D1099" s="9"/>
      <c r="F1099" s="3"/>
      <c r="G1099" s="8"/>
      <c r="H1099" s="8"/>
      <c r="I1099" s="8"/>
      <c r="K1099"/>
    </row>
    <row r="1100" spans="1:11" x14ac:dyDescent="0.25">
      <c r="A1100" s="3"/>
      <c r="B1100" s="9"/>
      <c r="C1100" s="10"/>
      <c r="D1100" s="9"/>
      <c r="F1100" s="3"/>
      <c r="G1100" s="8"/>
      <c r="H1100" s="8"/>
      <c r="I1100" s="8"/>
      <c r="K1100"/>
    </row>
    <row r="1101" spans="1:11" x14ac:dyDescent="0.25">
      <c r="A1101" s="3"/>
      <c r="B1101" s="9"/>
      <c r="C1101" s="10"/>
      <c r="D1101" s="9"/>
      <c r="F1101" s="3"/>
      <c r="G1101" s="8"/>
      <c r="H1101" s="8"/>
      <c r="I1101" s="8"/>
      <c r="K1101"/>
    </row>
    <row r="1102" spans="1:11" x14ac:dyDescent="0.25">
      <c r="A1102" s="3"/>
      <c r="B1102" s="9"/>
      <c r="C1102" s="10"/>
      <c r="D1102" s="9"/>
      <c r="F1102" s="3"/>
      <c r="G1102" s="8"/>
      <c r="H1102" s="8"/>
      <c r="I1102" s="8"/>
      <c r="K1102"/>
    </row>
    <row r="1103" spans="1:11" x14ac:dyDescent="0.25">
      <c r="A1103" s="3"/>
      <c r="B1103" s="9"/>
      <c r="C1103" s="10"/>
      <c r="D1103" s="9"/>
      <c r="F1103" s="3"/>
      <c r="G1103" s="8"/>
      <c r="H1103" s="8"/>
      <c r="I1103" s="8"/>
      <c r="K1103"/>
    </row>
    <row r="1104" spans="1:11" x14ac:dyDescent="0.25">
      <c r="A1104" s="3"/>
      <c r="B1104" s="9"/>
      <c r="C1104" s="10"/>
      <c r="D1104" s="9"/>
      <c r="F1104" s="3"/>
      <c r="G1104" s="8"/>
      <c r="H1104" s="8"/>
      <c r="I1104" s="8"/>
      <c r="K1104"/>
    </row>
    <row r="1105" spans="1:11" x14ac:dyDescent="0.25">
      <c r="A1105" s="3"/>
      <c r="B1105" s="9"/>
      <c r="C1105" s="10"/>
      <c r="D1105" s="9"/>
      <c r="F1105" s="3"/>
      <c r="G1105" s="8"/>
      <c r="H1105" s="8"/>
      <c r="I1105" s="8"/>
      <c r="K1105"/>
    </row>
    <row r="1106" spans="1:11" x14ac:dyDescent="0.25">
      <c r="A1106" s="3"/>
      <c r="B1106" s="9"/>
      <c r="C1106" s="10"/>
      <c r="D1106" s="9"/>
      <c r="F1106" s="3"/>
      <c r="G1106" s="8"/>
      <c r="H1106" s="8"/>
      <c r="I1106" s="8"/>
      <c r="K1106"/>
    </row>
    <row r="1107" spans="1:11" x14ac:dyDescent="0.25">
      <c r="A1107" s="3"/>
      <c r="B1107" s="9"/>
      <c r="C1107" s="10"/>
      <c r="D1107" s="9"/>
      <c r="F1107" s="3"/>
      <c r="G1107" s="8"/>
      <c r="H1107" s="8"/>
      <c r="I1107" s="8"/>
      <c r="K1107"/>
    </row>
    <row r="1108" spans="1:11" x14ac:dyDescent="0.25">
      <c r="A1108" s="3"/>
      <c r="B1108" s="9"/>
      <c r="C1108" s="10"/>
      <c r="D1108" s="9"/>
      <c r="F1108" s="3"/>
      <c r="G1108" s="8"/>
      <c r="H1108" s="8"/>
      <c r="I1108" s="8"/>
      <c r="K1108"/>
    </row>
    <row r="1109" spans="1:11" x14ac:dyDescent="0.25">
      <c r="A1109" s="3"/>
      <c r="B1109" s="9"/>
      <c r="C1109" s="10"/>
      <c r="D1109" s="9"/>
      <c r="F1109" s="3"/>
      <c r="G1109" s="8"/>
      <c r="H1109" s="8"/>
      <c r="I1109" s="8"/>
      <c r="K1109"/>
    </row>
    <row r="1110" spans="1:11" x14ac:dyDescent="0.25">
      <c r="A1110" s="3"/>
      <c r="B1110" s="9"/>
      <c r="C1110" s="10"/>
      <c r="D1110" s="9"/>
      <c r="F1110" s="3"/>
      <c r="G1110" s="8"/>
      <c r="H1110" s="8"/>
      <c r="I1110" s="8"/>
      <c r="K1110"/>
    </row>
    <row r="1111" spans="1:11" x14ac:dyDescent="0.25">
      <c r="A1111" s="3"/>
      <c r="B1111" s="9"/>
      <c r="C1111" s="10"/>
      <c r="D1111" s="9"/>
      <c r="F1111" s="3"/>
      <c r="G1111" s="8"/>
      <c r="H1111" s="8"/>
      <c r="I1111" s="8"/>
      <c r="K1111"/>
    </row>
    <row r="1112" spans="1:11" x14ac:dyDescent="0.25">
      <c r="A1112" s="3"/>
      <c r="B1112" s="9"/>
      <c r="C1112" s="10"/>
      <c r="D1112" s="9"/>
      <c r="F1112" s="3"/>
      <c r="G1112" s="8"/>
      <c r="H1112" s="8"/>
      <c r="I1112" s="8"/>
      <c r="K1112"/>
    </row>
    <row r="1113" spans="1:11" x14ac:dyDescent="0.25">
      <c r="A1113" s="3"/>
      <c r="B1113" s="9"/>
      <c r="C1113" s="10"/>
      <c r="D1113" s="9"/>
      <c r="F1113" s="3"/>
      <c r="G1113" s="8"/>
      <c r="H1113" s="8"/>
      <c r="I1113" s="8"/>
      <c r="K1113"/>
    </row>
    <row r="1114" spans="1:11" x14ac:dyDescent="0.25">
      <c r="A1114" s="3"/>
      <c r="B1114" s="9"/>
      <c r="C1114" s="10"/>
      <c r="D1114" s="9"/>
      <c r="F1114" s="3"/>
      <c r="G1114" s="8"/>
      <c r="H1114" s="8"/>
      <c r="I1114" s="8"/>
      <c r="K1114"/>
    </row>
    <row r="1115" spans="1:11" x14ac:dyDescent="0.25">
      <c r="A1115" s="3"/>
      <c r="B1115" s="9"/>
      <c r="C1115" s="10"/>
      <c r="D1115" s="9"/>
      <c r="F1115" s="3"/>
      <c r="G1115" s="8"/>
      <c r="H1115" s="8"/>
      <c r="I1115" s="8"/>
      <c r="K1115"/>
    </row>
    <row r="1116" spans="1:11" x14ac:dyDescent="0.25">
      <c r="A1116" s="3"/>
      <c r="B1116" s="9"/>
      <c r="C1116" s="10"/>
      <c r="D1116" s="9"/>
      <c r="F1116" s="3"/>
      <c r="G1116" s="8"/>
      <c r="H1116" s="8"/>
      <c r="I1116" s="8"/>
      <c r="K1116"/>
    </row>
    <row r="1117" spans="1:11" x14ac:dyDescent="0.25">
      <c r="A1117" s="3"/>
      <c r="B1117" s="9"/>
      <c r="C1117" s="10"/>
      <c r="D1117" s="9"/>
      <c r="F1117" s="3"/>
      <c r="G1117" s="8"/>
      <c r="H1117" s="8"/>
      <c r="I1117" s="8"/>
      <c r="K1117"/>
    </row>
    <row r="1118" spans="1:11" x14ac:dyDescent="0.25">
      <c r="A1118" s="3"/>
      <c r="B1118" s="9"/>
      <c r="C1118" s="10"/>
      <c r="D1118" s="9"/>
      <c r="F1118" s="3"/>
      <c r="G1118" s="8"/>
      <c r="H1118" s="8"/>
      <c r="I1118" s="8"/>
      <c r="K1118"/>
    </row>
    <row r="1119" spans="1:11" x14ac:dyDescent="0.25">
      <c r="A1119" s="3"/>
      <c r="B1119" s="9"/>
      <c r="C1119" s="10"/>
      <c r="D1119" s="9"/>
      <c r="F1119" s="3"/>
      <c r="G1119" s="8"/>
      <c r="H1119" s="8"/>
      <c r="I1119" s="8"/>
      <c r="K1119"/>
    </row>
    <row r="1120" spans="1:11" x14ac:dyDescent="0.25">
      <c r="A1120" s="3"/>
      <c r="B1120" s="9"/>
      <c r="C1120" s="10"/>
      <c r="D1120" s="9"/>
      <c r="F1120" s="3"/>
      <c r="G1120" s="8"/>
      <c r="H1120" s="8"/>
      <c r="I1120" s="8"/>
      <c r="K1120"/>
    </row>
    <row r="1121" spans="1:11" x14ac:dyDescent="0.25">
      <c r="A1121" s="3"/>
      <c r="B1121" s="9"/>
      <c r="C1121" s="10"/>
      <c r="D1121" s="9"/>
      <c r="F1121" s="3"/>
      <c r="G1121" s="8"/>
      <c r="H1121" s="8"/>
      <c r="I1121" s="8"/>
      <c r="K1121"/>
    </row>
    <row r="1122" spans="1:11" x14ac:dyDescent="0.25">
      <c r="A1122" s="3"/>
      <c r="B1122" s="9"/>
      <c r="C1122" s="10"/>
      <c r="D1122" s="9"/>
      <c r="F1122" s="3"/>
      <c r="G1122" s="8"/>
      <c r="H1122" s="8"/>
      <c r="I1122" s="8"/>
      <c r="K1122"/>
    </row>
    <row r="1123" spans="1:11" x14ac:dyDescent="0.25">
      <c r="A1123" s="3"/>
      <c r="B1123" s="9"/>
      <c r="C1123" s="10"/>
      <c r="D1123" s="9"/>
      <c r="F1123" s="3"/>
      <c r="G1123" s="8"/>
      <c r="H1123" s="8"/>
      <c r="I1123" s="8"/>
      <c r="K1123"/>
    </row>
    <row r="1124" spans="1:11" x14ac:dyDescent="0.25">
      <c r="A1124" s="3"/>
      <c r="B1124" s="9"/>
      <c r="C1124" s="10"/>
      <c r="D1124" s="9"/>
      <c r="F1124" s="3"/>
      <c r="G1124" s="8"/>
      <c r="H1124" s="8"/>
      <c r="I1124" s="8"/>
      <c r="K1124"/>
    </row>
    <row r="1125" spans="1:11" x14ac:dyDescent="0.25">
      <c r="A1125" s="3"/>
      <c r="B1125" s="9"/>
      <c r="C1125" s="10"/>
      <c r="D1125" s="9"/>
      <c r="F1125" s="3"/>
      <c r="G1125" s="8"/>
      <c r="H1125" s="8"/>
      <c r="I1125" s="8"/>
      <c r="K1125"/>
    </row>
    <row r="1126" spans="1:11" x14ac:dyDescent="0.25">
      <c r="A1126" s="3"/>
      <c r="B1126" s="9"/>
      <c r="C1126" s="10"/>
      <c r="D1126" s="9"/>
      <c r="F1126" s="3"/>
      <c r="G1126" s="8"/>
      <c r="H1126" s="8"/>
      <c r="I1126" s="8"/>
      <c r="K1126"/>
    </row>
    <row r="1127" spans="1:11" x14ac:dyDescent="0.25">
      <c r="A1127" s="3"/>
      <c r="B1127" s="9"/>
      <c r="C1127" s="10"/>
      <c r="D1127" s="9"/>
      <c r="F1127" s="3"/>
      <c r="G1127" s="8"/>
      <c r="H1127" s="8"/>
      <c r="I1127" s="8"/>
      <c r="K1127"/>
    </row>
    <row r="1128" spans="1:11" x14ac:dyDescent="0.25">
      <c r="A1128" s="3"/>
      <c r="B1128" s="9"/>
      <c r="C1128" s="10"/>
      <c r="D1128" s="9"/>
      <c r="F1128" s="3"/>
      <c r="G1128" s="8"/>
      <c r="H1128" s="8"/>
      <c r="I1128" s="8"/>
      <c r="K1128"/>
    </row>
    <row r="1129" spans="1:11" x14ac:dyDescent="0.25">
      <c r="A1129" s="3"/>
      <c r="B1129" s="9"/>
      <c r="C1129" s="10"/>
      <c r="D1129" s="9"/>
      <c r="F1129" s="3"/>
      <c r="G1129" s="8"/>
      <c r="H1129" s="8"/>
      <c r="I1129" s="8"/>
      <c r="K1129"/>
    </row>
    <row r="1130" spans="1:11" x14ac:dyDescent="0.25">
      <c r="A1130" s="3"/>
      <c r="B1130" s="9"/>
      <c r="C1130" s="10"/>
      <c r="D1130" s="9"/>
      <c r="F1130" s="3"/>
      <c r="G1130" s="8"/>
      <c r="H1130" s="8"/>
      <c r="I1130" s="8"/>
      <c r="K1130"/>
    </row>
    <row r="1131" spans="1:11" x14ac:dyDescent="0.25">
      <c r="A1131" s="3"/>
      <c r="B1131" s="9"/>
      <c r="C1131" s="10"/>
      <c r="D1131" s="9"/>
      <c r="F1131" s="3"/>
      <c r="G1131" s="8"/>
      <c r="H1131" s="8"/>
      <c r="I1131" s="8"/>
      <c r="K1131"/>
    </row>
    <row r="1132" spans="1:11" x14ac:dyDescent="0.25">
      <c r="A1132" s="3"/>
      <c r="B1132" s="9"/>
      <c r="C1132" s="10"/>
      <c r="D1132" s="9"/>
      <c r="F1132" s="3"/>
      <c r="G1132" s="8"/>
      <c r="H1132" s="8"/>
      <c r="I1132" s="8"/>
      <c r="K1132"/>
    </row>
    <row r="1133" spans="1:11" x14ac:dyDescent="0.25">
      <c r="A1133" s="3"/>
      <c r="B1133" s="9"/>
      <c r="C1133" s="10"/>
      <c r="D1133" s="9"/>
      <c r="F1133" s="3"/>
      <c r="G1133" s="8"/>
      <c r="H1133" s="8"/>
      <c r="I1133" s="8"/>
      <c r="K1133"/>
    </row>
    <row r="1134" spans="1:11" x14ac:dyDescent="0.25">
      <c r="A1134" s="3"/>
      <c r="B1134" s="9"/>
      <c r="C1134" s="10"/>
      <c r="D1134" s="9"/>
      <c r="F1134" s="3"/>
      <c r="G1134" s="8"/>
      <c r="H1134" s="8"/>
      <c r="I1134" s="8"/>
      <c r="K1134"/>
    </row>
    <row r="1135" spans="1:11" x14ac:dyDescent="0.25">
      <c r="A1135" s="3"/>
      <c r="B1135" s="9"/>
      <c r="C1135" s="10"/>
      <c r="D1135" s="9"/>
      <c r="F1135" s="3"/>
      <c r="G1135" s="8"/>
      <c r="H1135" s="8"/>
      <c r="I1135" s="8"/>
      <c r="K1135"/>
    </row>
    <row r="1136" spans="1:11" x14ac:dyDescent="0.25">
      <c r="A1136" s="3"/>
      <c r="B1136" s="9"/>
      <c r="C1136" s="10"/>
      <c r="D1136" s="9"/>
      <c r="F1136" s="3"/>
      <c r="G1136" s="8"/>
      <c r="H1136" s="8"/>
      <c r="I1136" s="8"/>
      <c r="K1136"/>
    </row>
    <row r="1137" spans="1:11" x14ac:dyDescent="0.25">
      <c r="A1137" s="3"/>
      <c r="B1137" s="9"/>
      <c r="C1137" s="10"/>
      <c r="D1137" s="9"/>
      <c r="F1137" s="3"/>
      <c r="G1137" s="8"/>
      <c r="H1137" s="8"/>
      <c r="I1137" s="8"/>
      <c r="K1137"/>
    </row>
    <row r="1138" spans="1:11" x14ac:dyDescent="0.25">
      <c r="A1138" s="3"/>
      <c r="B1138" s="9"/>
      <c r="C1138" s="10"/>
      <c r="D1138" s="9"/>
      <c r="F1138" s="3"/>
      <c r="G1138" s="8"/>
      <c r="H1138" s="8"/>
      <c r="I1138" s="8"/>
      <c r="K1138"/>
    </row>
    <row r="1139" spans="1:11" x14ac:dyDescent="0.25">
      <c r="A1139" s="3"/>
      <c r="B1139" s="9"/>
      <c r="C1139" s="10"/>
      <c r="D1139" s="9"/>
      <c r="F1139" s="3"/>
      <c r="G1139" s="8"/>
      <c r="H1139" s="8"/>
      <c r="I1139" s="8"/>
      <c r="K1139"/>
    </row>
    <row r="1140" spans="1:11" x14ac:dyDescent="0.25">
      <c r="A1140" s="3"/>
      <c r="B1140" s="9"/>
      <c r="C1140" s="10"/>
      <c r="D1140" s="9"/>
      <c r="F1140" s="3"/>
      <c r="G1140" s="8"/>
      <c r="H1140" s="8"/>
      <c r="I1140" s="8"/>
      <c r="K1140"/>
    </row>
    <row r="1141" spans="1:11" x14ac:dyDescent="0.25">
      <c r="A1141" s="3"/>
      <c r="B1141" s="9"/>
      <c r="C1141" s="10"/>
      <c r="D1141" s="9"/>
      <c r="F1141" s="3"/>
      <c r="G1141" s="8"/>
      <c r="H1141" s="8"/>
      <c r="I1141" s="8"/>
      <c r="K1141"/>
    </row>
    <row r="1142" spans="1:11" x14ac:dyDescent="0.25">
      <c r="A1142" s="3"/>
      <c r="B1142" s="9"/>
      <c r="C1142" s="10"/>
      <c r="D1142" s="9"/>
      <c r="F1142" s="3"/>
      <c r="G1142" s="8"/>
      <c r="H1142" s="8"/>
      <c r="I1142" s="8"/>
      <c r="K1142"/>
    </row>
    <row r="1143" spans="1:11" x14ac:dyDescent="0.25">
      <c r="A1143" s="3"/>
      <c r="B1143" s="9"/>
      <c r="C1143" s="10"/>
      <c r="D1143" s="9"/>
      <c r="F1143" s="3"/>
      <c r="G1143" s="8"/>
      <c r="H1143" s="8"/>
      <c r="I1143" s="8"/>
      <c r="K1143"/>
    </row>
    <row r="1144" spans="1:11" x14ac:dyDescent="0.25">
      <c r="A1144" s="3"/>
      <c r="B1144" s="9"/>
      <c r="C1144" s="10"/>
      <c r="D1144" s="9"/>
      <c r="F1144" s="3"/>
      <c r="G1144" s="8"/>
      <c r="H1144" s="8"/>
      <c r="I1144" s="8"/>
      <c r="K1144"/>
    </row>
    <row r="1145" spans="1:11" x14ac:dyDescent="0.25">
      <c r="A1145" s="3"/>
      <c r="B1145" s="9"/>
      <c r="C1145" s="10"/>
      <c r="D1145" s="9"/>
      <c r="F1145" s="3"/>
      <c r="G1145" s="8"/>
      <c r="H1145" s="8"/>
      <c r="I1145" s="8"/>
      <c r="K1145"/>
    </row>
    <row r="1146" spans="1:11" x14ac:dyDescent="0.25">
      <c r="A1146" s="3"/>
      <c r="B1146" s="9"/>
      <c r="C1146" s="10"/>
      <c r="D1146" s="9"/>
      <c r="F1146" s="3"/>
      <c r="G1146" s="8"/>
      <c r="H1146" s="8"/>
      <c r="I1146" s="8"/>
      <c r="K1146"/>
    </row>
    <row r="1147" spans="1:11" x14ac:dyDescent="0.25">
      <c r="A1147" s="3"/>
      <c r="B1147" s="9"/>
      <c r="C1147" s="10"/>
      <c r="D1147" s="9"/>
      <c r="F1147" s="3"/>
      <c r="G1147" s="8"/>
      <c r="H1147" s="8"/>
      <c r="I1147" s="8"/>
      <c r="K1147"/>
    </row>
    <row r="1148" spans="1:11" x14ac:dyDescent="0.25">
      <c r="A1148" s="3"/>
      <c r="B1148" s="9"/>
      <c r="C1148" s="10"/>
      <c r="D1148" s="9"/>
      <c r="F1148" s="3"/>
      <c r="G1148" s="8"/>
      <c r="H1148" s="8"/>
      <c r="I1148" s="8"/>
      <c r="K1148"/>
    </row>
    <row r="1149" spans="1:11" x14ac:dyDescent="0.25">
      <c r="A1149" s="3"/>
      <c r="B1149" s="9"/>
      <c r="C1149" s="10"/>
      <c r="D1149" s="9"/>
      <c r="F1149" s="3"/>
      <c r="G1149" s="8"/>
      <c r="H1149" s="8"/>
      <c r="I1149" s="8"/>
      <c r="K1149"/>
    </row>
    <row r="1150" spans="1:11" x14ac:dyDescent="0.25">
      <c r="A1150" s="3"/>
      <c r="B1150" s="9"/>
      <c r="C1150" s="10"/>
      <c r="D1150" s="9"/>
      <c r="F1150" s="3"/>
      <c r="G1150" s="8"/>
      <c r="H1150" s="8"/>
      <c r="I1150" s="8"/>
      <c r="K1150"/>
    </row>
    <row r="1151" spans="1:11" x14ac:dyDescent="0.25">
      <c r="A1151" s="3"/>
      <c r="B1151" s="9"/>
      <c r="C1151" s="10"/>
      <c r="D1151" s="9"/>
      <c r="F1151" s="3"/>
      <c r="G1151" s="8"/>
      <c r="H1151" s="8"/>
      <c r="I1151" s="8"/>
      <c r="K1151"/>
    </row>
    <row r="1152" spans="1:11" x14ac:dyDescent="0.25">
      <c r="A1152" s="3"/>
      <c r="B1152" s="9"/>
      <c r="C1152" s="10"/>
      <c r="D1152" s="9"/>
      <c r="F1152" s="3"/>
      <c r="G1152" s="8"/>
      <c r="H1152" s="8"/>
      <c r="I1152" s="8"/>
      <c r="K1152"/>
    </row>
    <row r="1153" spans="1:11" x14ac:dyDescent="0.25">
      <c r="A1153" s="3"/>
      <c r="B1153" s="9"/>
      <c r="C1153" s="10"/>
      <c r="D1153" s="9"/>
      <c r="F1153" s="3"/>
      <c r="G1153" s="8"/>
      <c r="H1153" s="8"/>
      <c r="I1153" s="8"/>
      <c r="K1153"/>
    </row>
    <row r="1154" spans="1:11" x14ac:dyDescent="0.25">
      <c r="A1154" s="3"/>
      <c r="B1154" s="9"/>
      <c r="C1154" s="10"/>
      <c r="D1154" s="9"/>
      <c r="F1154" s="3"/>
      <c r="G1154" s="8"/>
      <c r="H1154" s="8"/>
      <c r="I1154" s="8"/>
      <c r="K1154"/>
    </row>
    <row r="1155" spans="1:11" x14ac:dyDescent="0.25">
      <c r="A1155" s="3"/>
      <c r="B1155" s="9"/>
      <c r="C1155" s="10"/>
      <c r="D1155" s="9"/>
      <c r="F1155" s="3"/>
      <c r="G1155" s="8"/>
      <c r="H1155" s="8"/>
      <c r="I1155" s="8"/>
      <c r="K1155"/>
    </row>
    <row r="1156" spans="1:11" x14ac:dyDescent="0.25">
      <c r="A1156" s="3"/>
      <c r="B1156" s="9"/>
      <c r="C1156" s="10"/>
      <c r="D1156" s="9"/>
      <c r="F1156" s="3"/>
      <c r="G1156" s="8"/>
      <c r="H1156" s="8"/>
      <c r="I1156" s="8"/>
      <c r="K1156"/>
    </row>
    <row r="1157" spans="1:11" x14ac:dyDescent="0.25">
      <c r="A1157" s="3"/>
      <c r="B1157" s="9"/>
      <c r="C1157" s="10"/>
      <c r="D1157" s="9"/>
      <c r="F1157" s="3"/>
      <c r="G1157" s="8"/>
      <c r="H1157" s="8"/>
      <c r="I1157" s="8"/>
      <c r="K1157"/>
    </row>
    <row r="1158" spans="1:11" x14ac:dyDescent="0.25">
      <c r="A1158" s="3"/>
      <c r="B1158" s="9"/>
      <c r="C1158" s="10"/>
      <c r="D1158" s="9"/>
      <c r="F1158" s="3"/>
      <c r="G1158" s="8"/>
      <c r="H1158" s="8"/>
      <c r="I1158" s="8"/>
      <c r="K1158"/>
    </row>
    <row r="1159" spans="1:11" x14ac:dyDescent="0.25">
      <c r="A1159" s="3"/>
      <c r="B1159" s="9"/>
      <c r="C1159" s="10"/>
      <c r="D1159" s="9"/>
      <c r="F1159" s="3"/>
      <c r="G1159" s="8"/>
      <c r="H1159" s="8"/>
      <c r="I1159" s="8"/>
      <c r="K1159"/>
    </row>
    <row r="1160" spans="1:11" x14ac:dyDescent="0.25">
      <c r="A1160" s="3"/>
      <c r="B1160" s="9"/>
      <c r="C1160" s="10"/>
      <c r="D1160" s="9"/>
      <c r="F1160" s="3"/>
      <c r="G1160" s="8"/>
      <c r="H1160" s="8"/>
      <c r="I1160" s="8"/>
      <c r="K1160"/>
    </row>
    <row r="1161" spans="1:11" x14ac:dyDescent="0.25">
      <c r="A1161" s="3"/>
      <c r="B1161" s="9"/>
      <c r="C1161" s="10"/>
      <c r="D1161" s="9"/>
      <c r="F1161" s="3"/>
      <c r="G1161" s="8"/>
      <c r="H1161" s="8"/>
      <c r="I1161" s="8"/>
      <c r="K1161"/>
    </row>
    <row r="1162" spans="1:11" x14ac:dyDescent="0.25">
      <c r="A1162" s="3"/>
      <c r="B1162" s="9"/>
      <c r="C1162" s="10"/>
      <c r="D1162" s="9"/>
      <c r="F1162" s="3"/>
      <c r="G1162" s="8"/>
      <c r="H1162" s="8"/>
      <c r="I1162" s="8"/>
      <c r="K1162"/>
    </row>
    <row r="1163" spans="1:11" x14ac:dyDescent="0.25">
      <c r="A1163" s="3"/>
      <c r="B1163" s="9"/>
      <c r="C1163" s="10"/>
      <c r="D1163" s="9"/>
      <c r="F1163" s="3"/>
      <c r="G1163" s="8"/>
      <c r="H1163" s="8"/>
      <c r="I1163" s="8"/>
      <c r="K1163"/>
    </row>
    <row r="1164" spans="1:11" x14ac:dyDescent="0.25">
      <c r="A1164" s="3"/>
      <c r="B1164" s="9"/>
      <c r="C1164" s="10"/>
      <c r="D1164" s="9"/>
      <c r="F1164" s="3"/>
      <c r="G1164" s="8"/>
      <c r="H1164" s="8"/>
      <c r="I1164" s="8"/>
      <c r="K1164"/>
    </row>
    <row r="1165" spans="1:11" x14ac:dyDescent="0.25">
      <c r="A1165" s="3"/>
      <c r="B1165" s="9"/>
      <c r="C1165" s="10"/>
      <c r="D1165" s="9"/>
      <c r="F1165" s="3"/>
      <c r="G1165" s="8"/>
      <c r="H1165" s="8"/>
      <c r="I1165" s="8"/>
      <c r="K1165"/>
    </row>
    <row r="1166" spans="1:11" x14ac:dyDescent="0.25">
      <c r="A1166" s="3"/>
      <c r="B1166" s="9"/>
      <c r="C1166" s="10"/>
      <c r="D1166" s="9"/>
      <c r="F1166" s="3"/>
      <c r="G1166" s="8"/>
      <c r="H1166" s="8"/>
      <c r="I1166" s="8"/>
      <c r="K1166"/>
    </row>
    <row r="1167" spans="1:11" x14ac:dyDescent="0.25">
      <c r="A1167" s="3"/>
      <c r="B1167" s="9"/>
      <c r="C1167" s="10"/>
      <c r="D1167" s="9"/>
      <c r="F1167" s="3"/>
      <c r="G1167" s="8"/>
      <c r="H1167" s="8"/>
      <c r="I1167" s="8"/>
      <c r="K1167"/>
    </row>
    <row r="1168" spans="1:11" x14ac:dyDescent="0.25">
      <c r="A1168" s="3"/>
      <c r="B1168" s="9"/>
      <c r="C1168" s="10"/>
      <c r="D1168" s="9"/>
      <c r="F1168" s="3"/>
      <c r="G1168" s="8"/>
      <c r="H1168" s="8"/>
      <c r="I1168" s="8"/>
      <c r="K1168"/>
    </row>
    <row r="1169" spans="1:11" x14ac:dyDescent="0.25">
      <c r="A1169" s="3"/>
      <c r="B1169" s="9"/>
      <c r="C1169" s="10"/>
      <c r="D1169" s="9"/>
      <c r="F1169" s="3"/>
      <c r="G1169" s="8"/>
      <c r="H1169" s="8"/>
      <c r="I1169" s="8"/>
      <c r="K1169"/>
    </row>
    <row r="1170" spans="1:11" x14ac:dyDescent="0.25">
      <c r="A1170" s="3"/>
      <c r="B1170" s="9"/>
      <c r="C1170" s="10"/>
      <c r="D1170" s="9"/>
      <c r="F1170" s="3"/>
      <c r="G1170" s="8"/>
      <c r="H1170" s="8"/>
      <c r="I1170" s="8"/>
      <c r="K1170"/>
    </row>
    <row r="1171" spans="1:11" x14ac:dyDescent="0.25">
      <c r="A1171" s="3"/>
      <c r="B1171" s="9"/>
      <c r="C1171" s="10"/>
      <c r="D1171" s="9"/>
      <c r="F1171" s="3"/>
      <c r="G1171" s="8"/>
      <c r="H1171" s="8"/>
      <c r="I1171" s="8"/>
      <c r="K1171"/>
    </row>
    <row r="1172" spans="1:11" x14ac:dyDescent="0.25">
      <c r="A1172" s="3"/>
      <c r="B1172" s="9"/>
      <c r="C1172" s="10"/>
      <c r="D1172" s="9"/>
      <c r="F1172" s="3"/>
      <c r="G1172" s="8"/>
      <c r="H1172" s="8"/>
      <c r="I1172" s="8"/>
      <c r="K1172"/>
    </row>
    <row r="1173" spans="1:11" x14ac:dyDescent="0.25">
      <c r="A1173" s="3"/>
      <c r="B1173" s="9"/>
      <c r="C1173" s="10"/>
      <c r="D1173" s="9"/>
      <c r="F1173" s="3"/>
      <c r="G1173" s="8"/>
      <c r="H1173" s="8"/>
      <c r="I1173" s="8"/>
      <c r="K1173"/>
    </row>
    <row r="1174" spans="1:11" x14ac:dyDescent="0.25">
      <c r="A1174" s="3"/>
      <c r="B1174" s="9"/>
      <c r="C1174" s="10"/>
      <c r="D1174" s="9"/>
      <c r="F1174" s="3"/>
      <c r="G1174" s="8"/>
      <c r="H1174" s="8"/>
      <c r="I1174" s="8"/>
      <c r="K1174"/>
    </row>
    <row r="1175" spans="1:11" x14ac:dyDescent="0.25">
      <c r="A1175" s="3"/>
      <c r="B1175" s="9"/>
      <c r="C1175" s="10"/>
      <c r="D1175" s="9"/>
      <c r="F1175" s="3"/>
      <c r="G1175" s="8"/>
      <c r="H1175" s="8"/>
      <c r="I1175" s="8"/>
      <c r="K1175"/>
    </row>
    <row r="1176" spans="1:11" x14ac:dyDescent="0.25">
      <c r="A1176" s="3"/>
      <c r="B1176" s="9"/>
      <c r="C1176" s="10"/>
      <c r="D1176" s="9"/>
      <c r="F1176" s="3"/>
      <c r="G1176" s="8"/>
      <c r="H1176" s="8"/>
      <c r="I1176" s="8"/>
      <c r="K1176"/>
    </row>
    <row r="1177" spans="1:11" x14ac:dyDescent="0.25">
      <c r="A1177" s="3"/>
      <c r="B1177" s="9"/>
      <c r="C1177" s="10"/>
      <c r="D1177" s="9"/>
      <c r="F1177" s="3"/>
      <c r="G1177" s="8"/>
      <c r="H1177" s="8"/>
      <c r="I1177" s="8"/>
      <c r="K1177"/>
    </row>
    <row r="1178" spans="1:11" x14ac:dyDescent="0.25">
      <c r="A1178" s="3"/>
      <c r="B1178" s="9"/>
      <c r="C1178" s="10"/>
      <c r="D1178" s="9"/>
      <c r="F1178" s="3"/>
      <c r="G1178" s="8"/>
      <c r="H1178" s="8"/>
      <c r="I1178" s="8"/>
      <c r="K1178"/>
    </row>
    <row r="1179" spans="1:11" x14ac:dyDescent="0.25">
      <c r="A1179" s="3"/>
      <c r="B1179" s="9"/>
      <c r="C1179" s="10"/>
      <c r="D1179" s="9"/>
      <c r="F1179" s="3"/>
      <c r="G1179" s="8"/>
      <c r="H1179" s="8"/>
      <c r="I1179" s="8"/>
      <c r="K1179"/>
    </row>
    <row r="1180" spans="1:11" x14ac:dyDescent="0.25">
      <c r="A1180" s="3"/>
      <c r="B1180" s="9"/>
      <c r="C1180" s="10"/>
      <c r="D1180" s="9"/>
      <c r="F1180" s="3"/>
      <c r="G1180" s="8"/>
      <c r="H1180" s="8"/>
      <c r="I1180" s="8"/>
      <c r="K1180"/>
    </row>
    <row r="1181" spans="1:11" x14ac:dyDescent="0.25">
      <c r="A1181" s="3"/>
      <c r="B1181" s="9"/>
      <c r="C1181" s="10"/>
      <c r="D1181" s="9"/>
      <c r="F1181" s="3"/>
      <c r="G1181" s="8"/>
      <c r="H1181" s="8"/>
      <c r="I1181" s="8"/>
      <c r="K1181"/>
    </row>
    <row r="1182" spans="1:11" x14ac:dyDescent="0.25">
      <c r="A1182" s="3"/>
      <c r="B1182" s="9"/>
      <c r="C1182" s="10"/>
      <c r="D1182" s="9"/>
      <c r="F1182" s="3"/>
      <c r="G1182" s="8"/>
      <c r="H1182" s="8"/>
      <c r="I1182" s="8"/>
      <c r="K1182"/>
    </row>
    <row r="1183" spans="1:11" x14ac:dyDescent="0.25">
      <c r="A1183" s="3"/>
      <c r="B1183" s="9"/>
      <c r="C1183" s="10"/>
      <c r="D1183" s="9"/>
      <c r="F1183" s="3"/>
      <c r="G1183" s="8"/>
      <c r="H1183" s="8"/>
      <c r="I1183" s="8"/>
      <c r="K1183"/>
    </row>
    <row r="1184" spans="1:11" x14ac:dyDescent="0.25">
      <c r="A1184" s="3"/>
      <c r="B1184" s="9"/>
      <c r="C1184" s="10"/>
      <c r="D1184" s="9"/>
      <c r="F1184" s="3"/>
      <c r="G1184" s="8"/>
      <c r="H1184" s="8"/>
      <c r="I1184" s="8"/>
      <c r="K1184"/>
    </row>
    <row r="1185" spans="1:11" x14ac:dyDescent="0.25">
      <c r="A1185" s="3"/>
      <c r="B1185" s="9"/>
      <c r="C1185" s="10"/>
      <c r="D1185" s="9"/>
      <c r="F1185" s="3"/>
      <c r="G1185" s="8"/>
      <c r="H1185" s="8"/>
      <c r="I1185" s="8"/>
      <c r="K1185"/>
    </row>
    <row r="1186" spans="1:11" x14ac:dyDescent="0.25">
      <c r="A1186" s="3"/>
      <c r="B1186" s="9"/>
      <c r="C1186" s="10"/>
      <c r="D1186" s="9"/>
      <c r="F1186" s="3"/>
      <c r="G1186" s="8"/>
      <c r="H1186" s="8"/>
      <c r="I1186" s="8"/>
      <c r="K1186"/>
    </row>
    <row r="1187" spans="1:11" x14ac:dyDescent="0.25">
      <c r="A1187" s="3"/>
      <c r="B1187" s="9"/>
      <c r="C1187" s="10"/>
      <c r="D1187" s="9"/>
      <c r="F1187" s="3"/>
      <c r="G1187" s="8"/>
      <c r="H1187" s="8"/>
      <c r="I1187" s="8"/>
      <c r="K1187"/>
    </row>
    <row r="1188" spans="1:11" x14ac:dyDescent="0.25">
      <c r="A1188" s="3"/>
      <c r="B1188" s="9"/>
      <c r="C1188" s="10"/>
      <c r="D1188" s="9"/>
      <c r="F1188" s="3"/>
      <c r="G1188" s="8"/>
      <c r="H1188" s="8"/>
      <c r="I1188" s="8"/>
      <c r="K1188"/>
    </row>
    <row r="1189" spans="1:11" x14ac:dyDescent="0.25">
      <c r="A1189" s="3"/>
      <c r="B1189" s="9"/>
      <c r="C1189" s="10"/>
      <c r="D1189" s="9"/>
      <c r="F1189" s="3"/>
      <c r="G1189" s="8"/>
      <c r="H1189" s="8"/>
      <c r="I1189" s="8"/>
      <c r="K1189"/>
    </row>
    <row r="1190" spans="1:11" x14ac:dyDescent="0.25">
      <c r="A1190" s="3"/>
      <c r="B1190" s="9"/>
      <c r="C1190" s="10"/>
      <c r="D1190" s="9"/>
      <c r="F1190" s="3"/>
      <c r="G1190" s="8"/>
      <c r="H1190" s="8"/>
      <c r="I1190" s="8"/>
      <c r="K1190"/>
    </row>
    <row r="1191" spans="1:11" x14ac:dyDescent="0.25">
      <c r="A1191" s="3"/>
      <c r="B1191" s="9"/>
      <c r="C1191" s="10"/>
      <c r="D1191" s="9"/>
      <c r="F1191" s="3"/>
      <c r="G1191" s="8"/>
      <c r="H1191" s="8"/>
      <c r="I1191" s="8"/>
      <c r="K1191"/>
    </row>
    <row r="1192" spans="1:11" x14ac:dyDescent="0.25">
      <c r="A1192" s="3"/>
      <c r="B1192" s="9"/>
      <c r="C1192" s="10"/>
      <c r="D1192" s="9"/>
      <c r="F1192" s="3"/>
      <c r="G1192" s="8"/>
      <c r="H1192" s="8"/>
      <c r="I1192" s="8"/>
      <c r="K1192"/>
    </row>
    <row r="1193" spans="1:11" x14ac:dyDescent="0.25">
      <c r="A1193" s="3"/>
      <c r="B1193" s="9"/>
      <c r="C1193" s="10"/>
      <c r="D1193" s="9"/>
      <c r="F1193" s="3"/>
      <c r="G1193" s="8"/>
      <c r="H1193" s="8"/>
      <c r="I1193" s="8"/>
      <c r="K1193"/>
    </row>
    <row r="1194" spans="1:11" x14ac:dyDescent="0.25">
      <c r="A1194" s="3"/>
      <c r="B1194" s="9"/>
      <c r="C1194" s="10"/>
      <c r="D1194" s="9"/>
      <c r="F1194" s="3"/>
      <c r="G1194" s="8"/>
      <c r="H1194" s="8"/>
      <c r="I1194" s="8"/>
      <c r="K1194"/>
    </row>
    <row r="1195" spans="1:11" x14ac:dyDescent="0.25">
      <c r="A1195" s="3"/>
      <c r="B1195" s="9"/>
      <c r="C1195" s="10"/>
      <c r="D1195" s="9"/>
      <c r="F1195" s="3"/>
      <c r="G1195" s="8"/>
      <c r="H1195" s="8"/>
      <c r="I1195" s="8"/>
      <c r="K1195"/>
    </row>
    <row r="1196" spans="1:11" x14ac:dyDescent="0.25">
      <c r="A1196" s="3"/>
      <c r="B1196" s="9"/>
      <c r="C1196" s="10"/>
      <c r="D1196" s="9"/>
      <c r="F1196" s="3"/>
      <c r="G1196" s="8"/>
      <c r="H1196" s="8"/>
      <c r="I1196" s="8"/>
      <c r="K1196"/>
    </row>
    <row r="1197" spans="1:11" x14ac:dyDescent="0.25">
      <c r="A1197" s="3"/>
      <c r="B1197" s="9"/>
      <c r="C1197" s="10"/>
      <c r="D1197" s="9"/>
      <c r="F1197" s="3"/>
      <c r="G1197" s="8"/>
      <c r="H1197" s="8"/>
      <c r="I1197" s="8"/>
      <c r="K1197"/>
    </row>
    <row r="1198" spans="1:11" x14ac:dyDescent="0.25">
      <c r="A1198" s="3"/>
      <c r="B1198" s="9"/>
      <c r="C1198" s="10"/>
      <c r="D1198" s="9"/>
      <c r="F1198" s="3"/>
      <c r="G1198" s="8"/>
      <c r="H1198" s="8"/>
      <c r="I1198" s="8"/>
      <c r="K1198"/>
    </row>
    <row r="1199" spans="1:11" x14ac:dyDescent="0.25">
      <c r="A1199" s="3"/>
      <c r="B1199" s="9"/>
      <c r="C1199" s="10"/>
      <c r="D1199" s="9"/>
      <c r="F1199" s="3"/>
      <c r="G1199" s="8"/>
      <c r="H1199" s="8"/>
      <c r="I1199" s="8"/>
      <c r="K1199"/>
    </row>
    <row r="1200" spans="1:11" x14ac:dyDescent="0.25">
      <c r="A1200" s="3"/>
      <c r="B1200" s="9"/>
      <c r="C1200" s="10"/>
      <c r="D1200" s="9"/>
      <c r="F1200" s="3"/>
      <c r="G1200" s="8"/>
      <c r="H1200" s="8"/>
      <c r="I1200" s="8"/>
      <c r="K1200"/>
    </row>
    <row r="1201" spans="1:11" x14ac:dyDescent="0.25">
      <c r="A1201" s="3"/>
      <c r="B1201" s="9"/>
      <c r="C1201" s="10"/>
      <c r="D1201" s="9"/>
      <c r="F1201" s="3"/>
      <c r="G1201" s="8"/>
      <c r="H1201" s="8"/>
      <c r="I1201" s="8"/>
      <c r="K1201"/>
    </row>
    <row r="1202" spans="1:11" x14ac:dyDescent="0.25">
      <c r="A1202" s="3"/>
      <c r="B1202" s="9"/>
      <c r="C1202" s="10"/>
      <c r="D1202" s="9"/>
      <c r="F1202" s="3"/>
      <c r="G1202" s="8"/>
      <c r="H1202" s="8"/>
      <c r="I1202" s="8"/>
      <c r="K1202"/>
    </row>
    <row r="1203" spans="1:11" x14ac:dyDescent="0.25">
      <c r="A1203" s="3"/>
      <c r="B1203" s="9"/>
      <c r="C1203" s="10"/>
      <c r="D1203" s="9"/>
      <c r="F1203" s="3"/>
      <c r="G1203" s="8"/>
      <c r="H1203" s="8"/>
      <c r="I1203" s="8"/>
      <c r="K1203"/>
    </row>
    <row r="1204" spans="1:11" x14ac:dyDescent="0.25">
      <c r="A1204" s="3"/>
      <c r="B1204" s="9"/>
      <c r="C1204" s="10"/>
      <c r="D1204" s="9"/>
      <c r="F1204" s="3"/>
      <c r="G1204" s="8"/>
      <c r="H1204" s="8"/>
      <c r="I1204" s="8"/>
      <c r="K1204"/>
    </row>
    <row r="1205" spans="1:11" x14ac:dyDescent="0.25">
      <c r="A1205" s="3"/>
      <c r="B1205" s="9"/>
      <c r="C1205" s="10"/>
      <c r="D1205" s="9"/>
      <c r="F1205" s="3"/>
      <c r="G1205" s="8"/>
      <c r="H1205" s="8"/>
      <c r="I1205" s="8"/>
      <c r="K1205"/>
    </row>
    <row r="1206" spans="1:11" x14ac:dyDescent="0.25">
      <c r="A1206" s="3"/>
      <c r="B1206" s="9"/>
      <c r="C1206" s="10"/>
      <c r="D1206" s="9"/>
      <c r="F1206" s="3"/>
      <c r="G1206" s="8"/>
      <c r="H1206" s="8"/>
      <c r="I1206" s="8"/>
      <c r="K1206"/>
    </row>
    <row r="1207" spans="1:11" x14ac:dyDescent="0.25">
      <c r="A1207" s="3"/>
      <c r="B1207" s="9"/>
      <c r="C1207" s="10"/>
      <c r="D1207" s="9"/>
      <c r="F1207" s="3"/>
      <c r="G1207" s="8"/>
      <c r="H1207" s="8"/>
      <c r="I1207" s="8"/>
      <c r="K1207"/>
    </row>
    <row r="1208" spans="1:11" x14ac:dyDescent="0.25">
      <c r="A1208" s="3"/>
      <c r="B1208" s="9"/>
      <c r="C1208" s="10"/>
      <c r="D1208" s="9"/>
      <c r="F1208" s="3"/>
      <c r="G1208" s="8"/>
      <c r="H1208" s="8"/>
      <c r="I1208" s="8"/>
      <c r="K1208"/>
    </row>
    <row r="1209" spans="1:11" x14ac:dyDescent="0.25">
      <c r="A1209" s="3"/>
      <c r="B1209" s="9"/>
      <c r="C1209" s="10"/>
      <c r="D1209" s="9"/>
      <c r="F1209" s="3"/>
      <c r="G1209" s="8"/>
      <c r="H1209" s="8"/>
      <c r="I1209" s="8"/>
      <c r="K1209"/>
    </row>
    <row r="1210" spans="1:11" x14ac:dyDescent="0.25">
      <c r="A1210" s="3"/>
      <c r="B1210" s="9"/>
      <c r="C1210" s="10"/>
      <c r="D1210" s="9"/>
      <c r="F1210" s="3"/>
      <c r="G1210" s="8"/>
      <c r="H1210" s="8"/>
      <c r="I1210" s="8"/>
      <c r="K1210"/>
    </row>
    <row r="1211" spans="1:11" x14ac:dyDescent="0.25">
      <c r="A1211" s="3"/>
      <c r="B1211" s="9"/>
      <c r="C1211" s="10"/>
      <c r="D1211" s="9"/>
      <c r="F1211" s="3"/>
      <c r="G1211" s="8"/>
      <c r="H1211" s="8"/>
      <c r="I1211" s="8"/>
      <c r="K1211"/>
    </row>
    <row r="1212" spans="1:11" x14ac:dyDescent="0.25">
      <c r="A1212" s="3"/>
      <c r="B1212" s="9"/>
      <c r="C1212" s="10"/>
      <c r="D1212" s="9"/>
      <c r="F1212" s="3"/>
      <c r="G1212" s="8"/>
      <c r="H1212" s="8"/>
      <c r="I1212" s="8"/>
      <c r="K1212"/>
    </row>
    <row r="1213" spans="1:11" x14ac:dyDescent="0.25">
      <c r="A1213" s="3"/>
      <c r="B1213" s="9"/>
      <c r="C1213" s="10"/>
      <c r="D1213" s="9"/>
      <c r="F1213" s="3"/>
      <c r="G1213" s="8"/>
      <c r="H1213" s="8"/>
      <c r="I1213" s="8"/>
      <c r="K1213"/>
    </row>
    <row r="1214" spans="1:11" x14ac:dyDescent="0.25">
      <c r="A1214" s="3"/>
      <c r="B1214" s="9"/>
      <c r="C1214" s="10"/>
      <c r="D1214" s="9"/>
      <c r="F1214" s="3"/>
      <c r="G1214" s="8"/>
      <c r="H1214" s="8"/>
      <c r="I1214" s="8"/>
      <c r="K1214"/>
    </row>
    <row r="1215" spans="1:11" x14ac:dyDescent="0.25">
      <c r="A1215" s="3"/>
      <c r="B1215" s="9"/>
      <c r="C1215" s="10"/>
      <c r="D1215" s="9"/>
      <c r="F1215" s="3"/>
      <c r="G1215" s="8"/>
      <c r="H1215" s="8"/>
      <c r="I1215" s="8"/>
      <c r="K1215"/>
    </row>
    <row r="1216" spans="1:11" x14ac:dyDescent="0.25">
      <c r="A1216" s="3"/>
      <c r="B1216" s="9"/>
      <c r="C1216" s="10"/>
      <c r="D1216" s="9"/>
      <c r="F1216" s="3"/>
      <c r="G1216" s="8"/>
      <c r="H1216" s="8"/>
      <c r="I1216" s="8"/>
      <c r="K1216"/>
    </row>
    <row r="1217" spans="1:11" x14ac:dyDescent="0.25">
      <c r="A1217" s="3"/>
      <c r="B1217" s="9"/>
      <c r="C1217" s="10"/>
      <c r="D1217" s="9"/>
      <c r="F1217" s="3"/>
      <c r="G1217" s="8"/>
      <c r="H1217" s="8"/>
      <c r="I1217" s="8"/>
      <c r="K1217"/>
    </row>
    <row r="1218" spans="1:11" x14ac:dyDescent="0.25">
      <c r="A1218" s="3"/>
      <c r="B1218" s="9"/>
      <c r="C1218" s="10"/>
      <c r="D1218" s="9"/>
      <c r="F1218" s="3"/>
      <c r="G1218" s="8"/>
      <c r="H1218" s="8"/>
      <c r="I1218" s="8"/>
      <c r="K1218"/>
    </row>
    <row r="1219" spans="1:11" x14ac:dyDescent="0.25">
      <c r="A1219" s="3"/>
      <c r="B1219" s="9"/>
      <c r="C1219" s="10"/>
      <c r="D1219" s="9"/>
      <c r="F1219" s="3"/>
      <c r="G1219" s="8"/>
      <c r="H1219" s="8"/>
      <c r="I1219" s="8"/>
      <c r="K1219"/>
    </row>
    <row r="1220" spans="1:11" x14ac:dyDescent="0.25">
      <c r="A1220" s="3"/>
      <c r="B1220" s="9"/>
      <c r="C1220" s="10"/>
      <c r="D1220" s="9"/>
      <c r="F1220" s="3"/>
      <c r="G1220" s="8"/>
      <c r="H1220" s="8"/>
      <c r="I1220" s="8"/>
      <c r="K1220"/>
    </row>
    <row r="1221" spans="1:11" x14ac:dyDescent="0.25">
      <c r="A1221" s="3"/>
      <c r="B1221" s="9"/>
      <c r="C1221" s="10"/>
      <c r="D1221" s="9"/>
      <c r="F1221" s="3"/>
      <c r="G1221" s="8"/>
      <c r="H1221" s="8"/>
      <c r="I1221" s="8"/>
      <c r="K1221"/>
    </row>
    <row r="1222" spans="1:11" x14ac:dyDescent="0.25">
      <c r="A1222" s="3"/>
      <c r="B1222" s="9"/>
      <c r="C1222" s="10"/>
      <c r="D1222" s="9"/>
      <c r="F1222" s="3"/>
      <c r="G1222" s="8"/>
      <c r="H1222" s="8"/>
      <c r="I1222" s="8"/>
      <c r="K1222"/>
    </row>
    <row r="1223" spans="1:11" x14ac:dyDescent="0.25">
      <c r="A1223" s="3"/>
      <c r="B1223" s="9"/>
      <c r="C1223" s="10"/>
      <c r="D1223" s="9"/>
      <c r="F1223" s="3"/>
      <c r="G1223" s="8"/>
      <c r="H1223" s="8"/>
      <c r="I1223" s="8"/>
      <c r="K1223"/>
    </row>
    <row r="1224" spans="1:11" x14ac:dyDescent="0.25">
      <c r="A1224" s="3"/>
      <c r="B1224" s="9"/>
      <c r="C1224" s="10"/>
      <c r="D1224" s="9"/>
      <c r="F1224" s="3"/>
      <c r="G1224" s="8"/>
      <c r="H1224" s="8"/>
      <c r="I1224" s="8"/>
      <c r="K1224"/>
    </row>
    <row r="1225" spans="1:11" x14ac:dyDescent="0.25">
      <c r="A1225" s="3"/>
      <c r="B1225" s="9"/>
      <c r="C1225" s="10"/>
      <c r="D1225" s="9"/>
      <c r="F1225" s="3"/>
      <c r="G1225" s="8"/>
      <c r="H1225" s="8"/>
      <c r="I1225" s="8"/>
      <c r="K1225"/>
    </row>
    <row r="1226" spans="1:11" x14ac:dyDescent="0.25">
      <c r="A1226" s="3"/>
      <c r="B1226" s="9"/>
      <c r="C1226" s="10"/>
      <c r="D1226" s="9"/>
      <c r="F1226" s="3"/>
      <c r="G1226" s="8"/>
      <c r="H1226" s="8"/>
      <c r="I1226" s="8"/>
      <c r="K1226"/>
    </row>
    <row r="1227" spans="1:11" x14ac:dyDescent="0.25">
      <c r="A1227" s="3"/>
      <c r="B1227" s="9"/>
      <c r="C1227" s="10"/>
      <c r="D1227" s="9"/>
      <c r="F1227" s="3"/>
      <c r="G1227" s="8"/>
      <c r="H1227" s="8"/>
      <c r="I1227" s="8"/>
      <c r="K1227"/>
    </row>
    <row r="1228" spans="1:11" x14ac:dyDescent="0.25">
      <c r="A1228" s="3"/>
      <c r="B1228" s="9"/>
      <c r="C1228" s="10"/>
      <c r="D1228" s="9"/>
      <c r="F1228" s="3"/>
      <c r="G1228" s="8"/>
      <c r="H1228" s="8"/>
      <c r="I1228" s="8"/>
      <c r="K1228"/>
    </row>
    <row r="1229" spans="1:11" x14ac:dyDescent="0.25">
      <c r="A1229" s="3"/>
      <c r="B1229" s="9"/>
      <c r="C1229" s="10"/>
      <c r="D1229" s="9"/>
      <c r="F1229" s="3"/>
      <c r="G1229" s="8"/>
      <c r="H1229" s="8"/>
      <c r="I1229" s="8"/>
      <c r="K1229"/>
    </row>
    <row r="1230" spans="1:11" x14ac:dyDescent="0.25">
      <c r="A1230" s="3"/>
      <c r="B1230" s="9"/>
      <c r="C1230" s="10"/>
      <c r="D1230" s="9"/>
      <c r="F1230" s="3"/>
      <c r="G1230" s="8"/>
      <c r="H1230" s="8"/>
      <c r="I1230" s="8"/>
      <c r="K1230"/>
    </row>
    <row r="1231" spans="1:11" x14ac:dyDescent="0.25">
      <c r="A1231" s="3"/>
      <c r="B1231" s="9"/>
      <c r="C1231" s="10"/>
      <c r="D1231" s="9"/>
      <c r="F1231" s="3"/>
      <c r="G1231" s="8"/>
      <c r="H1231" s="8"/>
      <c r="I1231" s="8"/>
      <c r="K1231"/>
    </row>
    <row r="1232" spans="1:11" x14ac:dyDescent="0.25">
      <c r="A1232" s="3"/>
      <c r="B1232" s="9"/>
      <c r="C1232" s="10"/>
      <c r="D1232" s="9"/>
      <c r="F1232" s="3"/>
      <c r="G1232" s="8"/>
      <c r="H1232" s="8"/>
      <c r="I1232" s="8"/>
      <c r="K1232"/>
    </row>
    <row r="1233" spans="1:11" x14ac:dyDescent="0.25">
      <c r="A1233" s="3"/>
      <c r="B1233" s="9"/>
      <c r="C1233" s="10"/>
      <c r="D1233" s="9"/>
      <c r="F1233" s="3"/>
      <c r="G1233" s="8"/>
      <c r="H1233" s="8"/>
      <c r="I1233" s="8"/>
      <c r="K1233"/>
    </row>
    <row r="1234" spans="1:11" x14ac:dyDescent="0.25">
      <c r="A1234" s="3"/>
      <c r="B1234" s="9"/>
      <c r="C1234" s="10"/>
      <c r="D1234" s="9"/>
      <c r="F1234" s="3"/>
      <c r="G1234" s="8"/>
      <c r="H1234" s="8"/>
      <c r="I1234" s="8"/>
      <c r="K1234"/>
    </row>
    <row r="1235" spans="1:11" x14ac:dyDescent="0.25">
      <c r="A1235" s="3"/>
      <c r="B1235" s="9"/>
      <c r="C1235" s="10"/>
      <c r="D1235" s="9"/>
      <c r="F1235" s="3"/>
      <c r="G1235" s="8"/>
      <c r="H1235" s="8"/>
      <c r="I1235" s="8"/>
      <c r="K1235"/>
    </row>
    <row r="1236" spans="1:11" x14ac:dyDescent="0.25">
      <c r="A1236" s="3"/>
      <c r="B1236" s="9"/>
      <c r="C1236" s="10"/>
      <c r="D1236" s="9"/>
      <c r="F1236" s="3"/>
      <c r="G1236" s="8"/>
      <c r="H1236" s="8"/>
      <c r="I1236" s="8"/>
      <c r="K1236"/>
    </row>
    <row r="1237" spans="1:11" x14ac:dyDescent="0.25">
      <c r="A1237" s="3"/>
      <c r="B1237" s="9"/>
      <c r="C1237" s="10"/>
      <c r="D1237" s="9"/>
      <c r="F1237" s="3"/>
      <c r="G1237" s="8"/>
      <c r="H1237" s="8"/>
      <c r="I1237" s="8"/>
      <c r="K1237"/>
    </row>
    <row r="1238" spans="1:11" x14ac:dyDescent="0.25">
      <c r="A1238" s="3"/>
      <c r="B1238" s="9"/>
      <c r="C1238" s="10"/>
      <c r="D1238" s="9"/>
      <c r="F1238" s="3"/>
      <c r="G1238" s="8"/>
      <c r="H1238" s="8"/>
      <c r="I1238" s="8"/>
      <c r="K1238"/>
    </row>
    <row r="1239" spans="1:11" x14ac:dyDescent="0.25">
      <c r="A1239" s="3"/>
      <c r="B1239" s="9"/>
      <c r="C1239" s="10"/>
      <c r="D1239" s="9"/>
      <c r="F1239" s="3"/>
      <c r="G1239" s="8"/>
      <c r="H1239" s="8"/>
      <c r="I1239" s="8"/>
      <c r="K1239"/>
    </row>
    <row r="1240" spans="1:11" x14ac:dyDescent="0.25">
      <c r="A1240" s="3"/>
      <c r="B1240" s="9"/>
      <c r="C1240" s="10"/>
      <c r="D1240" s="9"/>
      <c r="F1240" s="3"/>
      <c r="G1240" s="8"/>
      <c r="H1240" s="8"/>
      <c r="I1240" s="8"/>
      <c r="K1240"/>
    </row>
    <row r="1241" spans="1:11" x14ac:dyDescent="0.25">
      <c r="A1241" s="3"/>
      <c r="B1241" s="9"/>
      <c r="C1241" s="10"/>
      <c r="D1241" s="9"/>
      <c r="F1241" s="3"/>
      <c r="G1241" s="8"/>
      <c r="H1241" s="8"/>
      <c r="I1241" s="8"/>
      <c r="K1241"/>
    </row>
    <row r="1242" spans="1:11" x14ac:dyDescent="0.25">
      <c r="A1242" s="3"/>
      <c r="B1242" s="9"/>
      <c r="C1242" s="10"/>
      <c r="D1242" s="9"/>
      <c r="F1242" s="3"/>
      <c r="G1242" s="8"/>
      <c r="H1242" s="8"/>
      <c r="I1242" s="8"/>
      <c r="K1242"/>
    </row>
    <row r="1243" spans="1:11" x14ac:dyDescent="0.25">
      <c r="A1243" s="3"/>
      <c r="B1243" s="9"/>
      <c r="C1243" s="10"/>
      <c r="D1243" s="9"/>
      <c r="F1243" s="3"/>
      <c r="G1243" s="8"/>
      <c r="H1243" s="8"/>
      <c r="I1243" s="8"/>
      <c r="K1243"/>
    </row>
    <row r="1244" spans="1:11" x14ac:dyDescent="0.25">
      <c r="A1244" s="3"/>
      <c r="B1244" s="9"/>
      <c r="C1244" s="10"/>
      <c r="D1244" s="9"/>
      <c r="F1244" s="3"/>
      <c r="G1244" s="8"/>
      <c r="H1244" s="8"/>
      <c r="I1244" s="8"/>
      <c r="K1244"/>
    </row>
    <row r="1245" spans="1:11" x14ac:dyDescent="0.25">
      <c r="A1245" s="3"/>
      <c r="B1245" s="9"/>
      <c r="C1245" s="10"/>
      <c r="D1245" s="9"/>
      <c r="F1245" s="3"/>
      <c r="G1245" s="8"/>
      <c r="H1245" s="8"/>
      <c r="I1245" s="8"/>
      <c r="K1245"/>
    </row>
    <row r="1246" spans="1:11" x14ac:dyDescent="0.25">
      <c r="A1246" s="3"/>
      <c r="B1246" s="9"/>
      <c r="C1246" s="10"/>
      <c r="D1246" s="9"/>
      <c r="F1246" s="3"/>
      <c r="G1246" s="8"/>
      <c r="H1246" s="8"/>
      <c r="I1246" s="8"/>
      <c r="K1246"/>
    </row>
    <row r="1247" spans="1:11" x14ac:dyDescent="0.25">
      <c r="A1247" s="3"/>
      <c r="B1247" s="9"/>
      <c r="C1247" s="10"/>
      <c r="D1247" s="9"/>
      <c r="F1247" s="3"/>
      <c r="G1247" s="8"/>
      <c r="H1247" s="8"/>
      <c r="I1247" s="8"/>
      <c r="K1247"/>
    </row>
    <row r="1248" spans="1:11" x14ac:dyDescent="0.25">
      <c r="A1248" s="3"/>
      <c r="B1248" s="9"/>
      <c r="C1248" s="10"/>
      <c r="D1248" s="9"/>
      <c r="F1248" s="3"/>
      <c r="G1248" s="8"/>
      <c r="H1248" s="8"/>
      <c r="I1248" s="8"/>
      <c r="K1248"/>
    </row>
    <row r="1249" spans="1:11" x14ac:dyDescent="0.25">
      <c r="A1249" s="3"/>
      <c r="B1249" s="9"/>
      <c r="C1249" s="10"/>
      <c r="D1249" s="9"/>
      <c r="F1249" s="3"/>
      <c r="G1249" s="8"/>
      <c r="H1249" s="8"/>
      <c r="I1249" s="8"/>
      <c r="K1249"/>
    </row>
    <row r="1250" spans="1:11" x14ac:dyDescent="0.25">
      <c r="A1250" s="3"/>
      <c r="B1250" s="9"/>
      <c r="C1250" s="10"/>
      <c r="D1250" s="9"/>
      <c r="F1250" s="3"/>
      <c r="G1250" s="8"/>
      <c r="H1250" s="8"/>
      <c r="I1250" s="8"/>
      <c r="K1250"/>
    </row>
    <row r="1251" spans="1:11" x14ac:dyDescent="0.25">
      <c r="A1251" s="3"/>
      <c r="B1251" s="9"/>
      <c r="C1251" s="10"/>
      <c r="D1251" s="9"/>
      <c r="F1251" s="3"/>
      <c r="G1251" s="8"/>
      <c r="H1251" s="8"/>
      <c r="I1251" s="8"/>
      <c r="K1251"/>
    </row>
    <row r="1252" spans="1:11" x14ac:dyDescent="0.25">
      <c r="A1252" s="3"/>
      <c r="B1252" s="9"/>
      <c r="C1252" s="10"/>
      <c r="D1252" s="9"/>
      <c r="F1252" s="3"/>
      <c r="G1252" s="8"/>
      <c r="H1252" s="8"/>
      <c r="I1252" s="8"/>
      <c r="K1252"/>
    </row>
    <row r="1253" spans="1:11" x14ac:dyDescent="0.25">
      <c r="A1253" s="3"/>
      <c r="B1253" s="9"/>
      <c r="C1253" s="10"/>
      <c r="D1253" s="9"/>
      <c r="F1253" s="3"/>
      <c r="G1253" s="8"/>
      <c r="H1253" s="8"/>
      <c r="I1253" s="8"/>
      <c r="K1253"/>
    </row>
    <row r="1254" spans="1:11" x14ac:dyDescent="0.25">
      <c r="A1254" s="3"/>
      <c r="B1254" s="9"/>
      <c r="C1254" s="10"/>
      <c r="D1254" s="9"/>
      <c r="F1254" s="3"/>
      <c r="G1254" s="8"/>
      <c r="H1254" s="8"/>
      <c r="I1254" s="8"/>
      <c r="K1254"/>
    </row>
    <row r="1255" spans="1:11" x14ac:dyDescent="0.25">
      <c r="A1255" s="3"/>
      <c r="B1255" s="9"/>
      <c r="C1255" s="10"/>
      <c r="D1255" s="9"/>
      <c r="F1255" s="3"/>
      <c r="G1255" s="8"/>
      <c r="H1255" s="8"/>
      <c r="I1255" s="8"/>
      <c r="K1255"/>
    </row>
    <row r="1256" spans="1:11" x14ac:dyDescent="0.25">
      <c r="A1256" s="3"/>
      <c r="B1256" s="9"/>
      <c r="C1256" s="10"/>
      <c r="D1256" s="9"/>
      <c r="F1256" s="3"/>
      <c r="G1256" s="8"/>
      <c r="H1256" s="8"/>
      <c r="I1256" s="8"/>
      <c r="K1256"/>
    </row>
    <row r="1257" spans="1:11" x14ac:dyDescent="0.25">
      <c r="A1257" s="3"/>
      <c r="B1257" s="9"/>
      <c r="C1257" s="10"/>
      <c r="D1257" s="9"/>
      <c r="F1257" s="3"/>
      <c r="G1257" s="8"/>
      <c r="H1257" s="8"/>
      <c r="I1257" s="8"/>
      <c r="K1257"/>
    </row>
    <row r="1258" spans="1:11" x14ac:dyDescent="0.25">
      <c r="A1258" s="3"/>
      <c r="B1258" s="9"/>
      <c r="C1258" s="10"/>
      <c r="D1258" s="9"/>
      <c r="F1258" s="3"/>
      <c r="G1258" s="8"/>
      <c r="H1258" s="8"/>
      <c r="I1258" s="8"/>
      <c r="K1258"/>
    </row>
    <row r="1259" spans="1:11" x14ac:dyDescent="0.25">
      <c r="A1259" s="3"/>
      <c r="B1259" s="9"/>
      <c r="C1259" s="10"/>
      <c r="D1259" s="9"/>
      <c r="F1259" s="3"/>
      <c r="G1259" s="8"/>
      <c r="H1259" s="8"/>
      <c r="I1259" s="8"/>
      <c r="K1259"/>
    </row>
    <row r="1260" spans="1:11" x14ac:dyDescent="0.25">
      <c r="A1260" s="3"/>
      <c r="B1260" s="9"/>
      <c r="C1260" s="10"/>
      <c r="D1260" s="9"/>
      <c r="F1260" s="3"/>
      <c r="G1260" s="8"/>
      <c r="H1260" s="8"/>
      <c r="I1260" s="8"/>
      <c r="K1260"/>
    </row>
    <row r="1261" spans="1:11" x14ac:dyDescent="0.25">
      <c r="A1261" s="3"/>
      <c r="B1261" s="9"/>
      <c r="C1261" s="10"/>
      <c r="D1261" s="9"/>
      <c r="F1261" s="3"/>
      <c r="G1261" s="8"/>
      <c r="H1261" s="8"/>
      <c r="I1261" s="8"/>
      <c r="K1261"/>
    </row>
    <row r="1262" spans="1:11" x14ac:dyDescent="0.25">
      <c r="A1262" s="3"/>
      <c r="B1262" s="9"/>
      <c r="C1262" s="10"/>
      <c r="D1262" s="9"/>
      <c r="F1262" s="3"/>
      <c r="G1262" s="8"/>
      <c r="H1262" s="8"/>
      <c r="I1262" s="8"/>
      <c r="K1262"/>
    </row>
    <row r="1263" spans="1:11" x14ac:dyDescent="0.25">
      <c r="A1263" s="3"/>
      <c r="B1263" s="9"/>
      <c r="C1263" s="10"/>
      <c r="D1263" s="9"/>
      <c r="F1263" s="3"/>
      <c r="G1263" s="8"/>
      <c r="H1263" s="8"/>
      <c r="I1263" s="8"/>
      <c r="K1263"/>
    </row>
    <row r="1264" spans="1:11" x14ac:dyDescent="0.25">
      <c r="A1264" s="3"/>
      <c r="B1264" s="9"/>
      <c r="C1264" s="10"/>
      <c r="D1264" s="9"/>
      <c r="F1264" s="3"/>
      <c r="G1264" s="8"/>
      <c r="H1264" s="8"/>
      <c r="I1264" s="8"/>
      <c r="K1264"/>
    </row>
    <row r="1265" spans="1:11" x14ac:dyDescent="0.25">
      <c r="A1265" s="3"/>
      <c r="B1265" s="9"/>
      <c r="C1265" s="10"/>
      <c r="D1265" s="9"/>
      <c r="F1265" s="3"/>
      <c r="G1265" s="8"/>
      <c r="H1265" s="8"/>
      <c r="I1265" s="8"/>
      <c r="K1265"/>
    </row>
    <row r="1266" spans="1:11" x14ac:dyDescent="0.25">
      <c r="A1266" s="3"/>
      <c r="B1266" s="9"/>
      <c r="C1266" s="10"/>
      <c r="D1266" s="9"/>
      <c r="F1266" s="3"/>
      <c r="G1266" s="8"/>
      <c r="H1266" s="8"/>
      <c r="I1266" s="8"/>
      <c r="K1266"/>
    </row>
    <row r="1267" spans="1:11" x14ac:dyDescent="0.25">
      <c r="A1267" s="3"/>
      <c r="B1267" s="9"/>
      <c r="C1267" s="10"/>
      <c r="D1267" s="9"/>
      <c r="F1267" s="3"/>
      <c r="G1267" s="8"/>
      <c r="H1267" s="8"/>
      <c r="I1267" s="8"/>
      <c r="K1267"/>
    </row>
    <row r="1268" spans="1:11" x14ac:dyDescent="0.25">
      <c r="A1268" s="3"/>
      <c r="B1268" s="9"/>
      <c r="C1268" s="10"/>
      <c r="D1268" s="9"/>
      <c r="F1268" s="3"/>
      <c r="G1268" s="8"/>
      <c r="H1268" s="8"/>
      <c r="I1268" s="8"/>
      <c r="K1268"/>
    </row>
    <row r="1269" spans="1:11" x14ac:dyDescent="0.25">
      <c r="A1269" s="3"/>
      <c r="B1269" s="9"/>
      <c r="C1269" s="10"/>
      <c r="D1269" s="9"/>
      <c r="F1269" s="3"/>
      <c r="G1269" s="8"/>
      <c r="H1269" s="8"/>
      <c r="I1269" s="8"/>
      <c r="K1269"/>
    </row>
    <row r="1270" spans="1:11" x14ac:dyDescent="0.25">
      <c r="A1270" s="3"/>
      <c r="B1270" s="9"/>
      <c r="C1270" s="10"/>
      <c r="D1270" s="9"/>
      <c r="F1270" s="3"/>
      <c r="G1270" s="8"/>
      <c r="H1270" s="8"/>
      <c r="I1270" s="8"/>
      <c r="K1270"/>
    </row>
    <row r="1271" spans="1:11" x14ac:dyDescent="0.25">
      <c r="A1271" s="3"/>
      <c r="B1271" s="9"/>
      <c r="C1271" s="10"/>
      <c r="D1271" s="9"/>
      <c r="F1271" s="3"/>
      <c r="G1271" s="8"/>
      <c r="H1271" s="8"/>
      <c r="I1271" s="8"/>
      <c r="K1271"/>
    </row>
    <row r="1272" spans="1:11" x14ac:dyDescent="0.25">
      <c r="A1272" s="3"/>
      <c r="B1272" s="9"/>
      <c r="C1272" s="10"/>
      <c r="D1272" s="9"/>
      <c r="F1272" s="3"/>
      <c r="G1272" s="8"/>
      <c r="H1272" s="8"/>
      <c r="I1272" s="8"/>
      <c r="K1272"/>
    </row>
    <row r="1273" spans="1:11" x14ac:dyDescent="0.25">
      <c r="A1273" s="3"/>
      <c r="B1273" s="9"/>
      <c r="C1273" s="10"/>
      <c r="D1273" s="9"/>
      <c r="F1273" s="3"/>
      <c r="G1273" s="8"/>
      <c r="H1273" s="8"/>
      <c r="I1273" s="8"/>
      <c r="K1273"/>
    </row>
    <row r="1274" spans="1:11" x14ac:dyDescent="0.25">
      <c r="A1274" s="3"/>
      <c r="B1274" s="9"/>
      <c r="C1274" s="10"/>
      <c r="D1274" s="9"/>
      <c r="F1274" s="3"/>
      <c r="G1274" s="8"/>
      <c r="H1274" s="8"/>
      <c r="I1274" s="8"/>
      <c r="K1274"/>
    </row>
    <row r="1275" spans="1:11" x14ac:dyDescent="0.25">
      <c r="A1275" s="3"/>
      <c r="B1275" s="9"/>
      <c r="C1275" s="10"/>
      <c r="D1275" s="9"/>
      <c r="F1275" s="3"/>
      <c r="G1275" s="8"/>
      <c r="H1275" s="8"/>
      <c r="I1275" s="8"/>
      <c r="K1275"/>
    </row>
    <row r="1276" spans="1:11" x14ac:dyDescent="0.25">
      <c r="A1276" s="3"/>
      <c r="B1276" s="9"/>
      <c r="C1276" s="10"/>
      <c r="D1276" s="9"/>
      <c r="F1276" s="3"/>
      <c r="G1276" s="8"/>
      <c r="H1276" s="8"/>
      <c r="I1276" s="8"/>
      <c r="K1276"/>
    </row>
    <row r="1277" spans="1:11" x14ac:dyDescent="0.25">
      <c r="A1277" s="3"/>
      <c r="B1277" s="9"/>
      <c r="C1277" s="10"/>
      <c r="D1277" s="9"/>
      <c r="F1277" s="3"/>
      <c r="G1277" s="8"/>
      <c r="H1277" s="8"/>
      <c r="I1277" s="8"/>
      <c r="K1277"/>
    </row>
    <row r="1278" spans="1:11" x14ac:dyDescent="0.25">
      <c r="A1278" s="3"/>
      <c r="B1278" s="9"/>
      <c r="C1278" s="10"/>
      <c r="D1278" s="9"/>
      <c r="F1278" s="3"/>
      <c r="G1278" s="8"/>
      <c r="H1278" s="8"/>
      <c r="I1278" s="8"/>
      <c r="K1278"/>
    </row>
    <row r="1279" spans="1:11" x14ac:dyDescent="0.25">
      <c r="A1279" s="3"/>
      <c r="B1279" s="9"/>
      <c r="C1279" s="10"/>
      <c r="D1279" s="9"/>
      <c r="F1279" s="3"/>
      <c r="G1279" s="8"/>
      <c r="H1279" s="8"/>
      <c r="I1279" s="8"/>
      <c r="K1279"/>
    </row>
    <row r="1280" spans="1:11" x14ac:dyDescent="0.25">
      <c r="A1280" s="3"/>
      <c r="B1280" s="9"/>
      <c r="C1280" s="10"/>
      <c r="D1280" s="9"/>
      <c r="F1280" s="3"/>
      <c r="G1280" s="8"/>
      <c r="H1280" s="8"/>
      <c r="I1280" s="8"/>
      <c r="K1280"/>
    </row>
    <row r="1281" spans="1:11" x14ac:dyDescent="0.25">
      <c r="A1281" s="3"/>
      <c r="B1281" s="9"/>
      <c r="C1281" s="10"/>
      <c r="D1281" s="9"/>
      <c r="F1281" s="3"/>
      <c r="G1281" s="8"/>
      <c r="H1281" s="8"/>
      <c r="I1281" s="8"/>
      <c r="K1281"/>
    </row>
    <row r="1282" spans="1:11" x14ac:dyDescent="0.25">
      <c r="A1282" s="3"/>
      <c r="B1282" s="9"/>
      <c r="C1282" s="10"/>
      <c r="D1282" s="9"/>
      <c r="F1282" s="3"/>
      <c r="G1282" s="8"/>
      <c r="H1282" s="8"/>
      <c r="I1282" s="8"/>
      <c r="K1282"/>
    </row>
    <row r="1283" spans="1:11" x14ac:dyDescent="0.25">
      <c r="A1283" s="3"/>
      <c r="B1283" s="9"/>
      <c r="C1283" s="10"/>
      <c r="D1283" s="9"/>
      <c r="F1283" s="3"/>
      <c r="G1283" s="8"/>
      <c r="H1283" s="8"/>
      <c r="I1283" s="8"/>
      <c r="K1283"/>
    </row>
    <row r="1284" spans="1:11" x14ac:dyDescent="0.25">
      <c r="A1284" s="3"/>
      <c r="B1284" s="9"/>
      <c r="C1284" s="10"/>
      <c r="D1284" s="9"/>
      <c r="F1284" s="3"/>
      <c r="G1284" s="8"/>
      <c r="H1284" s="8"/>
      <c r="I1284" s="8"/>
      <c r="K1284"/>
    </row>
    <row r="1285" spans="1:11" x14ac:dyDescent="0.25">
      <c r="A1285" s="3"/>
      <c r="B1285" s="9"/>
      <c r="C1285" s="10"/>
      <c r="D1285" s="9"/>
      <c r="F1285" s="3"/>
      <c r="G1285" s="8"/>
      <c r="H1285" s="8"/>
      <c r="I1285" s="8"/>
      <c r="K1285"/>
    </row>
    <row r="1286" spans="1:11" x14ac:dyDescent="0.25">
      <c r="A1286" s="3"/>
      <c r="B1286" s="9"/>
      <c r="C1286" s="10"/>
      <c r="D1286" s="9"/>
      <c r="F1286" s="3"/>
      <c r="G1286" s="8"/>
      <c r="H1286" s="8"/>
      <c r="I1286" s="8"/>
      <c r="K1286"/>
    </row>
    <row r="1287" spans="1:11" x14ac:dyDescent="0.25">
      <c r="A1287" s="3"/>
      <c r="B1287" s="9"/>
      <c r="C1287" s="10"/>
      <c r="D1287" s="9"/>
      <c r="F1287" s="3"/>
      <c r="G1287" s="8"/>
      <c r="H1287" s="8"/>
      <c r="I1287" s="8"/>
      <c r="K1287"/>
    </row>
    <row r="1288" spans="1:11" x14ac:dyDescent="0.25">
      <c r="A1288" s="3"/>
      <c r="B1288" s="9"/>
      <c r="C1288" s="10"/>
      <c r="D1288" s="9"/>
      <c r="F1288" s="3"/>
      <c r="G1288" s="8"/>
      <c r="H1288" s="8"/>
      <c r="I1288" s="8"/>
      <c r="K1288"/>
    </row>
    <row r="1289" spans="1:11" x14ac:dyDescent="0.25">
      <c r="A1289" s="3"/>
      <c r="B1289" s="9"/>
      <c r="C1289" s="10"/>
      <c r="D1289" s="9"/>
      <c r="F1289" s="3"/>
      <c r="G1289" s="8"/>
      <c r="H1289" s="8"/>
      <c r="I1289" s="8"/>
      <c r="K1289"/>
    </row>
    <row r="1290" spans="1:11" x14ac:dyDescent="0.25">
      <c r="A1290" s="3"/>
      <c r="B1290" s="9"/>
      <c r="C1290" s="10"/>
      <c r="D1290" s="9"/>
      <c r="F1290" s="3"/>
      <c r="G1290" s="8"/>
      <c r="H1290" s="8"/>
      <c r="I1290" s="8"/>
      <c r="K1290"/>
    </row>
    <row r="1291" spans="1:11" x14ac:dyDescent="0.25">
      <c r="A1291" s="3"/>
      <c r="B1291" s="9"/>
      <c r="C1291" s="10"/>
      <c r="D1291" s="9"/>
      <c r="F1291" s="3"/>
      <c r="G1291" s="8"/>
      <c r="H1291" s="8"/>
      <c r="I1291" s="8"/>
      <c r="K1291"/>
    </row>
    <row r="1292" spans="1:11" x14ac:dyDescent="0.25">
      <c r="A1292" s="3"/>
      <c r="B1292" s="9"/>
      <c r="C1292" s="10"/>
      <c r="D1292" s="9"/>
      <c r="F1292" s="3"/>
      <c r="G1292" s="8"/>
      <c r="H1292" s="8"/>
      <c r="I1292" s="8"/>
      <c r="K1292"/>
    </row>
    <row r="1293" spans="1:11" x14ac:dyDescent="0.25">
      <c r="A1293" s="3"/>
      <c r="B1293" s="9"/>
      <c r="C1293" s="10"/>
      <c r="D1293" s="9"/>
      <c r="F1293" s="3"/>
      <c r="G1293" s="8"/>
      <c r="H1293" s="8"/>
      <c r="I1293" s="8"/>
      <c r="K1293"/>
    </row>
    <row r="1294" spans="1:11" x14ac:dyDescent="0.25">
      <c r="A1294" s="3"/>
      <c r="B1294" s="9"/>
      <c r="C1294" s="10"/>
      <c r="D1294" s="9"/>
      <c r="F1294" s="3"/>
      <c r="G1294" s="8"/>
      <c r="H1294" s="8"/>
      <c r="I1294" s="8"/>
      <c r="K1294"/>
    </row>
    <row r="1295" spans="1:11" x14ac:dyDescent="0.25">
      <c r="A1295" s="3"/>
      <c r="B1295" s="9"/>
      <c r="C1295" s="10"/>
      <c r="D1295" s="9"/>
      <c r="F1295" s="3"/>
      <c r="G1295" s="8"/>
      <c r="H1295" s="8"/>
      <c r="I1295" s="8"/>
      <c r="K1295"/>
    </row>
    <row r="1296" spans="1:11" x14ac:dyDescent="0.25">
      <c r="A1296" s="3"/>
      <c r="B1296" s="9"/>
      <c r="C1296" s="10"/>
      <c r="D1296" s="9"/>
      <c r="F1296" s="3"/>
      <c r="G1296" s="8"/>
      <c r="H1296" s="8"/>
      <c r="I1296" s="8"/>
      <c r="K1296"/>
    </row>
    <row r="1297" spans="1:11" x14ac:dyDescent="0.25">
      <c r="A1297" s="3"/>
      <c r="B1297" s="9"/>
      <c r="C1297" s="10"/>
      <c r="D1297" s="9"/>
      <c r="F1297" s="3"/>
      <c r="G1297" s="8"/>
      <c r="H1297" s="8"/>
      <c r="I1297" s="8"/>
      <c r="K1297"/>
    </row>
    <row r="1298" spans="1:11" x14ac:dyDescent="0.25">
      <c r="A1298" s="3"/>
      <c r="B1298" s="9"/>
      <c r="C1298" s="10"/>
      <c r="D1298" s="9"/>
      <c r="F1298" s="3"/>
      <c r="G1298" s="8"/>
      <c r="H1298" s="8"/>
      <c r="I1298" s="8"/>
      <c r="K1298"/>
    </row>
    <row r="1299" spans="1:11" x14ac:dyDescent="0.25">
      <c r="A1299" s="3"/>
      <c r="B1299" s="9"/>
      <c r="C1299" s="10"/>
      <c r="D1299" s="9"/>
      <c r="F1299" s="3"/>
      <c r="G1299" s="8"/>
      <c r="H1299" s="8"/>
      <c r="I1299" s="8"/>
      <c r="K1299"/>
    </row>
    <row r="1300" spans="1:11" x14ac:dyDescent="0.25">
      <c r="A1300" s="3"/>
      <c r="B1300" s="9"/>
      <c r="C1300" s="10"/>
      <c r="D1300" s="9"/>
      <c r="F1300" s="3"/>
      <c r="G1300" s="8"/>
      <c r="H1300" s="8"/>
      <c r="I1300" s="8"/>
      <c r="K1300"/>
    </row>
    <row r="1301" spans="1:11" x14ac:dyDescent="0.25">
      <c r="A1301" s="3"/>
      <c r="B1301" s="9"/>
      <c r="C1301" s="10"/>
      <c r="D1301" s="9"/>
      <c r="F1301" s="3"/>
      <c r="G1301" s="8"/>
      <c r="H1301" s="8"/>
      <c r="I1301" s="8"/>
      <c r="K1301"/>
    </row>
    <row r="1302" spans="1:11" x14ac:dyDescent="0.25">
      <c r="A1302" s="3"/>
      <c r="B1302" s="9"/>
      <c r="C1302" s="10"/>
      <c r="D1302" s="9"/>
      <c r="F1302" s="3"/>
      <c r="G1302" s="8"/>
      <c r="H1302" s="8"/>
      <c r="I1302" s="8"/>
      <c r="K1302"/>
    </row>
    <row r="1303" spans="1:11" x14ac:dyDescent="0.25">
      <c r="A1303" s="3"/>
      <c r="B1303" s="9"/>
      <c r="C1303" s="10"/>
      <c r="D1303" s="9"/>
      <c r="F1303" s="3"/>
      <c r="G1303" s="8"/>
      <c r="H1303" s="8"/>
      <c r="I1303" s="8"/>
      <c r="K1303"/>
    </row>
    <row r="1304" spans="1:11" x14ac:dyDescent="0.25">
      <c r="A1304" s="3"/>
      <c r="B1304" s="9"/>
      <c r="C1304" s="10"/>
      <c r="D1304" s="9"/>
      <c r="F1304" s="3"/>
      <c r="G1304" s="8"/>
      <c r="H1304" s="8"/>
      <c r="I1304" s="8"/>
      <c r="K1304"/>
    </row>
    <row r="1305" spans="1:11" x14ac:dyDescent="0.25">
      <c r="A1305" s="3"/>
      <c r="B1305" s="9"/>
      <c r="C1305" s="10"/>
      <c r="D1305" s="9"/>
      <c r="F1305" s="3"/>
      <c r="G1305" s="8"/>
      <c r="H1305" s="8"/>
      <c r="I1305" s="8"/>
      <c r="K1305"/>
    </row>
    <row r="1306" spans="1:11" x14ac:dyDescent="0.25">
      <c r="A1306" s="3"/>
      <c r="B1306" s="9"/>
      <c r="C1306" s="10"/>
      <c r="D1306" s="9"/>
      <c r="F1306" s="3"/>
      <c r="G1306" s="8"/>
      <c r="H1306" s="8"/>
      <c r="I1306" s="8"/>
      <c r="K1306"/>
    </row>
    <row r="1307" spans="1:11" x14ac:dyDescent="0.25">
      <c r="A1307" s="3"/>
      <c r="B1307" s="9"/>
      <c r="C1307" s="10"/>
      <c r="D1307" s="9"/>
      <c r="F1307" s="3"/>
      <c r="G1307" s="8"/>
      <c r="H1307" s="8"/>
      <c r="I1307" s="8"/>
      <c r="K1307"/>
    </row>
    <row r="1308" spans="1:11" x14ac:dyDescent="0.25">
      <c r="A1308" s="3"/>
      <c r="B1308" s="9"/>
      <c r="C1308" s="10"/>
      <c r="D1308" s="9"/>
      <c r="F1308" s="3"/>
      <c r="G1308" s="8"/>
      <c r="H1308" s="8"/>
      <c r="I1308" s="8"/>
      <c r="K1308"/>
    </row>
    <row r="1309" spans="1:11" x14ac:dyDescent="0.25">
      <c r="A1309" s="3"/>
      <c r="B1309" s="9"/>
      <c r="C1309" s="10"/>
      <c r="D1309" s="9"/>
      <c r="F1309" s="3"/>
      <c r="G1309" s="8"/>
      <c r="H1309" s="8"/>
      <c r="I1309" s="8"/>
      <c r="K1309"/>
    </row>
    <row r="1310" spans="1:11" x14ac:dyDescent="0.25">
      <c r="A1310" s="3"/>
      <c r="B1310" s="9"/>
      <c r="C1310" s="10"/>
      <c r="D1310" s="9"/>
      <c r="F1310" s="3"/>
      <c r="G1310" s="8"/>
      <c r="H1310" s="8"/>
      <c r="I1310" s="8"/>
      <c r="K1310"/>
    </row>
    <row r="1311" spans="1:11" x14ac:dyDescent="0.25">
      <c r="A1311" s="3"/>
      <c r="B1311" s="9"/>
      <c r="C1311" s="10"/>
      <c r="D1311" s="9"/>
      <c r="F1311" s="3"/>
      <c r="G1311" s="8"/>
      <c r="H1311" s="8"/>
      <c r="I1311" s="8"/>
      <c r="K1311"/>
    </row>
    <row r="1312" spans="1:11" x14ac:dyDescent="0.25">
      <c r="A1312" s="3"/>
      <c r="B1312" s="9"/>
      <c r="C1312" s="10"/>
      <c r="D1312" s="9"/>
      <c r="F1312" s="3"/>
      <c r="G1312" s="8"/>
      <c r="H1312" s="8"/>
      <c r="I1312" s="8"/>
      <c r="K1312"/>
    </row>
    <row r="1313" spans="1:11" x14ac:dyDescent="0.25">
      <c r="A1313" s="3"/>
      <c r="B1313" s="9"/>
      <c r="C1313" s="10"/>
      <c r="D1313" s="9"/>
      <c r="F1313" s="3"/>
      <c r="G1313" s="8"/>
      <c r="H1313" s="8"/>
      <c r="I1313" s="8"/>
      <c r="K1313"/>
    </row>
    <row r="1314" spans="1:11" x14ac:dyDescent="0.25">
      <c r="A1314" s="3"/>
      <c r="B1314" s="9"/>
      <c r="C1314" s="10"/>
      <c r="D1314" s="9"/>
      <c r="F1314" s="3"/>
      <c r="G1314" s="8"/>
      <c r="H1314" s="8"/>
      <c r="I1314" s="8"/>
      <c r="K1314"/>
    </row>
    <row r="1315" spans="1:11" x14ac:dyDescent="0.25">
      <c r="A1315" s="3"/>
      <c r="B1315" s="9"/>
      <c r="C1315" s="10"/>
      <c r="D1315" s="9"/>
      <c r="F1315" s="3"/>
      <c r="G1315" s="8"/>
      <c r="H1315" s="8"/>
      <c r="I1315" s="8"/>
      <c r="K1315"/>
    </row>
    <row r="1316" spans="1:11" x14ac:dyDescent="0.25">
      <c r="A1316" s="3"/>
      <c r="B1316" s="9"/>
      <c r="C1316" s="10"/>
      <c r="D1316" s="9"/>
      <c r="F1316" s="3"/>
      <c r="G1316" s="8"/>
      <c r="H1316" s="8"/>
      <c r="I1316" s="8"/>
      <c r="K1316"/>
    </row>
    <row r="1317" spans="1:11" x14ac:dyDescent="0.25">
      <c r="A1317" s="3"/>
      <c r="B1317" s="9"/>
      <c r="C1317" s="10"/>
      <c r="D1317" s="9"/>
      <c r="F1317" s="3"/>
      <c r="G1317" s="8"/>
      <c r="H1317" s="8"/>
      <c r="I1317" s="8"/>
      <c r="K1317"/>
    </row>
    <row r="1318" spans="1:11" x14ac:dyDescent="0.25">
      <c r="A1318" s="3"/>
      <c r="B1318" s="9"/>
      <c r="C1318" s="10"/>
      <c r="D1318" s="9"/>
      <c r="F1318" s="3"/>
      <c r="G1318" s="8"/>
      <c r="H1318" s="8"/>
      <c r="I1318" s="8"/>
      <c r="K1318"/>
    </row>
    <row r="1319" spans="1:11" x14ac:dyDescent="0.25">
      <c r="A1319" s="3"/>
      <c r="B1319" s="9"/>
      <c r="C1319" s="10"/>
      <c r="D1319" s="9"/>
      <c r="F1319" s="3"/>
      <c r="G1319" s="8"/>
      <c r="H1319" s="8"/>
      <c r="I1319" s="8"/>
      <c r="K1319"/>
    </row>
    <row r="1320" spans="1:11" x14ac:dyDescent="0.25">
      <c r="A1320" s="3"/>
      <c r="B1320" s="9"/>
      <c r="C1320" s="10"/>
      <c r="D1320" s="9"/>
      <c r="F1320" s="3"/>
      <c r="G1320" s="8"/>
      <c r="H1320" s="8"/>
      <c r="I1320" s="8"/>
      <c r="K1320"/>
    </row>
    <row r="1321" spans="1:11" x14ac:dyDescent="0.25">
      <c r="A1321" s="3"/>
      <c r="B1321" s="9"/>
      <c r="C1321" s="10"/>
      <c r="D1321" s="9"/>
      <c r="F1321" s="3"/>
      <c r="G1321" s="8"/>
      <c r="H1321" s="8"/>
      <c r="I1321" s="8"/>
      <c r="K1321"/>
    </row>
    <row r="1322" spans="1:11" x14ac:dyDescent="0.25">
      <c r="A1322" s="3"/>
      <c r="B1322" s="9"/>
      <c r="C1322" s="10"/>
      <c r="D1322" s="9"/>
      <c r="F1322" s="3"/>
      <c r="G1322" s="8"/>
      <c r="H1322" s="8"/>
      <c r="I1322" s="8"/>
      <c r="K1322"/>
    </row>
    <row r="1323" spans="1:11" x14ac:dyDescent="0.25">
      <c r="A1323" s="3"/>
      <c r="B1323" s="9"/>
      <c r="C1323" s="10"/>
      <c r="D1323" s="9"/>
      <c r="F1323" s="3"/>
      <c r="G1323" s="8"/>
      <c r="H1323" s="8"/>
      <c r="I1323" s="8"/>
      <c r="K1323"/>
    </row>
    <row r="1324" spans="1:11" x14ac:dyDescent="0.25">
      <c r="A1324" s="3"/>
      <c r="B1324" s="9"/>
      <c r="C1324" s="10"/>
      <c r="D1324" s="9"/>
      <c r="F1324" s="3"/>
      <c r="G1324" s="8"/>
      <c r="H1324" s="8"/>
      <c r="I1324" s="8"/>
      <c r="K1324"/>
    </row>
    <row r="1325" spans="1:11" x14ac:dyDescent="0.25">
      <c r="A1325" s="3"/>
      <c r="B1325" s="9"/>
      <c r="C1325" s="10"/>
      <c r="D1325" s="9"/>
      <c r="F1325" s="3"/>
      <c r="G1325" s="8"/>
      <c r="H1325" s="8"/>
      <c r="I1325" s="8"/>
      <c r="K1325"/>
    </row>
    <row r="1326" spans="1:11" x14ac:dyDescent="0.25">
      <c r="A1326" s="3"/>
      <c r="B1326" s="9"/>
      <c r="C1326" s="10"/>
      <c r="D1326" s="9"/>
      <c r="F1326" s="3"/>
      <c r="G1326" s="8"/>
      <c r="H1326" s="8"/>
      <c r="I1326" s="8"/>
      <c r="K1326"/>
    </row>
    <row r="1327" spans="1:11" x14ac:dyDescent="0.25">
      <c r="A1327" s="3"/>
      <c r="B1327" s="9"/>
      <c r="C1327" s="10"/>
      <c r="D1327" s="9"/>
      <c r="F1327" s="3"/>
      <c r="G1327" s="8"/>
      <c r="H1327" s="8"/>
      <c r="I1327" s="8"/>
      <c r="K1327"/>
    </row>
    <row r="1328" spans="1:11" x14ac:dyDescent="0.25">
      <c r="A1328" s="3"/>
      <c r="B1328" s="9"/>
      <c r="C1328" s="10"/>
      <c r="D1328" s="9"/>
      <c r="F1328" s="3"/>
      <c r="G1328" s="8"/>
      <c r="H1328" s="8"/>
      <c r="I1328" s="8"/>
      <c r="K1328"/>
    </row>
    <row r="1329" spans="1:11" x14ac:dyDescent="0.25">
      <c r="A1329" s="3"/>
      <c r="B1329" s="9"/>
      <c r="C1329" s="10"/>
      <c r="D1329" s="9"/>
      <c r="F1329" s="3"/>
      <c r="G1329" s="8"/>
      <c r="H1329" s="8"/>
      <c r="I1329" s="8"/>
      <c r="K1329"/>
    </row>
    <row r="1330" spans="1:11" x14ac:dyDescent="0.25">
      <c r="A1330" s="3"/>
      <c r="B1330" s="9"/>
      <c r="C1330" s="10"/>
      <c r="D1330" s="9"/>
      <c r="F1330" s="3"/>
      <c r="G1330" s="8"/>
      <c r="H1330" s="8"/>
      <c r="I1330" s="8"/>
      <c r="K1330"/>
    </row>
    <row r="1331" spans="1:11" x14ac:dyDescent="0.25">
      <c r="A1331" s="3"/>
      <c r="B1331" s="9"/>
      <c r="C1331" s="10"/>
      <c r="D1331" s="9"/>
      <c r="F1331" s="3"/>
      <c r="G1331" s="8"/>
      <c r="H1331" s="8"/>
      <c r="I1331" s="8"/>
      <c r="K1331"/>
    </row>
    <row r="1332" spans="1:11" x14ac:dyDescent="0.25">
      <c r="A1332" s="3"/>
      <c r="B1332" s="9"/>
      <c r="C1332" s="10"/>
      <c r="D1332" s="9"/>
      <c r="F1332" s="3"/>
      <c r="G1332" s="8"/>
      <c r="H1332" s="8"/>
      <c r="I1332" s="8"/>
      <c r="K1332"/>
    </row>
    <row r="1333" spans="1:11" x14ac:dyDescent="0.25">
      <c r="A1333" s="3"/>
      <c r="B1333" s="9"/>
      <c r="C1333" s="10"/>
      <c r="D1333" s="9"/>
      <c r="F1333" s="3"/>
      <c r="G1333" s="8"/>
      <c r="H1333" s="8"/>
      <c r="I1333" s="8"/>
      <c r="K1333"/>
    </row>
    <row r="1334" spans="1:11" x14ac:dyDescent="0.25">
      <c r="A1334" s="3"/>
      <c r="B1334" s="9"/>
      <c r="C1334" s="10"/>
      <c r="D1334" s="9"/>
      <c r="F1334" s="3"/>
      <c r="G1334" s="8"/>
      <c r="H1334" s="8"/>
      <c r="I1334" s="8"/>
      <c r="K1334"/>
    </row>
    <row r="1335" spans="1:11" x14ac:dyDescent="0.25">
      <c r="A1335" s="3"/>
      <c r="B1335" s="9"/>
      <c r="C1335" s="10"/>
      <c r="D1335" s="9"/>
      <c r="F1335" s="3"/>
      <c r="G1335" s="8"/>
      <c r="H1335" s="8"/>
      <c r="I1335" s="8"/>
      <c r="K1335"/>
    </row>
    <row r="1336" spans="1:11" x14ac:dyDescent="0.25">
      <c r="A1336" s="3"/>
      <c r="B1336" s="9"/>
      <c r="C1336" s="10"/>
      <c r="D1336" s="9"/>
      <c r="F1336" s="3"/>
      <c r="G1336" s="8"/>
      <c r="H1336" s="8"/>
      <c r="I1336" s="8"/>
      <c r="K1336"/>
    </row>
    <row r="1337" spans="1:11" x14ac:dyDescent="0.25">
      <c r="A1337" s="3"/>
      <c r="B1337" s="9"/>
      <c r="C1337" s="10"/>
      <c r="D1337" s="9"/>
      <c r="F1337" s="3"/>
      <c r="G1337" s="8"/>
      <c r="H1337" s="8"/>
      <c r="I1337" s="8"/>
      <c r="K1337"/>
    </row>
    <row r="1338" spans="1:11" x14ac:dyDescent="0.25">
      <c r="A1338" s="3"/>
      <c r="B1338" s="9"/>
      <c r="C1338" s="10"/>
      <c r="D1338" s="9"/>
      <c r="F1338" s="3"/>
      <c r="G1338" s="8"/>
      <c r="H1338" s="8"/>
      <c r="I1338" s="8"/>
      <c r="K1338"/>
    </row>
    <row r="1339" spans="1:11" x14ac:dyDescent="0.25">
      <c r="A1339" s="3"/>
      <c r="B1339" s="9"/>
      <c r="C1339" s="10"/>
      <c r="D1339" s="9"/>
      <c r="F1339" s="3"/>
      <c r="G1339" s="8"/>
      <c r="H1339" s="8"/>
      <c r="I1339" s="8"/>
      <c r="K1339"/>
    </row>
    <row r="1340" spans="1:11" x14ac:dyDescent="0.25">
      <c r="A1340" s="3"/>
      <c r="B1340" s="9"/>
      <c r="C1340" s="10"/>
      <c r="D1340" s="9"/>
      <c r="F1340" s="3"/>
      <c r="G1340" s="8"/>
      <c r="H1340" s="8"/>
      <c r="I1340" s="8"/>
      <c r="K1340"/>
    </row>
    <row r="1341" spans="1:11" x14ac:dyDescent="0.25">
      <c r="A1341" s="3"/>
      <c r="B1341" s="9"/>
      <c r="C1341" s="10"/>
      <c r="D1341" s="9"/>
      <c r="F1341" s="3"/>
      <c r="G1341" s="8"/>
      <c r="H1341" s="8"/>
      <c r="I1341" s="8"/>
      <c r="K1341"/>
    </row>
    <row r="1342" spans="1:11" x14ac:dyDescent="0.25">
      <c r="A1342" s="3"/>
      <c r="B1342" s="9"/>
      <c r="C1342" s="10"/>
      <c r="D1342" s="9"/>
      <c r="F1342" s="3"/>
      <c r="G1342" s="8"/>
      <c r="H1342" s="8"/>
      <c r="I1342" s="8"/>
      <c r="K1342"/>
    </row>
    <row r="1343" spans="1:11" x14ac:dyDescent="0.25">
      <c r="A1343" s="3"/>
      <c r="B1343" s="9"/>
      <c r="C1343" s="10"/>
      <c r="D1343" s="9"/>
      <c r="F1343" s="3"/>
      <c r="G1343" s="8"/>
      <c r="H1343" s="8"/>
      <c r="I1343" s="8"/>
      <c r="K1343"/>
    </row>
    <row r="1344" spans="1:11" x14ac:dyDescent="0.25">
      <c r="A1344" s="3"/>
      <c r="B1344" s="9"/>
      <c r="C1344" s="10"/>
      <c r="D1344" s="9"/>
      <c r="F1344" s="3"/>
      <c r="G1344" s="8"/>
      <c r="H1344" s="8"/>
      <c r="I1344" s="8"/>
      <c r="K1344"/>
    </row>
    <row r="1345" spans="1:11" x14ac:dyDescent="0.25">
      <c r="A1345" s="3"/>
      <c r="B1345" s="9"/>
      <c r="C1345" s="10"/>
      <c r="D1345" s="9"/>
      <c r="F1345" s="3"/>
      <c r="G1345" s="8"/>
      <c r="H1345" s="8"/>
      <c r="I1345" s="8"/>
      <c r="K1345"/>
    </row>
    <row r="1346" spans="1:11" x14ac:dyDescent="0.25">
      <c r="A1346" s="3"/>
      <c r="B1346" s="9"/>
      <c r="C1346" s="10"/>
      <c r="D1346" s="9"/>
      <c r="F1346" s="3"/>
      <c r="G1346" s="8"/>
      <c r="H1346" s="8"/>
      <c r="I1346" s="8"/>
      <c r="K1346"/>
    </row>
    <row r="1347" spans="1:11" x14ac:dyDescent="0.25">
      <c r="A1347" s="3"/>
      <c r="B1347" s="9"/>
      <c r="C1347" s="10"/>
      <c r="D1347" s="9"/>
      <c r="F1347" s="3"/>
      <c r="G1347" s="8"/>
      <c r="H1347" s="8"/>
      <c r="I1347" s="8"/>
      <c r="K1347"/>
    </row>
    <row r="1348" spans="1:11" x14ac:dyDescent="0.25">
      <c r="A1348" s="3"/>
      <c r="B1348" s="9"/>
      <c r="C1348" s="10"/>
      <c r="D1348" s="9"/>
      <c r="F1348" s="3"/>
      <c r="G1348" s="8"/>
      <c r="H1348" s="8"/>
      <c r="I1348" s="8"/>
      <c r="K1348"/>
    </row>
    <row r="1349" spans="1:11" x14ac:dyDescent="0.25">
      <c r="A1349" s="3"/>
      <c r="B1349" s="9"/>
      <c r="C1349" s="10"/>
      <c r="D1349" s="9"/>
      <c r="F1349" s="3"/>
      <c r="G1349" s="8"/>
      <c r="H1349" s="8"/>
      <c r="I1349" s="8"/>
      <c r="K1349"/>
    </row>
    <row r="1350" spans="1:11" x14ac:dyDescent="0.25">
      <c r="A1350" s="3"/>
      <c r="B1350" s="9"/>
      <c r="C1350" s="10"/>
      <c r="D1350" s="9"/>
      <c r="F1350" s="3"/>
      <c r="G1350" s="8"/>
      <c r="H1350" s="8"/>
      <c r="I1350" s="8"/>
      <c r="K1350"/>
    </row>
    <row r="1351" spans="1:11" x14ac:dyDescent="0.25">
      <c r="A1351" s="3"/>
      <c r="B1351" s="9"/>
      <c r="C1351" s="10"/>
      <c r="D1351" s="9"/>
      <c r="F1351" s="3"/>
      <c r="G1351" s="8"/>
      <c r="H1351" s="8"/>
      <c r="I1351" s="8"/>
      <c r="K1351"/>
    </row>
    <row r="1352" spans="1:11" x14ac:dyDescent="0.25">
      <c r="A1352" s="3"/>
      <c r="B1352" s="9"/>
      <c r="C1352" s="10"/>
      <c r="D1352" s="9"/>
      <c r="F1352" s="3"/>
      <c r="G1352" s="8"/>
      <c r="H1352" s="8"/>
      <c r="I1352" s="8"/>
      <c r="K1352"/>
    </row>
    <row r="1353" spans="1:11" x14ac:dyDescent="0.25">
      <c r="A1353" s="3"/>
      <c r="B1353" s="9"/>
      <c r="C1353" s="10"/>
      <c r="D1353" s="9"/>
      <c r="F1353" s="3"/>
      <c r="G1353" s="8"/>
      <c r="H1353" s="8"/>
      <c r="I1353" s="8"/>
      <c r="K1353"/>
    </row>
    <row r="1354" spans="1:11" x14ac:dyDescent="0.25">
      <c r="A1354" s="3"/>
      <c r="B1354" s="9"/>
      <c r="C1354" s="10"/>
      <c r="D1354" s="9"/>
      <c r="F1354" s="3"/>
      <c r="G1354" s="8"/>
      <c r="H1354" s="8"/>
      <c r="I1354" s="8"/>
      <c r="K1354"/>
    </row>
    <row r="1355" spans="1:11" x14ac:dyDescent="0.25">
      <c r="A1355" s="3"/>
      <c r="B1355" s="9"/>
      <c r="C1355" s="10"/>
      <c r="D1355" s="9"/>
      <c r="F1355" s="3"/>
      <c r="G1355" s="8"/>
      <c r="H1355" s="8"/>
      <c r="I1355" s="8"/>
      <c r="K1355"/>
    </row>
    <row r="1356" spans="1:11" x14ac:dyDescent="0.25">
      <c r="A1356" s="3"/>
      <c r="B1356" s="9"/>
      <c r="C1356" s="10"/>
      <c r="D1356" s="9"/>
      <c r="F1356" s="3"/>
      <c r="G1356" s="8"/>
      <c r="H1356" s="8"/>
      <c r="I1356" s="8"/>
      <c r="K1356"/>
    </row>
    <row r="1357" spans="1:11" x14ac:dyDescent="0.25">
      <c r="A1357" s="3"/>
      <c r="B1357" s="9"/>
      <c r="C1357" s="10"/>
      <c r="D1357" s="9"/>
      <c r="F1357" s="3"/>
      <c r="G1357" s="8"/>
      <c r="H1357" s="8"/>
      <c r="I1357" s="8"/>
      <c r="K1357"/>
    </row>
    <row r="1358" spans="1:11" x14ac:dyDescent="0.25">
      <c r="A1358" s="3"/>
      <c r="B1358" s="9"/>
      <c r="C1358" s="10"/>
      <c r="D1358" s="9"/>
      <c r="F1358" s="3"/>
      <c r="G1358" s="8"/>
      <c r="H1358" s="8"/>
      <c r="I1358" s="8"/>
      <c r="K1358"/>
    </row>
    <row r="1359" spans="1:11" x14ac:dyDescent="0.25">
      <c r="A1359" s="3"/>
      <c r="B1359" s="9"/>
      <c r="C1359" s="10"/>
      <c r="D1359" s="9"/>
      <c r="F1359" s="3"/>
      <c r="G1359" s="8"/>
      <c r="H1359" s="8"/>
      <c r="I1359" s="8"/>
      <c r="K1359"/>
    </row>
    <row r="1360" spans="1:11" x14ac:dyDescent="0.25">
      <c r="A1360" s="3"/>
      <c r="B1360" s="9"/>
      <c r="C1360" s="10"/>
      <c r="D1360" s="9"/>
      <c r="F1360" s="3"/>
      <c r="G1360" s="8"/>
      <c r="H1360" s="8"/>
      <c r="I1360" s="8"/>
      <c r="K1360"/>
    </row>
    <row r="1361" spans="1:11" x14ac:dyDescent="0.25">
      <c r="A1361" s="3"/>
      <c r="B1361" s="9"/>
      <c r="C1361" s="10"/>
      <c r="D1361" s="9"/>
      <c r="F1361" s="3"/>
      <c r="G1361" s="8"/>
      <c r="H1361" s="8"/>
      <c r="I1361" s="8"/>
      <c r="K1361"/>
    </row>
    <row r="1362" spans="1:11" x14ac:dyDescent="0.25">
      <c r="A1362" s="3"/>
      <c r="B1362" s="9"/>
      <c r="C1362" s="10"/>
      <c r="D1362" s="9"/>
      <c r="F1362" s="3"/>
      <c r="G1362" s="8"/>
      <c r="H1362" s="8"/>
      <c r="I1362" s="8"/>
      <c r="K1362"/>
    </row>
    <row r="1363" spans="1:11" x14ac:dyDescent="0.25">
      <c r="A1363" s="3"/>
      <c r="B1363" s="9"/>
      <c r="C1363" s="10"/>
      <c r="D1363" s="9"/>
      <c r="F1363" s="3"/>
      <c r="G1363" s="8"/>
      <c r="H1363" s="8"/>
      <c r="I1363" s="8"/>
      <c r="K1363"/>
    </row>
    <row r="1364" spans="1:11" x14ac:dyDescent="0.25">
      <c r="A1364" s="3"/>
      <c r="B1364" s="9"/>
      <c r="C1364" s="10"/>
      <c r="D1364" s="9"/>
      <c r="F1364" s="3"/>
      <c r="G1364" s="8"/>
      <c r="H1364" s="8"/>
      <c r="I1364" s="8"/>
      <c r="K1364"/>
    </row>
    <row r="1365" spans="1:11" x14ac:dyDescent="0.25">
      <c r="A1365" s="3"/>
      <c r="B1365" s="9"/>
      <c r="C1365" s="10"/>
      <c r="D1365" s="9"/>
      <c r="F1365" s="3"/>
      <c r="G1365" s="8"/>
      <c r="H1365" s="8"/>
      <c r="I1365" s="8"/>
      <c r="K1365"/>
    </row>
    <row r="1366" spans="1:11" x14ac:dyDescent="0.25">
      <c r="A1366" s="3"/>
      <c r="B1366" s="9"/>
      <c r="C1366" s="10"/>
      <c r="D1366" s="9"/>
      <c r="F1366" s="3"/>
      <c r="G1366" s="8"/>
      <c r="H1366" s="8"/>
      <c r="I1366" s="8"/>
      <c r="K1366"/>
    </row>
    <row r="1367" spans="1:11" x14ac:dyDescent="0.25">
      <c r="A1367" s="3"/>
      <c r="B1367" s="9"/>
      <c r="C1367" s="10"/>
      <c r="D1367" s="9"/>
      <c r="F1367" s="3"/>
      <c r="G1367" s="8"/>
      <c r="H1367" s="8"/>
      <c r="I1367" s="8"/>
      <c r="K1367"/>
    </row>
    <row r="1368" spans="1:11" x14ac:dyDescent="0.25">
      <c r="A1368" s="3"/>
      <c r="B1368" s="9"/>
      <c r="C1368" s="10"/>
      <c r="D1368" s="9"/>
      <c r="F1368" s="3"/>
      <c r="G1368" s="8"/>
      <c r="H1368" s="8"/>
      <c r="I1368" s="8"/>
      <c r="K1368"/>
    </row>
    <row r="1369" spans="1:11" x14ac:dyDescent="0.25">
      <c r="A1369" s="3"/>
      <c r="B1369" s="9"/>
      <c r="C1369" s="10"/>
      <c r="D1369" s="9"/>
      <c r="F1369" s="3"/>
      <c r="G1369" s="8"/>
      <c r="H1369" s="8"/>
      <c r="I1369" s="8"/>
      <c r="K1369"/>
    </row>
    <row r="1370" spans="1:11" x14ac:dyDescent="0.25">
      <c r="A1370" s="3"/>
      <c r="B1370" s="9"/>
      <c r="C1370" s="10"/>
      <c r="D1370" s="9"/>
      <c r="F1370" s="3"/>
      <c r="G1370" s="8"/>
      <c r="H1370" s="8"/>
      <c r="I1370" s="8"/>
      <c r="K1370"/>
    </row>
    <row r="1371" spans="1:11" x14ac:dyDescent="0.25">
      <c r="A1371" s="3"/>
      <c r="B1371" s="9"/>
      <c r="C1371" s="10"/>
      <c r="D1371" s="9"/>
      <c r="F1371" s="3"/>
      <c r="G1371" s="8"/>
      <c r="H1371" s="8"/>
      <c r="I1371" s="8"/>
      <c r="K1371"/>
    </row>
    <row r="1372" spans="1:11" x14ac:dyDescent="0.25">
      <c r="A1372" s="3"/>
      <c r="B1372" s="9"/>
      <c r="C1372" s="10"/>
      <c r="D1372" s="9"/>
      <c r="F1372" s="3"/>
      <c r="G1372" s="8"/>
      <c r="H1372" s="8"/>
      <c r="I1372" s="8"/>
      <c r="K1372"/>
    </row>
    <row r="1373" spans="1:11" x14ac:dyDescent="0.25">
      <c r="A1373" s="3"/>
      <c r="B1373" s="9"/>
      <c r="C1373" s="10"/>
      <c r="D1373" s="9"/>
      <c r="F1373" s="3"/>
      <c r="G1373" s="8"/>
      <c r="H1373" s="8"/>
      <c r="I1373" s="8"/>
      <c r="K1373"/>
    </row>
    <row r="1374" spans="1:11" x14ac:dyDescent="0.25">
      <c r="A1374" s="3"/>
      <c r="B1374" s="9"/>
      <c r="C1374" s="10"/>
      <c r="D1374" s="9"/>
      <c r="F1374" s="3"/>
      <c r="G1374" s="8"/>
      <c r="H1374" s="8"/>
      <c r="I1374" s="8"/>
      <c r="K1374"/>
    </row>
    <row r="1375" spans="1:11" x14ac:dyDescent="0.25">
      <c r="A1375" s="3"/>
      <c r="B1375" s="9"/>
      <c r="C1375" s="10"/>
      <c r="D1375" s="9"/>
      <c r="F1375" s="3"/>
      <c r="G1375" s="8"/>
      <c r="H1375" s="8"/>
      <c r="I1375" s="8"/>
      <c r="K1375"/>
    </row>
    <row r="1376" spans="1:11" x14ac:dyDescent="0.25">
      <c r="A1376" s="3"/>
      <c r="B1376" s="9"/>
      <c r="C1376" s="10"/>
      <c r="D1376" s="9"/>
      <c r="F1376" s="3"/>
      <c r="G1376" s="8"/>
      <c r="H1376" s="8"/>
      <c r="I1376" s="8"/>
      <c r="K1376"/>
    </row>
    <row r="1377" spans="1:11" x14ac:dyDescent="0.25">
      <c r="A1377" s="3"/>
      <c r="B1377" s="9"/>
      <c r="C1377" s="10"/>
      <c r="D1377" s="9"/>
      <c r="F1377" s="3"/>
      <c r="G1377" s="8"/>
      <c r="H1377" s="8"/>
      <c r="I1377" s="8"/>
      <c r="K1377"/>
    </row>
    <row r="1378" spans="1:11" x14ac:dyDescent="0.25">
      <c r="A1378" s="3"/>
      <c r="B1378" s="9"/>
      <c r="C1378" s="10"/>
      <c r="D1378" s="9"/>
      <c r="F1378" s="3"/>
      <c r="G1378" s="8"/>
      <c r="H1378" s="8"/>
      <c r="I1378" s="8"/>
      <c r="K1378"/>
    </row>
    <row r="1379" spans="1:11" x14ac:dyDescent="0.25">
      <c r="A1379" s="3"/>
      <c r="B1379" s="9"/>
      <c r="C1379" s="10"/>
      <c r="D1379" s="9"/>
      <c r="F1379" s="3"/>
      <c r="G1379" s="8"/>
      <c r="H1379" s="8"/>
      <c r="I1379" s="8"/>
      <c r="K1379"/>
    </row>
    <row r="1380" spans="1:11" x14ac:dyDescent="0.25">
      <c r="A1380" s="3"/>
      <c r="B1380" s="9"/>
      <c r="C1380" s="10"/>
      <c r="D1380" s="9"/>
      <c r="F1380" s="3"/>
      <c r="G1380" s="8"/>
      <c r="H1380" s="8"/>
      <c r="I1380" s="8"/>
      <c r="K1380"/>
    </row>
    <row r="1381" spans="1:11" x14ac:dyDescent="0.25">
      <c r="A1381" s="3"/>
      <c r="B1381" s="9"/>
      <c r="C1381" s="10"/>
      <c r="D1381" s="9"/>
      <c r="F1381" s="3"/>
      <c r="G1381" s="8"/>
      <c r="H1381" s="8"/>
      <c r="I1381" s="8"/>
      <c r="K1381"/>
    </row>
    <row r="1382" spans="1:11" x14ac:dyDescent="0.25">
      <c r="A1382" s="3"/>
      <c r="B1382" s="9"/>
      <c r="C1382" s="10"/>
      <c r="D1382" s="9"/>
      <c r="F1382" s="3"/>
      <c r="G1382" s="8"/>
      <c r="H1382" s="8"/>
      <c r="I1382" s="8"/>
      <c r="K1382"/>
    </row>
    <row r="1383" spans="1:11" x14ac:dyDescent="0.25">
      <c r="A1383" s="3"/>
      <c r="B1383" s="9"/>
      <c r="C1383" s="10"/>
      <c r="D1383" s="9"/>
      <c r="F1383" s="3"/>
      <c r="G1383" s="8"/>
      <c r="H1383" s="8"/>
      <c r="I1383" s="8"/>
      <c r="K1383"/>
    </row>
    <row r="1384" spans="1:11" x14ac:dyDescent="0.25">
      <c r="A1384" s="3"/>
      <c r="B1384" s="9"/>
      <c r="C1384" s="10"/>
      <c r="D1384" s="9"/>
      <c r="F1384" s="3"/>
      <c r="G1384" s="8"/>
      <c r="H1384" s="8"/>
      <c r="I1384" s="8"/>
      <c r="K1384"/>
    </row>
    <row r="1385" spans="1:11" x14ac:dyDescent="0.25">
      <c r="A1385" s="3"/>
      <c r="B1385" s="9"/>
      <c r="C1385" s="10"/>
      <c r="D1385" s="9"/>
      <c r="F1385" s="3"/>
      <c r="G1385" s="8"/>
      <c r="H1385" s="8"/>
      <c r="I1385" s="8"/>
      <c r="K1385"/>
    </row>
    <row r="1386" spans="1:11" x14ac:dyDescent="0.25">
      <c r="A1386" s="3"/>
      <c r="B1386" s="9"/>
      <c r="C1386" s="10"/>
      <c r="D1386" s="9"/>
      <c r="F1386" s="3"/>
      <c r="G1386" s="8"/>
      <c r="H1386" s="8"/>
      <c r="I1386" s="8"/>
      <c r="K1386"/>
    </row>
    <row r="1387" spans="1:11" x14ac:dyDescent="0.25">
      <c r="A1387" s="3"/>
      <c r="B1387" s="9"/>
      <c r="C1387" s="10"/>
      <c r="D1387" s="9"/>
      <c r="F1387" s="3"/>
      <c r="G1387" s="8"/>
      <c r="H1387" s="8"/>
      <c r="I1387" s="8"/>
      <c r="K1387"/>
    </row>
    <row r="1388" spans="1:11" x14ac:dyDescent="0.25">
      <c r="A1388" s="3"/>
      <c r="B1388" s="9"/>
      <c r="C1388" s="10"/>
      <c r="D1388" s="9"/>
      <c r="F1388" s="3"/>
      <c r="G1388" s="8"/>
      <c r="H1388" s="8"/>
      <c r="I1388" s="8"/>
      <c r="K1388"/>
    </row>
    <row r="1389" spans="1:11" x14ac:dyDescent="0.25">
      <c r="A1389" s="3"/>
      <c r="B1389" s="9"/>
      <c r="C1389" s="10"/>
      <c r="D1389" s="9"/>
      <c r="F1389" s="3"/>
      <c r="G1389" s="8"/>
      <c r="H1389" s="8"/>
      <c r="I1389" s="8"/>
      <c r="K1389"/>
    </row>
    <row r="1390" spans="1:11" x14ac:dyDescent="0.25">
      <c r="A1390" s="3"/>
      <c r="B1390" s="9"/>
      <c r="C1390" s="10"/>
      <c r="D1390" s="9"/>
      <c r="F1390" s="3"/>
      <c r="G1390" s="8"/>
      <c r="H1390" s="8"/>
      <c r="I1390" s="8"/>
      <c r="K1390"/>
    </row>
    <row r="1391" spans="1:11" x14ac:dyDescent="0.25">
      <c r="A1391" s="3"/>
      <c r="B1391" s="9"/>
      <c r="C1391" s="10"/>
      <c r="D1391" s="9"/>
      <c r="F1391" s="3"/>
      <c r="G1391" s="8"/>
      <c r="H1391" s="8"/>
      <c r="I1391" s="8"/>
      <c r="K1391"/>
    </row>
    <row r="1392" spans="1:11" x14ac:dyDescent="0.25">
      <c r="A1392" s="3"/>
      <c r="B1392" s="9"/>
      <c r="C1392" s="10"/>
      <c r="D1392" s="9"/>
      <c r="F1392" s="3"/>
      <c r="G1392" s="8"/>
      <c r="H1392" s="8"/>
      <c r="I1392" s="8"/>
      <c r="K1392"/>
    </row>
    <row r="1393" spans="1:11" x14ac:dyDescent="0.25">
      <c r="A1393" s="3"/>
      <c r="B1393" s="9"/>
      <c r="C1393" s="10"/>
      <c r="D1393" s="9"/>
      <c r="F1393" s="3"/>
      <c r="G1393" s="8"/>
      <c r="H1393" s="8"/>
      <c r="I1393" s="8"/>
      <c r="K1393"/>
    </row>
    <row r="1394" spans="1:11" x14ac:dyDescent="0.25">
      <c r="A1394" s="3"/>
      <c r="B1394" s="9"/>
      <c r="C1394" s="10"/>
      <c r="D1394" s="9"/>
      <c r="F1394" s="3"/>
      <c r="G1394" s="8"/>
      <c r="H1394" s="8"/>
      <c r="I1394" s="8"/>
      <c r="K1394"/>
    </row>
    <row r="1395" spans="1:11" x14ac:dyDescent="0.25">
      <c r="A1395" s="3"/>
      <c r="B1395" s="9"/>
      <c r="C1395" s="10"/>
      <c r="D1395" s="9"/>
      <c r="F1395" s="3"/>
      <c r="G1395" s="8"/>
      <c r="H1395" s="8"/>
      <c r="I1395" s="8"/>
      <c r="K1395"/>
    </row>
    <row r="1396" spans="1:11" x14ac:dyDescent="0.25">
      <c r="A1396" s="3"/>
      <c r="B1396" s="9"/>
      <c r="C1396" s="10"/>
      <c r="D1396" s="9"/>
      <c r="F1396" s="3"/>
      <c r="G1396" s="8"/>
      <c r="H1396" s="8"/>
      <c r="I1396" s="8"/>
      <c r="K1396"/>
    </row>
    <row r="1397" spans="1:11" x14ac:dyDescent="0.25">
      <c r="A1397" s="3"/>
      <c r="B1397" s="9"/>
      <c r="C1397" s="10"/>
      <c r="D1397" s="9"/>
      <c r="F1397" s="3"/>
      <c r="G1397" s="8"/>
      <c r="H1397" s="8"/>
      <c r="I1397" s="8"/>
      <c r="K1397"/>
    </row>
    <row r="1398" spans="1:11" x14ac:dyDescent="0.25">
      <c r="A1398" s="3"/>
      <c r="B1398" s="9"/>
      <c r="C1398" s="10"/>
      <c r="D1398" s="9"/>
      <c r="F1398" s="3"/>
      <c r="G1398" s="8"/>
      <c r="H1398" s="8"/>
      <c r="I1398" s="8"/>
      <c r="K1398"/>
    </row>
    <row r="1399" spans="1:11" x14ac:dyDescent="0.25">
      <c r="A1399" s="3"/>
      <c r="B1399" s="9"/>
      <c r="C1399" s="10"/>
      <c r="D1399" s="9"/>
      <c r="F1399" s="3"/>
      <c r="G1399" s="8"/>
      <c r="H1399" s="8"/>
      <c r="I1399" s="8"/>
      <c r="K1399"/>
    </row>
    <row r="1400" spans="1:11" x14ac:dyDescent="0.25">
      <c r="A1400" s="3"/>
      <c r="B1400" s="9"/>
      <c r="C1400" s="10"/>
      <c r="D1400" s="9"/>
      <c r="F1400" s="3"/>
      <c r="G1400" s="8"/>
      <c r="H1400" s="8"/>
      <c r="I1400" s="8"/>
      <c r="K1400"/>
    </row>
    <row r="1401" spans="1:11" x14ac:dyDescent="0.25">
      <c r="A1401" s="3"/>
      <c r="B1401" s="9"/>
      <c r="C1401" s="10"/>
      <c r="D1401" s="9"/>
      <c r="F1401" s="3"/>
      <c r="G1401" s="8"/>
      <c r="H1401" s="8"/>
      <c r="I1401" s="8"/>
      <c r="K1401"/>
    </row>
    <row r="1402" spans="1:11" x14ac:dyDescent="0.25">
      <c r="A1402" s="3"/>
      <c r="B1402" s="9"/>
      <c r="C1402" s="10"/>
      <c r="D1402" s="9"/>
      <c r="F1402" s="3"/>
      <c r="G1402" s="8"/>
      <c r="H1402" s="8"/>
      <c r="I1402" s="8"/>
      <c r="K1402"/>
    </row>
    <row r="1403" spans="1:11" x14ac:dyDescent="0.25">
      <c r="A1403" s="3"/>
      <c r="B1403" s="9"/>
      <c r="C1403" s="10"/>
      <c r="D1403" s="9"/>
      <c r="F1403" s="3"/>
      <c r="G1403" s="8"/>
      <c r="H1403" s="8"/>
      <c r="I1403" s="8"/>
      <c r="K1403"/>
    </row>
    <row r="1404" spans="1:11" x14ac:dyDescent="0.25">
      <c r="A1404" s="3"/>
      <c r="B1404" s="9"/>
      <c r="C1404" s="10"/>
      <c r="D1404" s="9"/>
      <c r="F1404" s="3"/>
      <c r="G1404" s="8"/>
      <c r="H1404" s="8"/>
      <c r="I1404" s="8"/>
      <c r="K1404"/>
    </row>
    <row r="1405" spans="1:11" x14ac:dyDescent="0.25">
      <c r="A1405" s="3"/>
      <c r="B1405" s="9"/>
      <c r="C1405" s="10"/>
      <c r="D1405" s="9"/>
      <c r="F1405" s="3"/>
      <c r="G1405" s="8"/>
      <c r="H1405" s="8"/>
      <c r="I1405" s="8"/>
      <c r="K1405"/>
    </row>
    <row r="1406" spans="1:11" x14ac:dyDescent="0.25">
      <c r="A1406" s="3"/>
      <c r="B1406" s="9"/>
      <c r="C1406" s="10"/>
      <c r="D1406" s="9"/>
      <c r="F1406" s="3"/>
      <c r="G1406" s="8"/>
      <c r="H1406" s="8"/>
      <c r="I1406" s="8"/>
      <c r="K1406"/>
    </row>
    <row r="1407" spans="1:11" x14ac:dyDescent="0.25">
      <c r="A1407" s="3"/>
      <c r="B1407" s="9"/>
      <c r="C1407" s="10"/>
      <c r="D1407" s="9"/>
      <c r="F1407" s="3"/>
      <c r="G1407" s="8"/>
      <c r="H1407" s="8"/>
      <c r="I1407" s="8"/>
      <c r="K1407"/>
    </row>
    <row r="1408" spans="1:11" x14ac:dyDescent="0.25">
      <c r="A1408" s="3"/>
      <c r="B1408" s="9"/>
      <c r="C1408" s="10"/>
      <c r="D1408" s="9"/>
      <c r="F1408" s="3"/>
      <c r="G1408" s="8"/>
      <c r="H1408" s="8"/>
      <c r="I1408" s="8"/>
      <c r="K1408"/>
    </row>
    <row r="1409" spans="1:11" x14ac:dyDescent="0.25">
      <c r="A1409" s="3"/>
      <c r="B1409" s="9"/>
      <c r="C1409" s="10"/>
      <c r="D1409" s="9"/>
      <c r="F1409" s="3"/>
      <c r="G1409" s="8"/>
      <c r="H1409" s="8"/>
      <c r="I1409" s="8"/>
      <c r="K1409"/>
    </row>
    <row r="1410" spans="1:11" x14ac:dyDescent="0.25">
      <c r="A1410" s="3"/>
      <c r="B1410" s="9"/>
      <c r="C1410" s="10"/>
      <c r="D1410" s="9"/>
      <c r="F1410" s="3"/>
      <c r="G1410" s="8"/>
      <c r="H1410" s="8"/>
      <c r="I1410" s="8"/>
      <c r="K1410"/>
    </row>
    <row r="1411" spans="1:11" x14ac:dyDescent="0.25">
      <c r="A1411" s="3"/>
      <c r="B1411" s="9"/>
      <c r="C1411" s="10"/>
      <c r="D1411" s="9"/>
      <c r="F1411" s="3"/>
      <c r="G1411" s="8"/>
      <c r="H1411" s="8"/>
      <c r="I1411" s="8"/>
      <c r="K1411"/>
    </row>
    <row r="1412" spans="1:11" x14ac:dyDescent="0.25">
      <c r="A1412" s="3"/>
      <c r="B1412" s="9"/>
      <c r="C1412" s="10"/>
      <c r="D1412" s="9"/>
      <c r="F1412" s="3"/>
      <c r="G1412" s="8"/>
      <c r="H1412" s="8"/>
      <c r="I1412" s="8"/>
      <c r="K1412"/>
    </row>
    <row r="1413" spans="1:11" x14ac:dyDescent="0.25">
      <c r="A1413" s="3"/>
      <c r="B1413" s="9"/>
      <c r="C1413" s="10"/>
      <c r="D1413" s="9"/>
      <c r="F1413" s="3"/>
      <c r="G1413" s="8"/>
      <c r="H1413" s="8"/>
      <c r="I1413" s="8"/>
      <c r="K1413"/>
    </row>
    <row r="1414" spans="1:11" x14ac:dyDescent="0.25">
      <c r="A1414" s="3"/>
      <c r="B1414" s="9"/>
      <c r="C1414" s="10"/>
      <c r="D1414" s="9"/>
      <c r="F1414" s="3"/>
      <c r="G1414" s="8"/>
      <c r="H1414" s="8"/>
      <c r="I1414" s="8"/>
      <c r="K1414"/>
    </row>
    <row r="1415" spans="1:11" x14ac:dyDescent="0.25">
      <c r="A1415" s="3"/>
      <c r="B1415" s="9"/>
      <c r="C1415" s="10"/>
      <c r="D1415" s="9"/>
      <c r="F1415" s="3"/>
      <c r="G1415" s="8"/>
      <c r="H1415" s="8"/>
      <c r="I1415" s="8"/>
      <c r="K1415"/>
    </row>
    <row r="1416" spans="1:11" x14ac:dyDescent="0.25">
      <c r="A1416" s="3"/>
      <c r="B1416" s="9"/>
      <c r="C1416" s="10"/>
      <c r="D1416" s="9"/>
      <c r="F1416" s="3"/>
      <c r="G1416" s="8"/>
      <c r="H1416" s="8"/>
      <c r="I1416" s="8"/>
      <c r="K1416"/>
    </row>
    <row r="1417" spans="1:11" x14ac:dyDescent="0.25">
      <c r="A1417" s="3"/>
      <c r="B1417" s="9"/>
      <c r="C1417" s="10"/>
      <c r="D1417" s="9"/>
      <c r="F1417" s="3"/>
      <c r="G1417" s="8"/>
      <c r="H1417" s="8"/>
      <c r="I1417" s="8"/>
      <c r="K1417"/>
    </row>
    <row r="1418" spans="1:11" x14ac:dyDescent="0.25">
      <c r="A1418" s="3"/>
      <c r="B1418" s="9"/>
      <c r="C1418" s="10"/>
      <c r="D1418" s="9"/>
      <c r="F1418" s="3"/>
      <c r="G1418" s="8"/>
      <c r="H1418" s="8"/>
      <c r="I1418" s="8"/>
      <c r="K1418"/>
    </row>
    <row r="1419" spans="1:11" x14ac:dyDescent="0.25">
      <c r="A1419" s="3"/>
      <c r="B1419" s="9"/>
      <c r="C1419" s="10"/>
      <c r="D1419" s="9"/>
      <c r="F1419" s="3"/>
      <c r="G1419" s="8"/>
      <c r="H1419" s="8"/>
      <c r="I1419" s="8"/>
      <c r="K1419"/>
    </row>
    <row r="1420" spans="1:11" x14ac:dyDescent="0.25">
      <c r="A1420" s="3"/>
      <c r="B1420" s="9"/>
      <c r="C1420" s="10"/>
      <c r="D1420" s="9"/>
      <c r="F1420" s="3"/>
      <c r="G1420" s="8"/>
      <c r="H1420" s="8"/>
      <c r="I1420" s="8"/>
      <c r="K1420"/>
    </row>
    <row r="1421" spans="1:11" x14ac:dyDescent="0.25">
      <c r="A1421" s="3"/>
      <c r="B1421" s="9"/>
      <c r="C1421" s="10"/>
      <c r="D1421" s="9"/>
      <c r="F1421" s="3"/>
      <c r="G1421" s="8"/>
      <c r="H1421" s="8"/>
      <c r="I1421" s="8"/>
      <c r="K1421"/>
    </row>
    <row r="1422" spans="1:11" x14ac:dyDescent="0.25">
      <c r="A1422" s="3"/>
      <c r="B1422" s="9"/>
      <c r="C1422" s="10"/>
      <c r="D1422" s="9"/>
      <c r="F1422" s="3"/>
      <c r="G1422" s="8"/>
      <c r="H1422" s="8"/>
      <c r="I1422" s="8"/>
      <c r="K1422"/>
    </row>
    <row r="1423" spans="1:11" x14ac:dyDescent="0.25">
      <c r="A1423" s="3"/>
      <c r="B1423" s="9"/>
      <c r="C1423" s="10"/>
      <c r="D1423" s="9"/>
      <c r="F1423" s="3"/>
      <c r="G1423" s="8"/>
      <c r="H1423" s="8"/>
      <c r="I1423" s="8"/>
      <c r="K1423"/>
    </row>
    <row r="1424" spans="1:11" x14ac:dyDescent="0.25">
      <c r="A1424" s="3"/>
      <c r="B1424" s="9"/>
      <c r="C1424" s="10"/>
      <c r="D1424" s="9"/>
      <c r="F1424" s="3"/>
      <c r="G1424" s="8"/>
      <c r="H1424" s="8"/>
      <c r="I1424" s="8"/>
      <c r="K1424"/>
    </row>
    <row r="1425" spans="1:11" x14ac:dyDescent="0.25">
      <c r="A1425" s="3"/>
      <c r="B1425" s="9"/>
      <c r="C1425" s="10"/>
      <c r="D1425" s="9"/>
      <c r="F1425" s="3"/>
      <c r="G1425" s="8"/>
      <c r="H1425" s="8"/>
      <c r="I1425" s="8"/>
      <c r="K1425"/>
    </row>
    <row r="1426" spans="1:11" x14ac:dyDescent="0.25">
      <c r="A1426" s="3"/>
      <c r="B1426" s="9"/>
      <c r="C1426" s="10"/>
      <c r="D1426" s="9"/>
      <c r="F1426" s="3"/>
      <c r="G1426" s="8"/>
      <c r="H1426" s="8"/>
      <c r="I1426" s="8"/>
      <c r="K1426"/>
    </row>
    <row r="1427" spans="1:11" x14ac:dyDescent="0.25">
      <c r="A1427" s="3"/>
      <c r="B1427" s="9"/>
      <c r="C1427" s="10"/>
      <c r="D1427" s="9"/>
      <c r="F1427" s="3"/>
      <c r="G1427" s="8"/>
      <c r="H1427" s="8"/>
      <c r="I1427" s="8"/>
      <c r="K1427"/>
    </row>
    <row r="1428" spans="1:11" x14ac:dyDescent="0.25">
      <c r="A1428" s="3"/>
      <c r="B1428" s="9"/>
      <c r="C1428" s="10"/>
      <c r="D1428" s="9"/>
      <c r="F1428" s="3"/>
      <c r="G1428" s="8"/>
      <c r="H1428" s="8"/>
      <c r="I1428" s="8"/>
      <c r="K1428"/>
    </row>
    <row r="1429" spans="1:11" x14ac:dyDescent="0.25">
      <c r="A1429" s="3"/>
      <c r="B1429" s="9"/>
      <c r="C1429" s="10"/>
      <c r="D1429" s="9"/>
      <c r="F1429" s="3"/>
      <c r="G1429" s="8"/>
      <c r="H1429" s="8"/>
      <c r="I1429" s="8"/>
      <c r="K1429"/>
    </row>
    <row r="1430" spans="1:11" x14ac:dyDescent="0.25">
      <c r="A1430" s="3"/>
      <c r="B1430" s="9"/>
      <c r="C1430" s="10"/>
      <c r="D1430" s="9"/>
      <c r="F1430" s="3"/>
      <c r="G1430" s="8"/>
      <c r="H1430" s="8"/>
      <c r="I1430" s="8"/>
      <c r="K1430"/>
    </row>
    <row r="1431" spans="1:11" x14ac:dyDescent="0.25">
      <c r="A1431" s="3"/>
      <c r="B1431" s="9"/>
      <c r="C1431" s="10"/>
      <c r="D1431" s="9"/>
      <c r="F1431" s="3"/>
      <c r="G1431" s="8"/>
      <c r="H1431" s="8"/>
      <c r="I1431" s="8"/>
      <c r="K1431"/>
    </row>
    <row r="1432" spans="1:11" x14ac:dyDescent="0.25">
      <c r="A1432" s="3"/>
      <c r="B1432" s="9"/>
      <c r="C1432" s="10"/>
      <c r="D1432" s="9"/>
      <c r="F1432" s="3"/>
      <c r="G1432" s="8"/>
      <c r="H1432" s="8"/>
      <c r="I1432" s="8"/>
      <c r="K1432"/>
    </row>
    <row r="1433" spans="1:11" x14ac:dyDescent="0.25">
      <c r="A1433" s="3"/>
      <c r="B1433" s="9"/>
      <c r="C1433" s="10"/>
      <c r="D1433" s="9"/>
      <c r="F1433" s="3"/>
      <c r="G1433" s="8"/>
      <c r="H1433" s="8"/>
      <c r="I1433" s="8"/>
      <c r="K1433"/>
    </row>
    <row r="1434" spans="1:11" x14ac:dyDescent="0.25">
      <c r="A1434" s="3"/>
      <c r="B1434" s="9"/>
      <c r="C1434" s="10"/>
      <c r="D1434" s="9"/>
      <c r="F1434" s="3"/>
      <c r="G1434" s="8"/>
      <c r="H1434" s="8"/>
      <c r="I1434" s="8"/>
      <c r="K1434"/>
    </row>
    <row r="1435" spans="1:11" x14ac:dyDescent="0.25">
      <c r="A1435" s="3"/>
      <c r="B1435" s="9"/>
      <c r="C1435" s="10"/>
      <c r="D1435" s="9"/>
      <c r="F1435" s="3"/>
      <c r="G1435" s="8"/>
      <c r="H1435" s="8"/>
      <c r="I1435" s="8"/>
      <c r="K1435"/>
    </row>
    <row r="1436" spans="1:11" x14ac:dyDescent="0.25">
      <c r="A1436" s="3"/>
      <c r="B1436" s="9"/>
      <c r="C1436" s="10"/>
      <c r="D1436" s="9"/>
      <c r="F1436" s="3"/>
      <c r="G1436" s="8"/>
      <c r="H1436" s="8"/>
      <c r="I1436" s="8"/>
      <c r="K1436"/>
    </row>
    <row r="1437" spans="1:11" x14ac:dyDescent="0.25">
      <c r="A1437" s="3"/>
      <c r="B1437" s="9"/>
      <c r="C1437" s="10"/>
      <c r="D1437" s="9"/>
      <c r="F1437" s="3"/>
      <c r="G1437" s="8"/>
      <c r="H1437" s="8"/>
      <c r="I1437" s="8"/>
      <c r="K1437"/>
    </row>
    <row r="1438" spans="1:11" x14ac:dyDescent="0.25">
      <c r="A1438" s="3"/>
      <c r="B1438" s="9"/>
      <c r="C1438" s="10"/>
      <c r="D1438" s="9"/>
      <c r="F1438" s="3"/>
      <c r="G1438" s="8"/>
      <c r="H1438" s="8"/>
      <c r="I1438" s="8"/>
      <c r="K1438"/>
    </row>
    <row r="1439" spans="1:11" x14ac:dyDescent="0.25">
      <c r="A1439" s="3"/>
      <c r="B1439" s="9"/>
      <c r="C1439" s="10"/>
      <c r="D1439" s="9"/>
      <c r="F1439" s="3"/>
      <c r="G1439" s="8"/>
      <c r="H1439" s="8"/>
      <c r="I1439" s="8"/>
      <c r="K1439"/>
    </row>
    <row r="1440" spans="1:11" x14ac:dyDescent="0.25">
      <c r="A1440" s="3"/>
      <c r="B1440" s="9"/>
      <c r="C1440" s="10"/>
      <c r="D1440" s="9"/>
      <c r="F1440" s="3"/>
      <c r="G1440" s="8"/>
      <c r="H1440" s="8"/>
      <c r="I1440" s="8"/>
      <c r="K1440"/>
    </row>
    <row r="1441" spans="1:11" x14ac:dyDescent="0.25">
      <c r="A1441" s="3"/>
      <c r="B1441" s="9"/>
      <c r="C1441" s="10"/>
      <c r="D1441" s="9"/>
      <c r="F1441" s="3"/>
      <c r="G1441" s="8"/>
      <c r="H1441" s="8"/>
      <c r="I1441" s="8"/>
      <c r="K1441"/>
    </row>
    <row r="1442" spans="1:11" x14ac:dyDescent="0.25">
      <c r="A1442" s="3"/>
      <c r="B1442" s="9"/>
      <c r="C1442" s="10"/>
      <c r="D1442" s="9"/>
      <c r="F1442" s="3"/>
      <c r="G1442" s="8"/>
      <c r="H1442" s="8"/>
      <c r="I1442" s="8"/>
      <c r="K1442"/>
    </row>
    <row r="1443" spans="1:11" x14ac:dyDescent="0.25">
      <c r="A1443" s="3"/>
      <c r="B1443" s="9"/>
      <c r="C1443" s="10"/>
      <c r="D1443" s="9"/>
      <c r="F1443" s="3"/>
      <c r="G1443" s="8"/>
      <c r="H1443" s="8"/>
      <c r="I1443" s="8"/>
      <c r="K1443"/>
    </row>
    <row r="1444" spans="1:11" x14ac:dyDescent="0.25">
      <c r="A1444" s="3"/>
      <c r="B1444" s="9"/>
      <c r="C1444" s="10"/>
      <c r="D1444" s="9"/>
      <c r="F1444" s="3"/>
      <c r="G1444" s="8"/>
      <c r="H1444" s="8"/>
      <c r="I1444" s="8"/>
      <c r="K1444"/>
    </row>
    <row r="1445" spans="1:11" x14ac:dyDescent="0.25">
      <c r="A1445" s="3"/>
      <c r="B1445" s="9"/>
      <c r="C1445" s="10"/>
      <c r="D1445" s="9"/>
      <c r="F1445" s="3"/>
      <c r="G1445" s="8"/>
      <c r="H1445" s="8"/>
      <c r="I1445" s="8"/>
      <c r="K1445"/>
    </row>
    <row r="1446" spans="1:11" x14ac:dyDescent="0.25">
      <c r="A1446" s="3"/>
      <c r="B1446" s="9"/>
      <c r="C1446" s="10"/>
      <c r="D1446" s="9"/>
      <c r="F1446" s="3"/>
      <c r="G1446" s="8"/>
      <c r="H1446" s="8"/>
      <c r="I1446" s="8"/>
      <c r="K1446"/>
    </row>
    <row r="1447" spans="1:11" x14ac:dyDescent="0.25">
      <c r="A1447" s="3"/>
      <c r="B1447" s="9"/>
      <c r="C1447" s="10"/>
      <c r="D1447" s="9"/>
      <c r="F1447" s="3"/>
      <c r="G1447" s="8"/>
      <c r="H1447" s="8"/>
      <c r="I1447" s="8"/>
      <c r="K1447"/>
    </row>
    <row r="1448" spans="1:11" x14ac:dyDescent="0.25">
      <c r="A1448" s="3"/>
      <c r="B1448" s="9"/>
      <c r="C1448" s="10"/>
      <c r="D1448" s="9"/>
      <c r="F1448" s="3"/>
      <c r="G1448" s="8"/>
      <c r="H1448" s="8"/>
      <c r="I1448" s="8"/>
      <c r="K1448"/>
    </row>
    <row r="1449" spans="1:11" x14ac:dyDescent="0.25">
      <c r="A1449" s="3"/>
      <c r="B1449" s="9"/>
      <c r="C1449" s="10"/>
      <c r="D1449" s="9"/>
      <c r="F1449" s="3"/>
      <c r="G1449" s="8"/>
      <c r="H1449" s="8"/>
      <c r="I1449" s="8"/>
      <c r="K1449"/>
    </row>
    <row r="1450" spans="1:11" x14ac:dyDescent="0.25">
      <c r="A1450" s="3"/>
      <c r="B1450" s="9"/>
      <c r="C1450" s="10"/>
      <c r="D1450" s="9"/>
      <c r="F1450" s="3"/>
      <c r="G1450" s="8"/>
      <c r="H1450" s="8"/>
      <c r="I1450" s="8"/>
      <c r="K1450"/>
    </row>
    <row r="1451" spans="1:11" x14ac:dyDescent="0.25">
      <c r="A1451" s="3"/>
      <c r="B1451" s="9"/>
      <c r="C1451" s="10"/>
      <c r="D1451" s="9"/>
      <c r="F1451" s="3"/>
      <c r="G1451" s="8"/>
      <c r="H1451" s="8"/>
      <c r="I1451" s="8"/>
      <c r="K1451"/>
    </row>
    <row r="1452" spans="1:11" x14ac:dyDescent="0.25">
      <c r="A1452" s="3"/>
      <c r="B1452" s="9"/>
      <c r="C1452" s="10"/>
      <c r="D1452" s="9"/>
      <c r="F1452" s="3"/>
      <c r="G1452" s="8"/>
      <c r="H1452" s="8"/>
      <c r="I1452" s="8"/>
      <c r="K1452"/>
    </row>
    <row r="1453" spans="1:11" x14ac:dyDescent="0.25">
      <c r="A1453" s="3"/>
      <c r="B1453" s="9"/>
      <c r="C1453" s="10"/>
      <c r="D1453" s="9"/>
      <c r="F1453" s="3"/>
      <c r="G1453" s="8"/>
      <c r="H1453" s="8"/>
      <c r="I1453" s="8"/>
      <c r="K1453"/>
    </row>
    <row r="1454" spans="1:11" x14ac:dyDescent="0.25">
      <c r="A1454" s="3"/>
      <c r="B1454" s="9"/>
      <c r="C1454" s="10"/>
      <c r="D1454" s="9"/>
      <c r="F1454" s="3"/>
      <c r="G1454" s="8"/>
      <c r="H1454" s="8"/>
      <c r="I1454" s="8"/>
      <c r="K1454"/>
    </row>
    <row r="1455" spans="1:11" x14ac:dyDescent="0.25">
      <c r="A1455" s="3"/>
      <c r="B1455" s="9"/>
      <c r="C1455" s="10"/>
      <c r="D1455" s="9"/>
      <c r="F1455" s="3"/>
      <c r="G1455" s="8"/>
      <c r="H1455" s="8"/>
      <c r="I1455" s="8"/>
      <c r="K1455"/>
    </row>
    <row r="1456" spans="1:11" x14ac:dyDescent="0.25">
      <c r="A1456" s="3"/>
      <c r="B1456" s="9"/>
      <c r="C1456" s="10"/>
      <c r="D1456" s="9"/>
      <c r="F1456" s="3"/>
      <c r="G1456" s="8"/>
      <c r="H1456" s="8"/>
      <c r="I1456" s="8"/>
      <c r="K1456"/>
    </row>
    <row r="1457" spans="1:11" x14ac:dyDescent="0.25">
      <c r="A1457" s="3"/>
      <c r="B1457" s="9"/>
      <c r="C1457" s="10"/>
      <c r="D1457" s="9"/>
      <c r="F1457" s="3"/>
      <c r="G1457" s="8"/>
      <c r="H1457" s="8"/>
      <c r="I1457" s="8"/>
      <c r="K1457"/>
    </row>
    <row r="1458" spans="1:11" x14ac:dyDescent="0.25">
      <c r="A1458" s="3"/>
      <c r="B1458" s="9"/>
      <c r="C1458" s="10"/>
      <c r="D1458" s="9"/>
      <c r="F1458" s="3"/>
      <c r="G1458" s="8"/>
      <c r="H1458" s="8"/>
      <c r="I1458" s="8"/>
      <c r="K1458"/>
    </row>
    <row r="1459" spans="1:11" x14ac:dyDescent="0.25">
      <c r="A1459" s="3"/>
      <c r="B1459" s="9"/>
      <c r="C1459" s="10"/>
      <c r="D1459" s="9"/>
      <c r="F1459" s="3"/>
      <c r="G1459" s="8"/>
      <c r="H1459" s="8"/>
      <c r="I1459" s="8"/>
      <c r="K1459"/>
    </row>
    <row r="1460" spans="1:11" x14ac:dyDescent="0.25">
      <c r="A1460" s="3"/>
      <c r="B1460" s="9"/>
      <c r="C1460" s="10"/>
      <c r="D1460" s="9"/>
      <c r="F1460" s="3"/>
      <c r="G1460" s="8"/>
      <c r="H1460" s="8"/>
      <c r="I1460" s="8"/>
      <c r="K1460"/>
    </row>
    <row r="1461" spans="1:11" x14ac:dyDescent="0.25">
      <c r="A1461" s="3"/>
      <c r="B1461" s="9"/>
      <c r="C1461" s="10"/>
      <c r="D1461" s="9"/>
      <c r="F1461" s="3"/>
      <c r="G1461" s="8"/>
      <c r="H1461" s="8"/>
      <c r="I1461" s="8"/>
      <c r="K1461"/>
    </row>
    <row r="1462" spans="1:11" x14ac:dyDescent="0.25">
      <c r="A1462" s="3"/>
      <c r="B1462" s="9"/>
      <c r="C1462" s="10"/>
      <c r="D1462" s="9"/>
      <c r="F1462" s="3"/>
      <c r="G1462" s="8"/>
      <c r="H1462" s="8"/>
      <c r="I1462" s="8"/>
      <c r="K1462"/>
    </row>
    <row r="1463" spans="1:11" x14ac:dyDescent="0.25">
      <c r="A1463" s="3"/>
      <c r="B1463" s="9"/>
      <c r="C1463" s="10"/>
      <c r="D1463" s="9"/>
      <c r="F1463" s="3"/>
      <c r="G1463" s="8"/>
      <c r="H1463" s="8"/>
      <c r="I1463" s="8"/>
      <c r="K1463"/>
    </row>
    <row r="1464" spans="1:11" x14ac:dyDescent="0.25">
      <c r="A1464" s="3"/>
      <c r="B1464" s="9"/>
      <c r="C1464" s="10"/>
      <c r="D1464" s="9"/>
      <c r="F1464" s="3"/>
      <c r="G1464" s="8"/>
      <c r="H1464" s="8"/>
      <c r="I1464" s="8"/>
      <c r="K1464"/>
    </row>
    <row r="1465" spans="1:11" x14ac:dyDescent="0.25">
      <c r="A1465" s="3"/>
      <c r="B1465" s="9"/>
      <c r="C1465" s="10"/>
      <c r="D1465" s="9"/>
      <c r="F1465" s="3"/>
      <c r="G1465" s="8"/>
      <c r="H1465" s="8"/>
      <c r="I1465" s="8"/>
      <c r="K1465"/>
    </row>
    <row r="1466" spans="1:11" x14ac:dyDescent="0.25">
      <c r="A1466" s="3"/>
      <c r="B1466" s="9"/>
      <c r="C1466" s="10"/>
      <c r="D1466" s="9"/>
      <c r="F1466" s="3"/>
      <c r="G1466" s="8"/>
      <c r="H1466" s="8"/>
      <c r="I1466" s="8"/>
      <c r="K1466"/>
    </row>
    <row r="1467" spans="1:11" x14ac:dyDescent="0.25">
      <c r="A1467" s="3"/>
      <c r="B1467" s="9"/>
      <c r="C1467" s="10"/>
      <c r="D1467" s="9"/>
      <c r="F1467" s="3"/>
      <c r="G1467" s="8"/>
      <c r="H1467" s="8"/>
      <c r="I1467" s="8"/>
      <c r="K1467"/>
    </row>
    <row r="1468" spans="1:11" x14ac:dyDescent="0.25">
      <c r="A1468" s="3"/>
      <c r="B1468" s="9"/>
      <c r="C1468" s="10"/>
      <c r="D1468" s="9"/>
      <c r="F1468" s="3"/>
      <c r="G1468" s="8"/>
      <c r="H1468" s="8"/>
      <c r="I1468" s="8"/>
      <c r="K1468"/>
    </row>
    <row r="1469" spans="1:11" x14ac:dyDescent="0.25">
      <c r="A1469" s="3"/>
      <c r="B1469" s="9"/>
      <c r="C1469" s="10"/>
      <c r="D1469" s="9"/>
      <c r="F1469" s="3"/>
      <c r="G1469" s="8"/>
      <c r="H1469" s="8"/>
      <c r="I1469" s="8"/>
      <c r="K1469"/>
    </row>
    <row r="1470" spans="1:11" x14ac:dyDescent="0.25">
      <c r="A1470" s="3"/>
      <c r="B1470" s="9"/>
      <c r="C1470" s="10"/>
      <c r="D1470" s="9"/>
      <c r="F1470" s="3"/>
      <c r="G1470" s="8"/>
      <c r="H1470" s="8"/>
      <c r="I1470" s="8"/>
      <c r="K1470"/>
    </row>
    <row r="1471" spans="1:11" x14ac:dyDescent="0.25">
      <c r="A1471" s="3"/>
      <c r="B1471" s="9"/>
      <c r="C1471" s="10"/>
      <c r="D1471" s="9"/>
      <c r="F1471" s="3"/>
      <c r="G1471" s="8"/>
      <c r="H1471" s="8"/>
      <c r="I1471" s="8"/>
      <c r="K1471"/>
    </row>
    <row r="1472" spans="1:11" x14ac:dyDescent="0.25">
      <c r="A1472" s="3"/>
      <c r="B1472" s="9"/>
      <c r="C1472" s="10"/>
      <c r="D1472" s="9"/>
      <c r="F1472" s="3"/>
      <c r="G1472" s="8"/>
      <c r="H1472" s="8"/>
      <c r="I1472" s="8"/>
      <c r="K1472"/>
    </row>
    <row r="1473" spans="1:11" x14ac:dyDescent="0.25">
      <c r="A1473" s="3"/>
      <c r="B1473" s="9"/>
      <c r="C1473" s="10"/>
      <c r="D1473" s="9"/>
      <c r="F1473" s="3"/>
      <c r="G1473" s="8"/>
      <c r="H1473" s="8"/>
      <c r="I1473" s="8"/>
      <c r="K1473"/>
    </row>
    <row r="1474" spans="1:11" x14ac:dyDescent="0.25">
      <c r="A1474" s="3"/>
      <c r="B1474" s="9"/>
      <c r="C1474" s="10"/>
      <c r="D1474" s="9"/>
      <c r="F1474" s="3"/>
      <c r="G1474" s="8"/>
      <c r="H1474" s="8"/>
      <c r="I1474" s="8"/>
      <c r="K1474"/>
    </row>
    <row r="1475" spans="1:11" x14ac:dyDescent="0.25">
      <c r="A1475" s="3"/>
      <c r="B1475" s="9"/>
      <c r="C1475" s="10"/>
      <c r="D1475" s="9"/>
      <c r="F1475" s="3"/>
      <c r="G1475" s="8"/>
      <c r="H1475" s="8"/>
      <c r="I1475" s="8"/>
      <c r="K1475"/>
    </row>
    <row r="1476" spans="1:11" x14ac:dyDescent="0.25">
      <c r="A1476" s="3"/>
      <c r="B1476" s="9"/>
      <c r="C1476" s="10"/>
      <c r="D1476" s="9"/>
      <c r="F1476" s="3"/>
      <c r="G1476" s="8"/>
      <c r="H1476" s="8"/>
      <c r="I1476" s="8"/>
      <c r="K1476"/>
    </row>
    <row r="1477" spans="1:11" x14ac:dyDescent="0.25">
      <c r="A1477" s="3"/>
      <c r="B1477" s="9"/>
      <c r="C1477" s="10"/>
      <c r="D1477" s="9"/>
      <c r="F1477" s="3"/>
      <c r="G1477" s="8"/>
      <c r="H1477" s="8"/>
      <c r="I1477" s="8"/>
      <c r="K1477"/>
    </row>
    <row r="1478" spans="1:11" x14ac:dyDescent="0.25">
      <c r="A1478" s="3"/>
      <c r="B1478" s="9"/>
      <c r="C1478" s="10"/>
      <c r="D1478" s="9"/>
      <c r="F1478" s="3"/>
      <c r="G1478" s="8"/>
      <c r="H1478" s="8"/>
      <c r="I1478" s="8"/>
      <c r="K1478"/>
    </row>
    <row r="1479" spans="1:11" x14ac:dyDescent="0.25">
      <c r="A1479" s="3"/>
      <c r="B1479" s="9"/>
      <c r="C1479" s="10"/>
      <c r="D1479" s="9"/>
      <c r="F1479" s="3"/>
      <c r="G1479" s="8"/>
      <c r="H1479" s="8"/>
      <c r="I1479" s="8"/>
      <c r="K1479"/>
    </row>
    <row r="1480" spans="1:11" x14ac:dyDescent="0.25">
      <c r="A1480" s="3"/>
      <c r="B1480" s="9"/>
      <c r="C1480" s="10"/>
      <c r="D1480" s="9"/>
      <c r="F1480" s="3"/>
      <c r="G1480" s="8"/>
      <c r="H1480" s="8"/>
      <c r="I1480" s="8"/>
      <c r="K1480"/>
    </row>
    <row r="1481" spans="1:11" x14ac:dyDescent="0.25">
      <c r="A1481" s="3"/>
      <c r="B1481" s="9"/>
      <c r="C1481" s="10"/>
      <c r="D1481" s="9"/>
      <c r="F1481" s="3"/>
      <c r="G1481" s="8"/>
      <c r="H1481" s="8"/>
      <c r="I1481" s="8"/>
      <c r="K1481"/>
    </row>
    <row r="1482" spans="1:11" x14ac:dyDescent="0.25">
      <c r="A1482" s="3"/>
      <c r="B1482" s="9"/>
      <c r="C1482" s="10"/>
      <c r="D1482" s="9"/>
      <c r="F1482" s="3"/>
      <c r="G1482" s="8"/>
      <c r="H1482" s="8"/>
      <c r="I1482" s="8"/>
      <c r="K1482"/>
    </row>
    <row r="1483" spans="1:11" x14ac:dyDescent="0.25">
      <c r="A1483" s="3"/>
      <c r="B1483" s="9"/>
      <c r="C1483" s="10"/>
      <c r="D1483" s="9"/>
      <c r="F1483" s="3"/>
      <c r="G1483" s="8"/>
      <c r="H1483" s="8"/>
      <c r="I1483" s="8"/>
      <c r="K1483"/>
    </row>
    <row r="1484" spans="1:11" x14ac:dyDescent="0.25">
      <c r="A1484" s="3"/>
      <c r="B1484" s="9"/>
      <c r="C1484" s="10"/>
      <c r="D1484" s="9"/>
      <c r="F1484" s="3"/>
      <c r="G1484" s="8"/>
      <c r="H1484" s="8"/>
      <c r="I1484" s="8"/>
      <c r="K1484"/>
    </row>
    <row r="1485" spans="1:11" x14ac:dyDescent="0.25">
      <c r="A1485" s="3"/>
      <c r="B1485" s="9"/>
      <c r="C1485" s="10"/>
      <c r="D1485" s="9"/>
      <c r="F1485" s="3"/>
      <c r="G1485" s="8"/>
      <c r="H1485" s="8"/>
      <c r="I1485" s="8"/>
      <c r="K1485"/>
    </row>
    <row r="1486" spans="1:11" x14ac:dyDescent="0.25">
      <c r="A1486" s="3"/>
      <c r="B1486" s="9"/>
      <c r="C1486" s="10"/>
      <c r="D1486" s="9"/>
      <c r="F1486" s="3"/>
      <c r="G1486" s="8"/>
      <c r="H1486" s="8"/>
      <c r="I1486" s="8"/>
      <c r="K1486"/>
    </row>
    <row r="1487" spans="1:11" x14ac:dyDescent="0.25">
      <c r="A1487" s="3"/>
      <c r="B1487" s="9"/>
      <c r="C1487" s="10"/>
      <c r="D1487" s="9"/>
      <c r="F1487" s="3"/>
      <c r="G1487" s="8"/>
      <c r="H1487" s="8"/>
      <c r="I1487" s="8"/>
      <c r="K1487"/>
    </row>
    <row r="1488" spans="1:11" x14ac:dyDescent="0.25">
      <c r="A1488" s="3"/>
      <c r="B1488" s="9"/>
      <c r="C1488" s="10"/>
      <c r="D1488" s="9"/>
      <c r="F1488" s="3"/>
      <c r="G1488" s="8"/>
      <c r="H1488" s="8"/>
      <c r="I1488" s="8"/>
      <c r="K1488"/>
    </row>
    <row r="1489" spans="1:11" x14ac:dyDescent="0.25">
      <c r="A1489" s="3"/>
      <c r="B1489" s="9"/>
      <c r="C1489" s="10"/>
      <c r="D1489" s="9"/>
      <c r="F1489" s="3"/>
      <c r="G1489" s="8"/>
      <c r="H1489" s="8"/>
      <c r="I1489" s="8"/>
      <c r="K1489"/>
    </row>
    <row r="1490" spans="1:11" x14ac:dyDescent="0.25">
      <c r="A1490" s="3"/>
      <c r="B1490" s="9"/>
      <c r="C1490" s="10"/>
      <c r="D1490" s="9"/>
      <c r="F1490" s="3"/>
      <c r="G1490" s="8"/>
      <c r="H1490" s="8"/>
      <c r="I1490" s="8"/>
      <c r="K1490"/>
    </row>
    <row r="1491" spans="1:11" x14ac:dyDescent="0.25">
      <c r="A1491" s="3"/>
      <c r="B1491" s="9"/>
      <c r="C1491" s="10"/>
      <c r="D1491" s="9"/>
      <c r="F1491" s="3"/>
      <c r="G1491" s="8"/>
      <c r="H1491" s="8"/>
      <c r="I1491" s="8"/>
      <c r="K1491"/>
    </row>
    <row r="1492" spans="1:11" x14ac:dyDescent="0.25">
      <c r="A1492" s="3"/>
      <c r="B1492" s="9"/>
      <c r="C1492" s="10"/>
      <c r="D1492" s="9"/>
      <c r="F1492" s="3"/>
      <c r="G1492" s="8"/>
      <c r="H1492" s="8"/>
      <c r="I1492" s="8"/>
      <c r="K1492"/>
    </row>
    <row r="1493" spans="1:11" x14ac:dyDescent="0.25">
      <c r="A1493" s="3"/>
      <c r="B1493" s="9"/>
      <c r="C1493" s="10"/>
      <c r="D1493" s="9"/>
      <c r="F1493" s="3"/>
      <c r="G1493" s="8"/>
      <c r="H1493" s="8"/>
      <c r="I1493" s="8"/>
      <c r="K1493"/>
    </row>
    <row r="1494" spans="1:11" x14ac:dyDescent="0.25">
      <c r="A1494" s="3"/>
      <c r="B1494" s="9"/>
      <c r="C1494" s="10"/>
      <c r="D1494" s="9"/>
      <c r="F1494" s="3"/>
      <c r="G1494" s="8"/>
      <c r="H1494" s="8"/>
      <c r="I1494" s="8"/>
      <c r="K1494"/>
    </row>
    <row r="1495" spans="1:11" x14ac:dyDescent="0.25">
      <c r="A1495" s="3"/>
      <c r="B1495" s="9"/>
      <c r="C1495" s="10"/>
      <c r="D1495" s="9"/>
      <c r="F1495" s="3"/>
      <c r="G1495" s="8"/>
      <c r="H1495" s="8"/>
      <c r="I1495" s="8"/>
      <c r="K1495"/>
    </row>
    <row r="1496" spans="1:11" x14ac:dyDescent="0.25">
      <c r="A1496" s="3"/>
      <c r="B1496" s="9"/>
      <c r="C1496" s="10"/>
      <c r="D1496" s="9"/>
      <c r="F1496" s="3"/>
      <c r="G1496" s="8"/>
      <c r="H1496" s="8"/>
      <c r="I1496" s="8"/>
      <c r="K1496"/>
    </row>
    <row r="1497" spans="1:11" x14ac:dyDescent="0.25">
      <c r="A1497" s="3"/>
      <c r="B1497" s="9"/>
      <c r="C1497" s="10"/>
      <c r="D1497" s="9"/>
      <c r="F1497" s="3"/>
      <c r="G1497" s="8"/>
      <c r="H1497" s="8"/>
      <c r="I1497" s="8"/>
      <c r="K1497"/>
    </row>
    <row r="1498" spans="1:11" x14ac:dyDescent="0.25">
      <c r="A1498" s="3"/>
      <c r="B1498" s="9"/>
      <c r="C1498" s="10"/>
      <c r="D1498" s="9"/>
      <c r="F1498" s="3"/>
      <c r="G1498" s="8"/>
      <c r="H1498" s="8"/>
      <c r="I1498" s="8"/>
      <c r="K1498"/>
    </row>
    <row r="1499" spans="1:11" x14ac:dyDescent="0.25">
      <c r="A1499" s="3"/>
      <c r="B1499" s="9"/>
      <c r="C1499" s="10"/>
      <c r="D1499" s="9"/>
      <c r="F1499" s="3"/>
      <c r="G1499" s="8"/>
      <c r="H1499" s="8"/>
      <c r="I1499" s="8"/>
      <c r="K1499"/>
    </row>
    <row r="1500" spans="1:11" x14ac:dyDescent="0.25">
      <c r="A1500" s="3"/>
      <c r="B1500" s="9"/>
      <c r="C1500" s="10"/>
      <c r="D1500" s="9"/>
      <c r="F1500" s="3"/>
      <c r="G1500" s="8"/>
      <c r="H1500" s="8"/>
      <c r="I1500" s="8"/>
      <c r="K1500"/>
    </row>
    <row r="1501" spans="1:11" x14ac:dyDescent="0.25">
      <c r="A1501" s="3"/>
      <c r="B1501" s="9"/>
      <c r="C1501" s="10"/>
      <c r="D1501" s="9"/>
      <c r="F1501" s="3"/>
      <c r="G1501" s="8"/>
      <c r="H1501" s="8"/>
      <c r="I1501" s="8"/>
      <c r="K1501"/>
    </row>
    <row r="1502" spans="1:11" x14ac:dyDescent="0.25">
      <c r="A1502" s="3"/>
      <c r="B1502" s="9"/>
      <c r="C1502" s="10"/>
      <c r="D1502" s="9"/>
      <c r="F1502" s="3"/>
      <c r="G1502" s="8"/>
      <c r="H1502" s="8"/>
      <c r="I1502" s="8"/>
      <c r="K1502"/>
    </row>
    <row r="1503" spans="1:11" x14ac:dyDescent="0.25">
      <c r="A1503" s="3"/>
      <c r="B1503" s="9"/>
      <c r="C1503" s="10"/>
      <c r="D1503" s="9"/>
      <c r="F1503" s="3"/>
      <c r="G1503" s="8"/>
      <c r="H1503" s="8"/>
      <c r="I1503" s="8"/>
      <c r="K1503"/>
    </row>
    <row r="1504" spans="1:11" x14ac:dyDescent="0.25">
      <c r="A1504" s="3"/>
      <c r="B1504" s="9"/>
      <c r="C1504" s="10"/>
      <c r="D1504" s="9"/>
      <c r="F1504" s="3"/>
      <c r="G1504" s="8"/>
      <c r="H1504" s="8"/>
      <c r="I1504" s="8"/>
      <c r="K1504"/>
    </row>
    <row r="1505" spans="1:11" x14ac:dyDescent="0.25">
      <c r="A1505" s="3"/>
      <c r="B1505" s="9"/>
      <c r="C1505" s="10"/>
      <c r="D1505" s="9"/>
      <c r="F1505" s="3"/>
      <c r="G1505" s="8"/>
      <c r="H1505" s="8"/>
      <c r="I1505" s="8"/>
      <c r="K1505"/>
    </row>
    <row r="1506" spans="1:11" x14ac:dyDescent="0.25">
      <c r="A1506" s="3"/>
      <c r="B1506" s="9"/>
      <c r="C1506" s="10"/>
      <c r="D1506" s="9"/>
      <c r="F1506" s="3"/>
      <c r="G1506" s="8"/>
      <c r="H1506" s="8"/>
      <c r="I1506" s="8"/>
      <c r="K1506"/>
    </row>
    <row r="1507" spans="1:11" x14ac:dyDescent="0.25">
      <c r="A1507" s="3"/>
      <c r="B1507" s="9"/>
      <c r="C1507" s="10"/>
      <c r="D1507" s="9"/>
      <c r="F1507" s="3"/>
      <c r="G1507" s="8"/>
      <c r="H1507" s="8"/>
      <c r="I1507" s="8"/>
      <c r="K1507"/>
    </row>
    <row r="1508" spans="1:11" x14ac:dyDescent="0.25">
      <c r="A1508" s="3"/>
      <c r="B1508" s="9"/>
      <c r="C1508" s="10"/>
      <c r="D1508" s="9"/>
      <c r="F1508" s="3"/>
      <c r="G1508" s="8"/>
      <c r="H1508" s="8"/>
      <c r="I1508" s="8"/>
      <c r="K1508"/>
    </row>
    <row r="1509" spans="1:11" x14ac:dyDescent="0.25">
      <c r="A1509" s="3"/>
      <c r="B1509" s="9"/>
      <c r="C1509" s="10"/>
      <c r="D1509" s="9"/>
      <c r="F1509" s="3"/>
      <c r="G1509" s="8"/>
      <c r="H1509" s="8"/>
      <c r="I1509" s="8"/>
      <c r="K1509"/>
    </row>
    <row r="1510" spans="1:11" x14ac:dyDescent="0.25">
      <c r="A1510" s="3"/>
      <c r="B1510" s="9"/>
      <c r="C1510" s="10"/>
      <c r="D1510" s="9"/>
      <c r="F1510" s="3"/>
      <c r="G1510" s="8"/>
      <c r="H1510" s="8"/>
      <c r="I1510" s="8"/>
      <c r="K1510"/>
    </row>
    <row r="1511" spans="1:11" x14ac:dyDescent="0.25">
      <c r="A1511" s="3"/>
      <c r="B1511" s="9"/>
      <c r="C1511" s="10"/>
      <c r="D1511" s="9"/>
      <c r="F1511" s="3"/>
      <c r="G1511" s="8"/>
      <c r="H1511" s="8"/>
      <c r="I1511" s="8"/>
      <c r="K1511"/>
    </row>
    <row r="1512" spans="1:11" x14ac:dyDescent="0.25">
      <c r="A1512" s="3"/>
      <c r="B1512" s="9"/>
      <c r="C1512" s="10"/>
      <c r="D1512" s="9"/>
      <c r="F1512" s="3"/>
      <c r="G1512" s="8"/>
      <c r="H1512" s="8"/>
      <c r="I1512" s="8"/>
      <c r="K1512"/>
    </row>
    <row r="1513" spans="1:11" x14ac:dyDescent="0.25">
      <c r="A1513" s="3"/>
      <c r="B1513" s="9"/>
      <c r="C1513" s="10"/>
      <c r="D1513" s="9"/>
      <c r="F1513" s="3"/>
      <c r="G1513" s="8"/>
      <c r="H1513" s="8"/>
      <c r="I1513" s="8"/>
      <c r="K1513"/>
    </row>
    <row r="1514" spans="1:11" x14ac:dyDescent="0.25">
      <c r="A1514" s="3"/>
      <c r="B1514" s="9"/>
      <c r="C1514" s="10"/>
      <c r="D1514" s="9"/>
      <c r="F1514" s="3"/>
      <c r="G1514" s="8"/>
      <c r="H1514" s="8"/>
      <c r="I1514" s="8"/>
      <c r="K1514"/>
    </row>
    <row r="1515" spans="1:11" x14ac:dyDescent="0.25">
      <c r="A1515" s="3"/>
      <c r="B1515" s="9"/>
      <c r="C1515" s="10"/>
      <c r="D1515" s="9"/>
      <c r="F1515" s="3"/>
      <c r="G1515" s="8"/>
      <c r="H1515" s="8"/>
      <c r="I1515" s="8"/>
      <c r="K1515"/>
    </row>
    <row r="1516" spans="1:11" x14ac:dyDescent="0.25">
      <c r="A1516" s="3"/>
      <c r="B1516" s="9"/>
      <c r="C1516" s="10"/>
      <c r="D1516" s="9"/>
      <c r="F1516" s="3"/>
      <c r="G1516" s="8"/>
      <c r="H1516" s="8"/>
      <c r="I1516" s="8"/>
      <c r="K1516"/>
    </row>
    <row r="1517" spans="1:11" x14ac:dyDescent="0.25">
      <c r="A1517" s="3"/>
      <c r="B1517" s="9"/>
      <c r="C1517" s="10"/>
      <c r="D1517" s="9"/>
      <c r="F1517" s="3"/>
      <c r="G1517" s="8"/>
      <c r="H1517" s="8"/>
      <c r="I1517" s="8"/>
      <c r="K1517"/>
    </row>
    <row r="1518" spans="1:11" x14ac:dyDescent="0.25">
      <c r="A1518" s="3"/>
      <c r="B1518" s="9"/>
      <c r="C1518" s="10"/>
      <c r="D1518" s="9"/>
      <c r="F1518" s="3"/>
      <c r="G1518" s="8"/>
      <c r="H1518" s="8"/>
      <c r="I1518" s="8"/>
      <c r="K1518"/>
    </row>
    <row r="1519" spans="1:11" x14ac:dyDescent="0.25">
      <c r="A1519" s="3"/>
      <c r="B1519" s="9"/>
      <c r="C1519" s="10"/>
      <c r="D1519" s="9"/>
      <c r="F1519" s="3"/>
      <c r="G1519" s="8"/>
      <c r="H1519" s="8"/>
      <c r="I1519" s="8"/>
      <c r="K1519"/>
    </row>
    <row r="1520" spans="1:11" x14ac:dyDescent="0.25">
      <c r="A1520" s="3"/>
      <c r="B1520" s="9"/>
      <c r="C1520" s="10"/>
      <c r="D1520" s="9"/>
      <c r="F1520" s="3"/>
      <c r="G1520" s="8"/>
      <c r="H1520" s="8"/>
      <c r="I1520" s="8"/>
      <c r="K1520"/>
    </row>
    <row r="1521" spans="1:11" x14ac:dyDescent="0.25">
      <c r="A1521" s="3"/>
      <c r="B1521" s="9"/>
      <c r="C1521" s="10"/>
      <c r="D1521" s="9"/>
      <c r="F1521" s="3"/>
      <c r="G1521" s="8"/>
      <c r="H1521" s="8"/>
      <c r="I1521" s="8"/>
      <c r="K1521"/>
    </row>
    <row r="1522" spans="1:11" x14ac:dyDescent="0.25">
      <c r="A1522" s="3"/>
      <c r="B1522" s="9"/>
      <c r="C1522" s="10"/>
      <c r="D1522" s="9"/>
      <c r="F1522" s="3"/>
      <c r="G1522" s="8"/>
      <c r="H1522" s="8"/>
      <c r="I1522" s="8"/>
      <c r="K1522"/>
    </row>
    <row r="1523" spans="1:11" x14ac:dyDescent="0.25">
      <c r="A1523" s="3"/>
      <c r="B1523" s="9"/>
      <c r="C1523" s="10"/>
      <c r="D1523" s="9"/>
      <c r="F1523" s="3"/>
      <c r="G1523" s="8"/>
      <c r="H1523" s="8"/>
      <c r="I1523" s="8"/>
      <c r="K1523"/>
    </row>
    <row r="1524" spans="1:11" x14ac:dyDescent="0.25">
      <c r="A1524" s="3"/>
      <c r="B1524" s="9"/>
      <c r="C1524" s="10"/>
      <c r="D1524" s="9"/>
      <c r="F1524" s="3"/>
      <c r="G1524" s="8"/>
      <c r="H1524" s="8"/>
      <c r="I1524" s="8"/>
      <c r="K1524"/>
    </row>
    <row r="1525" spans="1:11" x14ac:dyDescent="0.25">
      <c r="A1525" s="3"/>
      <c r="B1525" s="9"/>
      <c r="C1525" s="10"/>
      <c r="D1525" s="9"/>
      <c r="F1525" s="3"/>
      <c r="G1525" s="8"/>
      <c r="H1525" s="8"/>
      <c r="I1525" s="8"/>
      <c r="K1525"/>
    </row>
    <row r="1526" spans="1:11" x14ac:dyDescent="0.25">
      <c r="A1526" s="3"/>
      <c r="B1526" s="9"/>
      <c r="C1526" s="10"/>
      <c r="D1526" s="9"/>
      <c r="F1526" s="3"/>
      <c r="G1526" s="8"/>
      <c r="H1526" s="8"/>
      <c r="I1526" s="8"/>
      <c r="K1526"/>
    </row>
    <row r="1527" spans="1:11" x14ac:dyDescent="0.25">
      <c r="A1527" s="3"/>
      <c r="B1527" s="9"/>
      <c r="C1527" s="10"/>
      <c r="D1527" s="9"/>
      <c r="F1527" s="3"/>
      <c r="G1527" s="8"/>
      <c r="H1527" s="8"/>
      <c r="I1527" s="8"/>
      <c r="K1527"/>
    </row>
    <row r="1528" spans="1:11" x14ac:dyDescent="0.25">
      <c r="A1528" s="3"/>
      <c r="B1528" s="9"/>
      <c r="C1528" s="10"/>
      <c r="D1528" s="9"/>
      <c r="F1528" s="3"/>
      <c r="G1528" s="8"/>
      <c r="H1528" s="8"/>
      <c r="I1528" s="8"/>
      <c r="K1528"/>
    </row>
    <row r="1529" spans="1:11" x14ac:dyDescent="0.25">
      <c r="A1529" s="3"/>
      <c r="B1529" s="9"/>
      <c r="C1529" s="10"/>
      <c r="D1529" s="9"/>
      <c r="F1529" s="3"/>
      <c r="G1529" s="8"/>
      <c r="H1529" s="8"/>
      <c r="I1529" s="8"/>
      <c r="K1529"/>
    </row>
    <row r="1530" spans="1:11" x14ac:dyDescent="0.25">
      <c r="A1530" s="3"/>
      <c r="B1530" s="9"/>
      <c r="C1530" s="10"/>
      <c r="D1530" s="9"/>
      <c r="F1530" s="3"/>
      <c r="G1530" s="8"/>
      <c r="H1530" s="8"/>
      <c r="I1530" s="8"/>
      <c r="K1530"/>
    </row>
    <row r="1531" spans="1:11" x14ac:dyDescent="0.25">
      <c r="A1531" s="3"/>
      <c r="B1531" s="9"/>
      <c r="C1531" s="10"/>
      <c r="D1531" s="9"/>
      <c r="F1531" s="3"/>
      <c r="G1531" s="8"/>
      <c r="H1531" s="8"/>
      <c r="I1531" s="8"/>
      <c r="K1531"/>
    </row>
    <row r="1532" spans="1:11" x14ac:dyDescent="0.25">
      <c r="A1532" s="3"/>
      <c r="B1532" s="9"/>
      <c r="C1532" s="10"/>
      <c r="D1532" s="9"/>
      <c r="F1532" s="3"/>
      <c r="G1532" s="8"/>
      <c r="H1532" s="8"/>
      <c r="I1532" s="8"/>
      <c r="K1532"/>
    </row>
    <row r="1533" spans="1:11" x14ac:dyDescent="0.25">
      <c r="A1533" s="3"/>
      <c r="B1533" s="9"/>
      <c r="C1533" s="10"/>
      <c r="D1533" s="9"/>
      <c r="F1533" s="3"/>
      <c r="G1533" s="8"/>
      <c r="H1533" s="8"/>
      <c r="I1533" s="8"/>
      <c r="K1533"/>
    </row>
    <row r="1534" spans="1:11" x14ac:dyDescent="0.25">
      <c r="A1534" s="3"/>
      <c r="B1534" s="9"/>
      <c r="C1534" s="10"/>
      <c r="D1534" s="9"/>
      <c r="F1534" s="3"/>
      <c r="G1534" s="8"/>
      <c r="H1534" s="8"/>
      <c r="I1534" s="8"/>
      <c r="K1534"/>
    </row>
    <row r="1535" spans="1:11" x14ac:dyDescent="0.25">
      <c r="A1535" s="3"/>
      <c r="B1535" s="9"/>
      <c r="C1535" s="10"/>
      <c r="D1535" s="9"/>
      <c r="F1535" s="3"/>
      <c r="G1535" s="8"/>
      <c r="H1535" s="8"/>
      <c r="I1535" s="8"/>
      <c r="K1535"/>
    </row>
    <row r="1536" spans="1:11" x14ac:dyDescent="0.25">
      <c r="A1536" s="3"/>
      <c r="B1536" s="9"/>
      <c r="C1536" s="10"/>
      <c r="D1536" s="9"/>
      <c r="F1536" s="3"/>
      <c r="G1536" s="8"/>
      <c r="H1536" s="8"/>
      <c r="I1536" s="8"/>
      <c r="K1536"/>
    </row>
    <row r="1537" spans="1:11" x14ac:dyDescent="0.25">
      <c r="A1537" s="3"/>
      <c r="B1537" s="9"/>
      <c r="C1537" s="10"/>
      <c r="D1537" s="9"/>
      <c r="F1537" s="3"/>
      <c r="G1537" s="8"/>
      <c r="H1537" s="8"/>
      <c r="I1537" s="8"/>
      <c r="K1537"/>
    </row>
    <row r="1538" spans="1:11" x14ac:dyDescent="0.25">
      <c r="A1538" s="3"/>
      <c r="B1538" s="9"/>
      <c r="C1538" s="10"/>
      <c r="D1538" s="9"/>
      <c r="F1538" s="3"/>
      <c r="G1538" s="8"/>
      <c r="H1538" s="8"/>
      <c r="I1538" s="8"/>
      <c r="K1538"/>
    </row>
    <row r="1539" spans="1:11" x14ac:dyDescent="0.25">
      <c r="A1539" s="3"/>
      <c r="B1539" s="9"/>
      <c r="C1539" s="10"/>
      <c r="D1539" s="9"/>
      <c r="F1539" s="3"/>
      <c r="G1539" s="8"/>
      <c r="H1539" s="8"/>
      <c r="I1539" s="8"/>
      <c r="K1539"/>
    </row>
    <row r="1540" spans="1:11" x14ac:dyDescent="0.25">
      <c r="A1540" s="3"/>
      <c r="B1540" s="9"/>
      <c r="C1540" s="10"/>
      <c r="D1540" s="9"/>
      <c r="F1540" s="3"/>
      <c r="G1540" s="8"/>
      <c r="H1540" s="8"/>
      <c r="I1540" s="8"/>
      <c r="K1540"/>
    </row>
    <row r="1541" spans="1:11" x14ac:dyDescent="0.25">
      <c r="A1541" s="3"/>
      <c r="B1541" s="9"/>
      <c r="C1541" s="10"/>
      <c r="D1541" s="9"/>
      <c r="F1541" s="3"/>
      <c r="G1541" s="8"/>
      <c r="H1541" s="8"/>
      <c r="I1541" s="8"/>
      <c r="K1541"/>
    </row>
    <row r="1542" spans="1:11" x14ac:dyDescent="0.25">
      <c r="A1542" s="3"/>
      <c r="B1542" s="9"/>
      <c r="C1542" s="10"/>
      <c r="D1542" s="9"/>
      <c r="F1542" s="3"/>
      <c r="G1542" s="8"/>
      <c r="H1542" s="8"/>
      <c r="I1542" s="8"/>
      <c r="K1542"/>
    </row>
    <row r="1543" spans="1:11" x14ac:dyDescent="0.25">
      <c r="A1543" s="3"/>
      <c r="B1543" s="9"/>
      <c r="C1543" s="10"/>
      <c r="D1543" s="9"/>
      <c r="F1543" s="3"/>
      <c r="G1543" s="8"/>
      <c r="H1543" s="8"/>
      <c r="I1543" s="8"/>
      <c r="K1543"/>
    </row>
    <row r="1544" spans="1:11" x14ac:dyDescent="0.25">
      <c r="A1544" s="3"/>
      <c r="B1544" s="9"/>
      <c r="C1544" s="10"/>
      <c r="D1544" s="9"/>
      <c r="F1544" s="3"/>
      <c r="G1544" s="8"/>
      <c r="H1544" s="8"/>
      <c r="I1544" s="8"/>
      <c r="K1544"/>
    </row>
    <row r="1545" spans="1:11" x14ac:dyDescent="0.25">
      <c r="A1545" s="3"/>
      <c r="B1545" s="9"/>
      <c r="C1545" s="10"/>
      <c r="D1545" s="9"/>
      <c r="F1545" s="3"/>
      <c r="G1545" s="8"/>
      <c r="H1545" s="8"/>
      <c r="I1545" s="8"/>
      <c r="K1545"/>
    </row>
    <row r="1546" spans="1:11" x14ac:dyDescent="0.25">
      <c r="A1546" s="3"/>
      <c r="B1546" s="9"/>
      <c r="C1546" s="10"/>
      <c r="D1546" s="9"/>
      <c r="F1546" s="3"/>
      <c r="G1546" s="8"/>
      <c r="H1546" s="8"/>
      <c r="I1546" s="8"/>
      <c r="K1546"/>
    </row>
    <row r="1547" spans="1:11" x14ac:dyDescent="0.25">
      <c r="A1547" s="3"/>
      <c r="B1547" s="9"/>
      <c r="C1547" s="10"/>
      <c r="D1547" s="9"/>
      <c r="F1547" s="3"/>
      <c r="G1547" s="8"/>
      <c r="H1547" s="8"/>
      <c r="I1547" s="8"/>
      <c r="K1547"/>
    </row>
    <row r="1548" spans="1:11" x14ac:dyDescent="0.25">
      <c r="A1548" s="3"/>
      <c r="B1548" s="9"/>
      <c r="C1548" s="10"/>
      <c r="D1548" s="9"/>
      <c r="F1548" s="3"/>
      <c r="G1548" s="8"/>
      <c r="H1548" s="8"/>
      <c r="I1548" s="8"/>
      <c r="K1548"/>
    </row>
    <row r="1549" spans="1:11" x14ac:dyDescent="0.25">
      <c r="A1549" s="3"/>
      <c r="B1549" s="9"/>
      <c r="C1549" s="10"/>
      <c r="D1549" s="9"/>
      <c r="F1549" s="3"/>
      <c r="G1549" s="8"/>
      <c r="H1549" s="8"/>
      <c r="I1549" s="8"/>
      <c r="K1549"/>
    </row>
    <row r="1550" spans="1:11" x14ac:dyDescent="0.25">
      <c r="A1550" s="3"/>
      <c r="B1550" s="9"/>
      <c r="C1550" s="10"/>
      <c r="D1550" s="9"/>
      <c r="F1550" s="3"/>
      <c r="G1550" s="8"/>
      <c r="H1550" s="8"/>
      <c r="I1550" s="8"/>
      <c r="K1550"/>
    </row>
    <row r="1551" spans="1:11" x14ac:dyDescent="0.25">
      <c r="A1551" s="3"/>
      <c r="B1551" s="9"/>
      <c r="C1551" s="10"/>
      <c r="D1551" s="9"/>
      <c r="F1551" s="3"/>
      <c r="G1551" s="8"/>
      <c r="H1551" s="8"/>
      <c r="I1551" s="8"/>
      <c r="K1551"/>
    </row>
    <row r="1552" spans="1:11" x14ac:dyDescent="0.25">
      <c r="A1552" s="3"/>
      <c r="B1552" s="9"/>
      <c r="C1552" s="10"/>
      <c r="D1552" s="9"/>
      <c r="F1552" s="3"/>
      <c r="G1552" s="8"/>
      <c r="H1552" s="8"/>
      <c r="I1552" s="8"/>
      <c r="K1552"/>
    </row>
    <row r="1553" spans="1:11" x14ac:dyDescent="0.25">
      <c r="A1553" s="3"/>
      <c r="B1553" s="9"/>
      <c r="C1553" s="10"/>
      <c r="D1553" s="9"/>
      <c r="F1553" s="3"/>
      <c r="G1553" s="8"/>
      <c r="H1553" s="8"/>
      <c r="I1553" s="8"/>
      <c r="K1553"/>
    </row>
    <row r="1554" spans="1:11" x14ac:dyDescent="0.25">
      <c r="A1554" s="3"/>
      <c r="B1554" s="9"/>
      <c r="C1554" s="10"/>
      <c r="D1554" s="9"/>
      <c r="F1554" s="3"/>
      <c r="G1554" s="8"/>
      <c r="H1554" s="8"/>
      <c r="I1554" s="8"/>
      <c r="K1554"/>
    </row>
    <row r="1555" spans="1:11" x14ac:dyDescent="0.25">
      <c r="A1555" s="3"/>
      <c r="B1555" s="9"/>
      <c r="C1555" s="10"/>
      <c r="D1555" s="9"/>
      <c r="F1555" s="3"/>
      <c r="G1555" s="8"/>
      <c r="H1555" s="8"/>
      <c r="I1555" s="8"/>
      <c r="K1555"/>
    </row>
    <row r="1556" spans="1:11" x14ac:dyDescent="0.25">
      <c r="A1556" s="3"/>
      <c r="B1556" s="9"/>
      <c r="C1556" s="10"/>
      <c r="D1556" s="9"/>
      <c r="F1556" s="3"/>
      <c r="G1556" s="8"/>
      <c r="H1556" s="8"/>
      <c r="I1556" s="8"/>
      <c r="K1556"/>
    </row>
    <row r="1557" spans="1:11" x14ac:dyDescent="0.25">
      <c r="A1557" s="3"/>
      <c r="B1557" s="9"/>
      <c r="C1557" s="10"/>
      <c r="D1557" s="9"/>
      <c r="F1557" s="3"/>
      <c r="G1557" s="8"/>
      <c r="H1557" s="8"/>
      <c r="I1557" s="8"/>
      <c r="K1557"/>
    </row>
    <row r="1558" spans="1:11" x14ac:dyDescent="0.25">
      <c r="A1558" s="3"/>
      <c r="B1558" s="9"/>
      <c r="C1558" s="10"/>
      <c r="D1558" s="9"/>
      <c r="F1558" s="3"/>
      <c r="G1558" s="8"/>
      <c r="H1558" s="8"/>
      <c r="I1558" s="8"/>
      <c r="K1558"/>
    </row>
    <row r="1559" spans="1:11" x14ac:dyDescent="0.25">
      <c r="A1559" s="3"/>
      <c r="B1559" s="9"/>
      <c r="C1559" s="10"/>
      <c r="D1559" s="9"/>
      <c r="F1559" s="3"/>
      <c r="G1559" s="8"/>
      <c r="H1559" s="8"/>
      <c r="I1559" s="8"/>
      <c r="K1559"/>
    </row>
    <row r="1560" spans="1:11" x14ac:dyDescent="0.25">
      <c r="A1560" s="3"/>
      <c r="B1560" s="9"/>
      <c r="C1560" s="10"/>
      <c r="D1560" s="9"/>
      <c r="F1560" s="3"/>
      <c r="G1560" s="8"/>
      <c r="H1560" s="8"/>
      <c r="I1560" s="8"/>
      <c r="K1560"/>
    </row>
    <row r="1561" spans="1:11" x14ac:dyDescent="0.25">
      <c r="A1561" s="3"/>
      <c r="B1561" s="9"/>
      <c r="C1561" s="10"/>
      <c r="D1561" s="9"/>
      <c r="F1561" s="3"/>
      <c r="G1561" s="8"/>
      <c r="H1561" s="8"/>
      <c r="I1561" s="8"/>
      <c r="K1561"/>
    </row>
    <row r="1562" spans="1:11" x14ac:dyDescent="0.25">
      <c r="A1562" s="3"/>
      <c r="B1562" s="9"/>
      <c r="C1562" s="10"/>
      <c r="D1562" s="9"/>
      <c r="F1562" s="3"/>
      <c r="G1562" s="8"/>
      <c r="H1562" s="8"/>
      <c r="I1562" s="8"/>
      <c r="K1562"/>
    </row>
    <row r="1563" spans="1:11" x14ac:dyDescent="0.25">
      <c r="A1563" s="3"/>
      <c r="B1563" s="9"/>
      <c r="C1563" s="10"/>
      <c r="D1563" s="9"/>
      <c r="F1563" s="3"/>
      <c r="G1563" s="8"/>
      <c r="H1563" s="8"/>
      <c r="I1563" s="8"/>
      <c r="K1563"/>
    </row>
    <row r="1564" spans="1:11" x14ac:dyDescent="0.25">
      <c r="A1564" s="3"/>
      <c r="B1564" s="9"/>
      <c r="C1564" s="10"/>
      <c r="D1564" s="9"/>
      <c r="F1564" s="3"/>
      <c r="G1564" s="8"/>
      <c r="H1564" s="8"/>
      <c r="I1564" s="8"/>
      <c r="K1564"/>
    </row>
    <row r="1565" spans="1:11" x14ac:dyDescent="0.25">
      <c r="A1565" s="3"/>
      <c r="B1565" s="9"/>
      <c r="C1565" s="10"/>
      <c r="D1565" s="9"/>
      <c r="F1565" s="3"/>
      <c r="G1565" s="8"/>
      <c r="H1565" s="8"/>
      <c r="I1565" s="8"/>
      <c r="K1565"/>
    </row>
    <row r="1566" spans="1:11" x14ac:dyDescent="0.25">
      <c r="A1566" s="3"/>
      <c r="B1566" s="9"/>
      <c r="C1566" s="10"/>
      <c r="D1566" s="9"/>
      <c r="F1566" s="3"/>
      <c r="G1566" s="8"/>
      <c r="H1566" s="8"/>
      <c r="I1566" s="8"/>
      <c r="K1566"/>
    </row>
    <row r="1567" spans="1:11" x14ac:dyDescent="0.25">
      <c r="A1567" s="3"/>
      <c r="B1567" s="9"/>
      <c r="C1567" s="10"/>
      <c r="D1567" s="9"/>
      <c r="F1567" s="3"/>
      <c r="G1567" s="8"/>
      <c r="H1567" s="8"/>
      <c r="I1567" s="8"/>
      <c r="K1567"/>
    </row>
    <row r="1568" spans="1:11" x14ac:dyDescent="0.25">
      <c r="A1568" s="3"/>
      <c r="B1568" s="9"/>
      <c r="C1568" s="10"/>
      <c r="D1568" s="9"/>
      <c r="F1568" s="3"/>
      <c r="G1568" s="8"/>
      <c r="H1568" s="8"/>
      <c r="I1568" s="8"/>
      <c r="K1568"/>
    </row>
    <row r="1569" spans="1:11" x14ac:dyDescent="0.25">
      <c r="A1569" s="3"/>
      <c r="B1569" s="9"/>
      <c r="C1569" s="10"/>
      <c r="D1569" s="9"/>
      <c r="F1569" s="3"/>
      <c r="G1569" s="8"/>
      <c r="H1569" s="8"/>
      <c r="I1569" s="8"/>
      <c r="K1569"/>
    </row>
    <row r="1570" spans="1:11" x14ac:dyDescent="0.25">
      <c r="A1570" s="3"/>
      <c r="B1570" s="9"/>
      <c r="C1570" s="10"/>
      <c r="D1570" s="9"/>
      <c r="F1570" s="3"/>
      <c r="G1570" s="8"/>
      <c r="H1570" s="8"/>
      <c r="I1570" s="8"/>
      <c r="K1570"/>
    </row>
    <row r="1571" spans="1:11" x14ac:dyDescent="0.25">
      <c r="A1571" s="3"/>
      <c r="B1571" s="9"/>
      <c r="C1571" s="10"/>
      <c r="D1571" s="9"/>
      <c r="F1571" s="3"/>
      <c r="G1571" s="8"/>
      <c r="H1571" s="8"/>
      <c r="I1571" s="8"/>
      <c r="K1571"/>
    </row>
    <row r="1572" spans="1:11" x14ac:dyDescent="0.25">
      <c r="A1572" s="3"/>
      <c r="B1572" s="9"/>
      <c r="C1572" s="10"/>
      <c r="D1572" s="9"/>
      <c r="F1572" s="3"/>
      <c r="G1572" s="8"/>
      <c r="H1572" s="8"/>
      <c r="I1572" s="8"/>
      <c r="K1572"/>
    </row>
    <row r="1573" spans="1:11" x14ac:dyDescent="0.25">
      <c r="A1573" s="3"/>
      <c r="B1573" s="9"/>
      <c r="C1573" s="10"/>
      <c r="D1573" s="9"/>
      <c r="F1573" s="3"/>
      <c r="G1573" s="8"/>
      <c r="H1573" s="8"/>
      <c r="I1573" s="8"/>
      <c r="K1573"/>
    </row>
    <row r="1574" spans="1:11" x14ac:dyDescent="0.25">
      <c r="A1574" s="3"/>
      <c r="B1574" s="9"/>
      <c r="C1574" s="10"/>
      <c r="D1574" s="9"/>
      <c r="F1574" s="3"/>
      <c r="G1574" s="8"/>
      <c r="H1574" s="8"/>
      <c r="I1574" s="8"/>
      <c r="K1574"/>
    </row>
    <row r="1575" spans="1:11" x14ac:dyDescent="0.25">
      <c r="A1575" s="3"/>
      <c r="B1575" s="9"/>
      <c r="C1575" s="10"/>
      <c r="D1575" s="9"/>
      <c r="F1575" s="3"/>
      <c r="G1575" s="8"/>
      <c r="H1575" s="8"/>
      <c r="I1575" s="8"/>
      <c r="K1575"/>
    </row>
    <row r="1576" spans="1:11" x14ac:dyDescent="0.25">
      <c r="A1576" s="3"/>
      <c r="B1576" s="9"/>
      <c r="C1576" s="10"/>
      <c r="D1576" s="9"/>
      <c r="F1576" s="3"/>
      <c r="G1576" s="8"/>
      <c r="H1576" s="8"/>
      <c r="I1576" s="8"/>
      <c r="K1576"/>
    </row>
    <row r="1577" spans="1:11" x14ac:dyDescent="0.25">
      <c r="A1577" s="3"/>
      <c r="B1577" s="9"/>
      <c r="C1577" s="10"/>
      <c r="D1577" s="9"/>
      <c r="F1577" s="3"/>
      <c r="G1577" s="8"/>
      <c r="H1577" s="8"/>
      <c r="I1577" s="8"/>
      <c r="K1577"/>
    </row>
    <row r="1578" spans="1:11" x14ac:dyDescent="0.25">
      <c r="A1578" s="3"/>
      <c r="B1578" s="9"/>
      <c r="C1578" s="10"/>
      <c r="D1578" s="9"/>
      <c r="F1578" s="3"/>
      <c r="G1578" s="8"/>
      <c r="H1578" s="8"/>
      <c r="I1578" s="8"/>
      <c r="K1578"/>
    </row>
    <row r="1579" spans="1:11" x14ac:dyDescent="0.25">
      <c r="A1579" s="3"/>
      <c r="B1579" s="9"/>
      <c r="C1579" s="10"/>
      <c r="D1579" s="9"/>
      <c r="F1579" s="3"/>
      <c r="G1579" s="8"/>
      <c r="H1579" s="8"/>
      <c r="I1579" s="8"/>
      <c r="K1579"/>
    </row>
    <row r="1580" spans="1:11" x14ac:dyDescent="0.25">
      <c r="A1580" s="3"/>
      <c r="B1580" s="9"/>
      <c r="C1580" s="10"/>
      <c r="D1580" s="9"/>
      <c r="F1580" s="3"/>
      <c r="G1580" s="8"/>
      <c r="H1580" s="8"/>
      <c r="I1580" s="8"/>
      <c r="K1580"/>
    </row>
    <row r="1581" spans="1:11" x14ac:dyDescent="0.25">
      <c r="A1581" s="3"/>
      <c r="B1581" s="9"/>
      <c r="C1581" s="10"/>
      <c r="D1581" s="9"/>
      <c r="F1581" s="3"/>
      <c r="G1581" s="8"/>
      <c r="H1581" s="8"/>
      <c r="I1581" s="8"/>
      <c r="K1581"/>
    </row>
    <row r="1582" spans="1:11" x14ac:dyDescent="0.25">
      <c r="A1582" s="3"/>
      <c r="B1582" s="9"/>
      <c r="C1582" s="10"/>
      <c r="D1582" s="9"/>
      <c r="F1582" s="3"/>
      <c r="G1582" s="8"/>
      <c r="H1582" s="8"/>
      <c r="I1582" s="8"/>
      <c r="K1582"/>
    </row>
    <row r="1583" spans="1:11" x14ac:dyDescent="0.25">
      <c r="A1583" s="3"/>
      <c r="B1583" s="9"/>
      <c r="C1583" s="10"/>
      <c r="D1583" s="9"/>
      <c r="F1583" s="3"/>
      <c r="G1583" s="8"/>
      <c r="H1583" s="8"/>
      <c r="I1583" s="8"/>
      <c r="K1583"/>
    </row>
    <row r="1584" spans="1:11" x14ac:dyDescent="0.25">
      <c r="A1584" s="3"/>
      <c r="B1584" s="9"/>
      <c r="C1584" s="10"/>
      <c r="D1584" s="9"/>
      <c r="F1584" s="3"/>
      <c r="G1584" s="8"/>
      <c r="H1584" s="8"/>
      <c r="I1584" s="8"/>
      <c r="K1584"/>
    </row>
    <row r="1585" spans="1:11" x14ac:dyDescent="0.25">
      <c r="A1585" s="3"/>
      <c r="B1585" s="9"/>
      <c r="C1585" s="10"/>
      <c r="D1585" s="9"/>
      <c r="F1585" s="3"/>
      <c r="G1585" s="8"/>
      <c r="H1585" s="8"/>
      <c r="I1585" s="8"/>
      <c r="K1585"/>
    </row>
    <row r="1586" spans="1:11" x14ac:dyDescent="0.25">
      <c r="A1586" s="3"/>
      <c r="B1586" s="9"/>
      <c r="C1586" s="10"/>
      <c r="D1586" s="9"/>
      <c r="F1586" s="3"/>
      <c r="G1586" s="8"/>
      <c r="H1586" s="8"/>
      <c r="I1586" s="8"/>
      <c r="K1586"/>
    </row>
    <row r="1587" spans="1:11" x14ac:dyDescent="0.25">
      <c r="A1587" s="3"/>
      <c r="B1587" s="9"/>
      <c r="C1587" s="10"/>
      <c r="D1587" s="9"/>
      <c r="F1587" s="3"/>
      <c r="G1587" s="8"/>
      <c r="H1587" s="8"/>
      <c r="I1587" s="8"/>
      <c r="K1587"/>
    </row>
    <row r="1588" spans="1:11" x14ac:dyDescent="0.25">
      <c r="A1588" s="3"/>
      <c r="B1588" s="9"/>
      <c r="C1588" s="10"/>
      <c r="D1588" s="9"/>
      <c r="F1588" s="3"/>
      <c r="G1588" s="8"/>
      <c r="H1588" s="8"/>
      <c r="I1588" s="8"/>
      <c r="K1588"/>
    </row>
    <row r="1589" spans="1:11" x14ac:dyDescent="0.25">
      <c r="A1589" s="3"/>
      <c r="B1589" s="9"/>
      <c r="C1589" s="10"/>
      <c r="D1589" s="9"/>
      <c r="F1589" s="3"/>
      <c r="G1589" s="8"/>
      <c r="H1589" s="8"/>
      <c r="I1589" s="8"/>
      <c r="K1589"/>
    </row>
    <row r="1590" spans="1:11" x14ac:dyDescent="0.25">
      <c r="A1590" s="3"/>
      <c r="B1590" s="9"/>
      <c r="C1590" s="10"/>
      <c r="D1590" s="9"/>
      <c r="F1590" s="3"/>
      <c r="G1590" s="8"/>
      <c r="H1590" s="8"/>
      <c r="I1590" s="8"/>
      <c r="K1590"/>
    </row>
    <row r="1591" spans="1:11" x14ac:dyDescent="0.25">
      <c r="A1591" s="3"/>
      <c r="B1591" s="9"/>
      <c r="C1591" s="10"/>
      <c r="D1591" s="9"/>
      <c r="F1591" s="3"/>
      <c r="G1591" s="8"/>
      <c r="H1591" s="8"/>
      <c r="I1591" s="8"/>
      <c r="K1591"/>
    </row>
    <row r="1592" spans="1:11" x14ac:dyDescent="0.25">
      <c r="A1592" s="3"/>
      <c r="B1592" s="9"/>
      <c r="C1592" s="10"/>
      <c r="D1592" s="9"/>
      <c r="F1592" s="3"/>
      <c r="G1592" s="8"/>
      <c r="H1592" s="8"/>
      <c r="I1592" s="8"/>
      <c r="K1592"/>
    </row>
    <row r="1593" spans="1:11" x14ac:dyDescent="0.25">
      <c r="A1593" s="3"/>
      <c r="B1593" s="9"/>
      <c r="C1593" s="10"/>
      <c r="D1593" s="9"/>
      <c r="F1593" s="3"/>
      <c r="G1593" s="8"/>
      <c r="H1593" s="8"/>
      <c r="I1593" s="8"/>
      <c r="K1593"/>
    </row>
    <row r="1594" spans="1:11" x14ac:dyDescent="0.25">
      <c r="A1594" s="3"/>
      <c r="B1594" s="9"/>
      <c r="C1594" s="10"/>
      <c r="D1594" s="9"/>
      <c r="F1594" s="3"/>
      <c r="G1594" s="8"/>
      <c r="H1594" s="8"/>
      <c r="I1594" s="8"/>
      <c r="K1594"/>
    </row>
    <row r="1595" spans="1:11" x14ac:dyDescent="0.25">
      <c r="A1595" s="3"/>
      <c r="B1595" s="9"/>
      <c r="C1595" s="10"/>
      <c r="D1595" s="9"/>
      <c r="F1595" s="3"/>
      <c r="G1595" s="8"/>
      <c r="H1595" s="8"/>
      <c r="I1595" s="8"/>
      <c r="K1595"/>
    </row>
    <row r="1596" spans="1:11" x14ac:dyDescent="0.25">
      <c r="A1596" s="3"/>
      <c r="B1596" s="9"/>
      <c r="C1596" s="10"/>
      <c r="D1596" s="9"/>
      <c r="F1596" s="3"/>
      <c r="G1596" s="8"/>
      <c r="H1596" s="8"/>
      <c r="I1596" s="8"/>
      <c r="K1596"/>
    </row>
    <row r="1597" spans="1:11" x14ac:dyDescent="0.25">
      <c r="A1597" s="3"/>
      <c r="B1597" s="9"/>
      <c r="C1597" s="10"/>
      <c r="D1597" s="9"/>
      <c r="F1597" s="3"/>
      <c r="G1597" s="8"/>
      <c r="H1597" s="8"/>
      <c r="I1597" s="8"/>
      <c r="K1597"/>
    </row>
    <row r="1598" spans="1:11" x14ac:dyDescent="0.25">
      <c r="A1598" s="3"/>
      <c r="B1598" s="9"/>
      <c r="C1598" s="10"/>
      <c r="D1598" s="9"/>
      <c r="F1598" s="3"/>
      <c r="G1598" s="8"/>
      <c r="H1598" s="8"/>
      <c r="I1598" s="8"/>
      <c r="K1598"/>
    </row>
    <row r="1599" spans="1:11" x14ac:dyDescent="0.25">
      <c r="A1599" s="3"/>
      <c r="B1599" s="9"/>
      <c r="C1599" s="10"/>
      <c r="D1599" s="9"/>
      <c r="F1599" s="3"/>
      <c r="G1599" s="8"/>
      <c r="H1599" s="8"/>
      <c r="I1599" s="8"/>
      <c r="K1599"/>
    </row>
    <row r="1600" spans="1:11" x14ac:dyDescent="0.25">
      <c r="A1600" s="3"/>
      <c r="B1600" s="9"/>
      <c r="C1600" s="10"/>
      <c r="D1600" s="9"/>
      <c r="F1600" s="3"/>
      <c r="G1600" s="8"/>
      <c r="H1600" s="8"/>
      <c r="I1600" s="8"/>
      <c r="K1600"/>
    </row>
    <row r="1601" spans="1:11" x14ac:dyDescent="0.25">
      <c r="A1601" s="3"/>
      <c r="B1601" s="9"/>
      <c r="C1601" s="10"/>
      <c r="D1601" s="9"/>
      <c r="F1601" s="3"/>
      <c r="G1601" s="8"/>
      <c r="H1601" s="8"/>
      <c r="I1601" s="8"/>
      <c r="K1601"/>
    </row>
    <row r="1602" spans="1:11" x14ac:dyDescent="0.25">
      <c r="A1602" s="3"/>
      <c r="B1602" s="9"/>
      <c r="C1602" s="10"/>
      <c r="D1602" s="9"/>
      <c r="F1602" s="3"/>
      <c r="G1602" s="8"/>
      <c r="H1602" s="8"/>
      <c r="I1602" s="8"/>
      <c r="K1602"/>
    </row>
    <row r="1603" spans="1:11" x14ac:dyDescent="0.25">
      <c r="A1603" s="3"/>
      <c r="B1603" s="9"/>
      <c r="C1603" s="10"/>
      <c r="D1603" s="9"/>
      <c r="F1603" s="3"/>
      <c r="G1603" s="8"/>
      <c r="H1603" s="8"/>
      <c r="I1603" s="8"/>
      <c r="K1603"/>
    </row>
    <row r="1604" spans="1:11" x14ac:dyDescent="0.25">
      <c r="A1604" s="3"/>
      <c r="B1604" s="9"/>
      <c r="C1604" s="10"/>
      <c r="D1604" s="9"/>
      <c r="F1604" s="3"/>
      <c r="G1604" s="8"/>
      <c r="H1604" s="8"/>
      <c r="I1604" s="8"/>
      <c r="K1604"/>
    </row>
    <row r="1605" spans="1:11" x14ac:dyDescent="0.25">
      <c r="A1605" s="3"/>
      <c r="B1605" s="9"/>
      <c r="C1605" s="10"/>
      <c r="D1605" s="9"/>
      <c r="F1605" s="3"/>
      <c r="G1605" s="8"/>
      <c r="H1605" s="8"/>
      <c r="I1605" s="8"/>
      <c r="K1605"/>
    </row>
    <row r="1606" spans="1:11" x14ac:dyDescent="0.25">
      <c r="A1606" s="3"/>
      <c r="B1606" s="9"/>
      <c r="C1606" s="10"/>
      <c r="D1606" s="9"/>
      <c r="F1606" s="3"/>
      <c r="G1606" s="8"/>
      <c r="H1606" s="8"/>
      <c r="I1606" s="8"/>
      <c r="K1606"/>
    </row>
    <row r="1607" spans="1:11" x14ac:dyDescent="0.25">
      <c r="A1607" s="3"/>
      <c r="B1607" s="9"/>
      <c r="C1607" s="10"/>
      <c r="D1607" s="9"/>
      <c r="F1607" s="3"/>
      <c r="G1607" s="8"/>
      <c r="H1607" s="8"/>
      <c r="I1607" s="8"/>
      <c r="K1607"/>
    </row>
    <row r="1608" spans="1:11" x14ac:dyDescent="0.25">
      <c r="A1608" s="3"/>
      <c r="B1608" s="9"/>
      <c r="C1608" s="10"/>
      <c r="D1608" s="9"/>
      <c r="F1608" s="3"/>
      <c r="G1608" s="8"/>
      <c r="H1608" s="8"/>
      <c r="I1608" s="8"/>
      <c r="K1608"/>
    </row>
    <row r="1609" spans="1:11" x14ac:dyDescent="0.25">
      <c r="A1609" s="3"/>
      <c r="B1609" s="9"/>
      <c r="C1609" s="10"/>
      <c r="D1609" s="9"/>
      <c r="F1609" s="3"/>
      <c r="G1609" s="8"/>
      <c r="H1609" s="8"/>
      <c r="I1609" s="8"/>
      <c r="K1609"/>
    </row>
    <row r="1610" spans="1:11" x14ac:dyDescent="0.25">
      <c r="A1610" s="3"/>
      <c r="B1610" s="9"/>
      <c r="C1610" s="10"/>
      <c r="D1610" s="9"/>
      <c r="F1610" s="3"/>
      <c r="G1610" s="8"/>
      <c r="H1610" s="8"/>
      <c r="I1610" s="8"/>
      <c r="K1610"/>
    </row>
    <row r="1611" spans="1:11" x14ac:dyDescent="0.25">
      <c r="A1611" s="3"/>
      <c r="B1611" s="9"/>
      <c r="C1611" s="10"/>
      <c r="D1611" s="9"/>
      <c r="F1611" s="3"/>
      <c r="G1611" s="8"/>
      <c r="H1611" s="8"/>
      <c r="I1611" s="8"/>
      <c r="K1611"/>
    </row>
    <row r="1612" spans="1:11" x14ac:dyDescent="0.25">
      <c r="A1612" s="3"/>
      <c r="B1612" s="9"/>
      <c r="C1612" s="10"/>
      <c r="D1612" s="9"/>
      <c r="F1612" s="3"/>
      <c r="G1612" s="8"/>
      <c r="H1612" s="8"/>
      <c r="I1612" s="8"/>
      <c r="K1612"/>
    </row>
    <row r="1613" spans="1:11" x14ac:dyDescent="0.25">
      <c r="A1613" s="3"/>
      <c r="B1613" s="9"/>
      <c r="C1613" s="10"/>
      <c r="D1613" s="9"/>
      <c r="F1613" s="3"/>
      <c r="G1613" s="8"/>
      <c r="H1613" s="8"/>
      <c r="I1613" s="8"/>
      <c r="K1613"/>
    </row>
    <row r="1614" spans="1:11" x14ac:dyDescent="0.25">
      <c r="A1614" s="3"/>
      <c r="B1614" s="9"/>
      <c r="C1614" s="10"/>
      <c r="D1614" s="9"/>
      <c r="F1614" s="3"/>
      <c r="G1614" s="8"/>
      <c r="H1614" s="8"/>
      <c r="I1614" s="8"/>
      <c r="K1614"/>
    </row>
    <row r="1615" spans="1:11" x14ac:dyDescent="0.25">
      <c r="A1615" s="3"/>
      <c r="B1615" s="9"/>
      <c r="C1615" s="10"/>
      <c r="D1615" s="9"/>
      <c r="F1615" s="3"/>
      <c r="G1615" s="8"/>
      <c r="H1615" s="8"/>
      <c r="I1615" s="8"/>
      <c r="K1615"/>
    </row>
    <row r="1616" spans="1:11" x14ac:dyDescent="0.25">
      <c r="A1616" s="3"/>
      <c r="B1616" s="9"/>
      <c r="C1616" s="10"/>
      <c r="D1616" s="9"/>
      <c r="F1616" s="3"/>
      <c r="G1616" s="8"/>
      <c r="H1616" s="8"/>
      <c r="I1616" s="8"/>
      <c r="K1616"/>
    </row>
    <row r="1617" spans="1:11" x14ac:dyDescent="0.25">
      <c r="A1617" s="3"/>
      <c r="B1617" s="9"/>
      <c r="C1617" s="10"/>
      <c r="D1617" s="9"/>
      <c r="F1617" s="3"/>
      <c r="G1617" s="8"/>
      <c r="H1617" s="8"/>
      <c r="I1617" s="8"/>
      <c r="K1617"/>
    </row>
    <row r="1618" spans="1:11" x14ac:dyDescent="0.25">
      <c r="A1618" s="3"/>
      <c r="B1618" s="9"/>
      <c r="C1618" s="10"/>
      <c r="D1618" s="9"/>
      <c r="F1618" s="3"/>
      <c r="G1618" s="8"/>
      <c r="H1618" s="8"/>
      <c r="I1618" s="8"/>
      <c r="K1618"/>
    </row>
    <row r="1619" spans="1:11" x14ac:dyDescent="0.25">
      <c r="A1619" s="3"/>
      <c r="B1619" s="9"/>
      <c r="C1619" s="10"/>
      <c r="D1619" s="9"/>
      <c r="F1619" s="3"/>
      <c r="G1619" s="8"/>
      <c r="H1619" s="8"/>
      <c r="I1619" s="8"/>
      <c r="K1619"/>
    </row>
    <row r="1620" spans="1:11" x14ac:dyDescent="0.25">
      <c r="A1620" s="3"/>
      <c r="B1620" s="9"/>
      <c r="C1620" s="10"/>
      <c r="D1620" s="9"/>
      <c r="F1620" s="3"/>
      <c r="G1620" s="8"/>
      <c r="H1620" s="8"/>
      <c r="I1620" s="8"/>
      <c r="K1620"/>
    </row>
    <row r="1621" spans="1:11" x14ac:dyDescent="0.25">
      <c r="A1621" s="3"/>
      <c r="B1621" s="9"/>
      <c r="C1621" s="10"/>
      <c r="D1621" s="9"/>
      <c r="F1621" s="3"/>
      <c r="G1621" s="8"/>
      <c r="H1621" s="8"/>
      <c r="I1621" s="8"/>
      <c r="K1621"/>
    </row>
    <row r="1622" spans="1:11" x14ac:dyDescent="0.25">
      <c r="A1622" s="3"/>
      <c r="B1622" s="9"/>
      <c r="C1622" s="10"/>
      <c r="D1622" s="9"/>
      <c r="F1622" s="3"/>
      <c r="G1622" s="8"/>
      <c r="H1622" s="8"/>
      <c r="I1622" s="8"/>
      <c r="K1622"/>
    </row>
    <row r="1623" spans="1:11" x14ac:dyDescent="0.25">
      <c r="A1623" s="3"/>
      <c r="B1623" s="9"/>
      <c r="C1623" s="10"/>
      <c r="D1623" s="9"/>
      <c r="F1623" s="3"/>
      <c r="G1623" s="8"/>
      <c r="H1623" s="8"/>
      <c r="I1623" s="8"/>
      <c r="K1623"/>
    </row>
    <row r="1624" spans="1:11" x14ac:dyDescent="0.25">
      <c r="A1624" s="3"/>
      <c r="B1624" s="9"/>
      <c r="C1624" s="10"/>
      <c r="D1624" s="9"/>
      <c r="F1624" s="3"/>
      <c r="G1624" s="8"/>
      <c r="H1624" s="8"/>
      <c r="I1624" s="8"/>
      <c r="K1624"/>
    </row>
    <row r="1625" spans="1:11" x14ac:dyDescent="0.25">
      <c r="A1625" s="3"/>
      <c r="B1625" s="9"/>
      <c r="C1625" s="10"/>
      <c r="D1625" s="9"/>
      <c r="F1625" s="3"/>
      <c r="G1625" s="8"/>
      <c r="H1625" s="8"/>
      <c r="I1625" s="8"/>
      <c r="K1625"/>
    </row>
    <row r="1626" spans="1:11" x14ac:dyDescent="0.25">
      <c r="A1626" s="3"/>
      <c r="B1626" s="9"/>
      <c r="C1626" s="10"/>
      <c r="D1626" s="9"/>
      <c r="F1626" s="3"/>
      <c r="G1626" s="8"/>
      <c r="H1626" s="8"/>
      <c r="I1626" s="8"/>
      <c r="K1626"/>
    </row>
    <row r="1627" spans="1:11" x14ac:dyDescent="0.25">
      <c r="A1627" s="3"/>
      <c r="B1627" s="9"/>
      <c r="C1627" s="10"/>
      <c r="D1627" s="9"/>
      <c r="F1627" s="3"/>
      <c r="G1627" s="8"/>
      <c r="H1627" s="8"/>
      <c r="I1627" s="8"/>
      <c r="K1627"/>
    </row>
    <row r="1628" spans="1:11" x14ac:dyDescent="0.25">
      <c r="A1628" s="3"/>
      <c r="B1628" s="9"/>
      <c r="C1628" s="10"/>
      <c r="D1628" s="9"/>
      <c r="F1628" s="3"/>
      <c r="G1628" s="8"/>
      <c r="H1628" s="8"/>
      <c r="I1628" s="8"/>
      <c r="K1628"/>
    </row>
    <row r="1629" spans="1:11" x14ac:dyDescent="0.25">
      <c r="A1629" s="3"/>
      <c r="B1629" s="9"/>
      <c r="C1629" s="10"/>
      <c r="D1629" s="9"/>
      <c r="F1629" s="3"/>
      <c r="G1629" s="8"/>
      <c r="H1629" s="8"/>
      <c r="I1629" s="8"/>
      <c r="K1629"/>
    </row>
    <row r="1630" spans="1:11" x14ac:dyDescent="0.25">
      <c r="A1630" s="3"/>
      <c r="B1630" s="9"/>
      <c r="C1630" s="10"/>
      <c r="D1630" s="9"/>
      <c r="F1630" s="3"/>
      <c r="G1630" s="8"/>
      <c r="H1630" s="8"/>
      <c r="I1630" s="8"/>
      <c r="K1630"/>
    </row>
    <row r="1631" spans="1:11" x14ac:dyDescent="0.25">
      <c r="A1631" s="3"/>
      <c r="B1631" s="9"/>
      <c r="C1631" s="10"/>
      <c r="D1631" s="9"/>
      <c r="F1631" s="3"/>
      <c r="G1631" s="8"/>
      <c r="H1631" s="8"/>
      <c r="I1631" s="8"/>
      <c r="K1631"/>
    </row>
    <row r="1632" spans="1:11" x14ac:dyDescent="0.25">
      <c r="A1632" s="3"/>
      <c r="B1632" s="9"/>
      <c r="C1632" s="10"/>
      <c r="D1632" s="9"/>
      <c r="F1632" s="3"/>
      <c r="G1632" s="8"/>
      <c r="H1632" s="8"/>
      <c r="I1632" s="8"/>
      <c r="K1632"/>
    </row>
    <row r="1633" spans="1:11" x14ac:dyDescent="0.25">
      <c r="A1633" s="3"/>
      <c r="B1633" s="9"/>
      <c r="C1633" s="10"/>
      <c r="D1633" s="9"/>
      <c r="F1633" s="3"/>
      <c r="G1633" s="8"/>
      <c r="H1633" s="8"/>
      <c r="I1633" s="8"/>
      <c r="K1633"/>
    </row>
    <row r="1634" spans="1:11" x14ac:dyDescent="0.25">
      <c r="A1634" s="3"/>
      <c r="B1634" s="9"/>
      <c r="C1634" s="10"/>
      <c r="D1634" s="9"/>
      <c r="F1634" s="3"/>
      <c r="G1634" s="8"/>
      <c r="H1634" s="8"/>
      <c r="I1634" s="8"/>
      <c r="K1634"/>
    </row>
    <row r="1635" spans="1:11" x14ac:dyDescent="0.25">
      <c r="A1635" s="3"/>
      <c r="B1635" s="9"/>
      <c r="C1635" s="10"/>
      <c r="D1635" s="9"/>
      <c r="F1635" s="3"/>
      <c r="G1635" s="8"/>
      <c r="H1635" s="8"/>
      <c r="I1635" s="8"/>
      <c r="K1635"/>
    </row>
    <row r="1636" spans="1:11" x14ac:dyDescent="0.25">
      <c r="A1636" s="3"/>
      <c r="B1636" s="9"/>
      <c r="C1636" s="10"/>
      <c r="D1636" s="9"/>
      <c r="F1636" s="3"/>
      <c r="G1636" s="8"/>
      <c r="H1636" s="8"/>
      <c r="I1636" s="8"/>
      <c r="K1636"/>
    </row>
    <row r="1637" spans="1:11" x14ac:dyDescent="0.25">
      <c r="A1637" s="3"/>
      <c r="B1637" s="9"/>
      <c r="C1637" s="10"/>
      <c r="D1637" s="9"/>
      <c r="F1637" s="3"/>
      <c r="G1637" s="8"/>
      <c r="H1637" s="8"/>
      <c r="I1637" s="8"/>
      <c r="K1637"/>
    </row>
    <row r="1638" spans="1:11" x14ac:dyDescent="0.25">
      <c r="A1638" s="3"/>
      <c r="B1638" s="9"/>
      <c r="C1638" s="10"/>
      <c r="D1638" s="9"/>
      <c r="F1638" s="3"/>
      <c r="G1638" s="8"/>
      <c r="H1638" s="8"/>
      <c r="I1638" s="8"/>
      <c r="K1638"/>
    </row>
    <row r="1639" spans="1:11" x14ac:dyDescent="0.25">
      <c r="A1639" s="3"/>
      <c r="B1639" s="9"/>
      <c r="C1639" s="10"/>
      <c r="D1639" s="9"/>
      <c r="F1639" s="3"/>
      <c r="G1639" s="8"/>
      <c r="H1639" s="8"/>
      <c r="I1639" s="8"/>
      <c r="K1639"/>
    </row>
    <row r="1640" spans="1:11" x14ac:dyDescent="0.25">
      <c r="A1640" s="3"/>
      <c r="B1640" s="9"/>
      <c r="C1640" s="10"/>
      <c r="D1640" s="9"/>
      <c r="F1640" s="3"/>
      <c r="G1640" s="8"/>
      <c r="H1640" s="8"/>
      <c r="I1640" s="8"/>
      <c r="K1640"/>
    </row>
    <row r="1641" spans="1:11" x14ac:dyDescent="0.25">
      <c r="A1641" s="3"/>
      <c r="B1641" s="9"/>
      <c r="C1641" s="10"/>
      <c r="D1641" s="9"/>
      <c r="F1641" s="3"/>
      <c r="G1641" s="8"/>
      <c r="H1641" s="8"/>
      <c r="I1641" s="8"/>
      <c r="K1641"/>
    </row>
    <row r="1642" spans="1:11" x14ac:dyDescent="0.25">
      <c r="A1642" s="3"/>
      <c r="B1642" s="9"/>
      <c r="C1642" s="10"/>
      <c r="D1642" s="9"/>
      <c r="F1642" s="3"/>
      <c r="G1642" s="8"/>
      <c r="H1642" s="8"/>
      <c r="I1642" s="8"/>
      <c r="K1642"/>
    </row>
    <row r="1643" spans="1:11" x14ac:dyDescent="0.25">
      <c r="A1643" s="3"/>
      <c r="B1643" s="9"/>
      <c r="C1643" s="10"/>
      <c r="D1643" s="9"/>
      <c r="F1643" s="3"/>
      <c r="G1643" s="8"/>
      <c r="H1643" s="8"/>
      <c r="I1643" s="8"/>
      <c r="K1643"/>
    </row>
    <row r="1644" spans="1:11" x14ac:dyDescent="0.25">
      <c r="A1644" s="3"/>
      <c r="B1644" s="9"/>
      <c r="C1644" s="10"/>
      <c r="D1644" s="9"/>
      <c r="F1644" s="3"/>
      <c r="G1644" s="8"/>
      <c r="H1644" s="8"/>
      <c r="I1644" s="8"/>
      <c r="K1644"/>
    </row>
    <row r="1645" spans="1:11" x14ac:dyDescent="0.25">
      <c r="A1645" s="3"/>
      <c r="B1645" s="9"/>
      <c r="C1645" s="10"/>
      <c r="D1645" s="9"/>
      <c r="F1645" s="3"/>
      <c r="G1645" s="8"/>
      <c r="H1645" s="8"/>
      <c r="I1645" s="8"/>
      <c r="K1645"/>
    </row>
    <row r="1646" spans="1:11" x14ac:dyDescent="0.25">
      <c r="A1646" s="3"/>
      <c r="B1646" s="9"/>
      <c r="C1646" s="10"/>
      <c r="D1646" s="9"/>
      <c r="F1646" s="3"/>
      <c r="G1646" s="8"/>
      <c r="H1646" s="8"/>
      <c r="I1646" s="8"/>
      <c r="K1646"/>
    </row>
    <row r="1647" spans="1:11" x14ac:dyDescent="0.25">
      <c r="A1647" s="3"/>
      <c r="B1647" s="9"/>
      <c r="C1647" s="10"/>
      <c r="D1647" s="9"/>
      <c r="F1647" s="3"/>
      <c r="G1647" s="8"/>
      <c r="H1647" s="8"/>
      <c r="I1647" s="8"/>
      <c r="K1647"/>
    </row>
    <row r="1648" spans="1:11" x14ac:dyDescent="0.25">
      <c r="A1648" s="3"/>
      <c r="B1648" s="9"/>
      <c r="C1648" s="10"/>
      <c r="D1648" s="9"/>
      <c r="F1648" s="3"/>
      <c r="G1648" s="8"/>
      <c r="H1648" s="8"/>
      <c r="I1648" s="8"/>
      <c r="K1648"/>
    </row>
    <row r="1649" spans="1:11" x14ac:dyDescent="0.25">
      <c r="A1649" s="3"/>
      <c r="B1649" s="9"/>
      <c r="C1649" s="10"/>
      <c r="D1649" s="9"/>
      <c r="F1649" s="3"/>
      <c r="G1649" s="8"/>
      <c r="H1649" s="8"/>
      <c r="I1649" s="8"/>
      <c r="K1649"/>
    </row>
    <row r="1650" spans="1:11" x14ac:dyDescent="0.25">
      <c r="A1650" s="3"/>
      <c r="B1650" s="9"/>
      <c r="C1650" s="10"/>
      <c r="D1650" s="9"/>
      <c r="F1650" s="3"/>
      <c r="G1650" s="8"/>
      <c r="H1650" s="8"/>
      <c r="I1650" s="8"/>
      <c r="K1650"/>
    </row>
    <row r="1651" spans="1:11" x14ac:dyDescent="0.25">
      <c r="A1651" s="3"/>
      <c r="B1651" s="9"/>
      <c r="C1651" s="10"/>
      <c r="D1651" s="9"/>
      <c r="F1651" s="3"/>
      <c r="G1651" s="8"/>
      <c r="H1651" s="8"/>
      <c r="I1651" s="8"/>
      <c r="K1651"/>
    </row>
    <row r="1652" spans="1:11" x14ac:dyDescent="0.25">
      <c r="A1652" s="3"/>
      <c r="B1652" s="9"/>
      <c r="C1652" s="10"/>
      <c r="D1652" s="9"/>
      <c r="F1652" s="3"/>
      <c r="G1652" s="8"/>
      <c r="H1652" s="8"/>
      <c r="I1652" s="8"/>
      <c r="K1652"/>
    </row>
    <row r="1653" spans="1:11" x14ac:dyDescent="0.25">
      <c r="A1653" s="3"/>
      <c r="B1653" s="9"/>
      <c r="C1653" s="10"/>
      <c r="D1653" s="9"/>
      <c r="F1653" s="3"/>
      <c r="G1653" s="8"/>
      <c r="H1653" s="8"/>
      <c r="I1653" s="8"/>
      <c r="K1653"/>
    </row>
    <row r="1654" spans="1:11" x14ac:dyDescent="0.25">
      <c r="A1654" s="3"/>
      <c r="B1654" s="9"/>
      <c r="C1654" s="10"/>
      <c r="D1654" s="9"/>
      <c r="F1654" s="3"/>
      <c r="G1654" s="8"/>
      <c r="H1654" s="8"/>
      <c r="I1654" s="8"/>
      <c r="K1654"/>
    </row>
    <row r="1655" spans="1:11" x14ac:dyDescent="0.25">
      <c r="A1655" s="3"/>
      <c r="B1655" s="9"/>
      <c r="C1655" s="10"/>
      <c r="D1655" s="9"/>
      <c r="F1655" s="3"/>
      <c r="G1655" s="8"/>
      <c r="H1655" s="8"/>
      <c r="I1655" s="8"/>
      <c r="K1655"/>
    </row>
    <row r="1656" spans="1:11" x14ac:dyDescent="0.25">
      <c r="A1656" s="3"/>
      <c r="B1656" s="9"/>
      <c r="C1656" s="10"/>
      <c r="D1656" s="9"/>
      <c r="F1656" s="3"/>
      <c r="G1656" s="8"/>
      <c r="H1656" s="8"/>
      <c r="I1656" s="8"/>
      <c r="K1656"/>
    </row>
    <row r="1657" spans="1:11" x14ac:dyDescent="0.25">
      <c r="A1657" s="3"/>
      <c r="B1657" s="9"/>
      <c r="C1657" s="10"/>
      <c r="D1657" s="9"/>
      <c r="F1657" s="3"/>
      <c r="G1657" s="8"/>
      <c r="H1657" s="8"/>
      <c r="I1657" s="8"/>
      <c r="K1657"/>
    </row>
    <row r="1658" spans="1:11" x14ac:dyDescent="0.25">
      <c r="A1658" s="3"/>
      <c r="B1658" s="9"/>
      <c r="C1658" s="10"/>
      <c r="D1658" s="9"/>
      <c r="F1658" s="3"/>
      <c r="G1658" s="8"/>
      <c r="H1658" s="8"/>
      <c r="I1658" s="8"/>
      <c r="K1658"/>
    </row>
    <row r="1659" spans="1:11" x14ac:dyDescent="0.25">
      <c r="A1659" s="3"/>
      <c r="B1659" s="9"/>
      <c r="C1659" s="10"/>
      <c r="D1659" s="9"/>
      <c r="F1659" s="3"/>
      <c r="G1659" s="8"/>
      <c r="H1659" s="8"/>
      <c r="I1659" s="8"/>
      <c r="K1659"/>
    </row>
    <row r="1660" spans="1:11" x14ac:dyDescent="0.25">
      <c r="A1660" s="3"/>
      <c r="B1660" s="9"/>
      <c r="C1660" s="10"/>
      <c r="D1660" s="9"/>
      <c r="F1660" s="3"/>
      <c r="G1660" s="8"/>
      <c r="H1660" s="8"/>
      <c r="I1660" s="8"/>
      <c r="K1660"/>
    </row>
    <row r="1661" spans="1:11" x14ac:dyDescent="0.25">
      <c r="A1661" s="3"/>
      <c r="B1661" s="9"/>
      <c r="C1661" s="10"/>
      <c r="D1661" s="9"/>
      <c r="F1661" s="3"/>
      <c r="G1661" s="8"/>
      <c r="H1661" s="8"/>
      <c r="I1661" s="8"/>
      <c r="K1661"/>
    </row>
    <row r="1662" spans="1:11" x14ac:dyDescent="0.25">
      <c r="A1662" s="3"/>
      <c r="B1662" s="9"/>
      <c r="C1662" s="10"/>
      <c r="D1662" s="9"/>
      <c r="F1662" s="3"/>
      <c r="G1662" s="8"/>
      <c r="H1662" s="8"/>
      <c r="I1662" s="8"/>
      <c r="K1662"/>
    </row>
    <row r="1663" spans="1:11" x14ac:dyDescent="0.25">
      <c r="A1663" s="3"/>
      <c r="B1663" s="9"/>
      <c r="C1663" s="10"/>
      <c r="D1663" s="9"/>
      <c r="F1663" s="3"/>
      <c r="G1663" s="8"/>
      <c r="H1663" s="8"/>
      <c r="I1663" s="8"/>
      <c r="K1663"/>
    </row>
    <row r="1664" spans="1:11" x14ac:dyDescent="0.25">
      <c r="A1664" s="3"/>
      <c r="B1664" s="9"/>
      <c r="C1664" s="10"/>
      <c r="D1664" s="9"/>
      <c r="F1664" s="3"/>
      <c r="G1664" s="8"/>
      <c r="H1664" s="8"/>
      <c r="I1664" s="8"/>
      <c r="K1664"/>
    </row>
    <row r="1665" spans="1:11" x14ac:dyDescent="0.25">
      <c r="A1665" s="3"/>
      <c r="B1665" s="9"/>
      <c r="C1665" s="10"/>
      <c r="D1665" s="9"/>
      <c r="F1665" s="3"/>
      <c r="G1665" s="8"/>
      <c r="H1665" s="8"/>
      <c r="I1665" s="8"/>
      <c r="K1665"/>
    </row>
    <row r="1666" spans="1:11" x14ac:dyDescent="0.25">
      <c r="A1666" s="3"/>
      <c r="B1666" s="9"/>
      <c r="C1666" s="10"/>
      <c r="D1666" s="9"/>
      <c r="F1666" s="3"/>
      <c r="G1666" s="8"/>
      <c r="H1666" s="8"/>
      <c r="I1666" s="8"/>
      <c r="K1666"/>
    </row>
    <row r="1667" spans="1:11" x14ac:dyDescent="0.25">
      <c r="A1667" s="3"/>
      <c r="B1667" s="9"/>
      <c r="C1667" s="10"/>
      <c r="D1667" s="9"/>
      <c r="F1667" s="3"/>
      <c r="G1667" s="8"/>
      <c r="H1667" s="8"/>
      <c r="I1667" s="8"/>
      <c r="K1667"/>
    </row>
    <row r="1668" spans="1:11" x14ac:dyDescent="0.25">
      <c r="A1668" s="3"/>
      <c r="B1668" s="9"/>
      <c r="C1668" s="10"/>
      <c r="D1668" s="9"/>
      <c r="F1668" s="3"/>
      <c r="G1668" s="8"/>
      <c r="H1668" s="8"/>
      <c r="I1668" s="8"/>
      <c r="K1668"/>
    </row>
    <row r="1669" spans="1:11" x14ac:dyDescent="0.25">
      <c r="A1669" s="3"/>
      <c r="B1669" s="9"/>
      <c r="C1669" s="10"/>
      <c r="D1669" s="9"/>
      <c r="F1669" s="3"/>
      <c r="G1669" s="8"/>
      <c r="H1669" s="8"/>
      <c r="I1669" s="8"/>
      <c r="K1669"/>
    </row>
    <row r="1670" spans="1:11" x14ac:dyDescent="0.25">
      <c r="A1670" s="3"/>
      <c r="B1670" s="9"/>
      <c r="C1670" s="10"/>
      <c r="D1670" s="9"/>
      <c r="F1670" s="3"/>
      <c r="G1670" s="8"/>
      <c r="H1670" s="8"/>
      <c r="I1670" s="8"/>
      <c r="K1670"/>
    </row>
    <row r="1671" spans="1:11" x14ac:dyDescent="0.25">
      <c r="A1671" s="3"/>
      <c r="B1671" s="9"/>
      <c r="C1671" s="10"/>
      <c r="D1671" s="9"/>
      <c r="F1671" s="3"/>
      <c r="G1671" s="8"/>
      <c r="H1671" s="8"/>
      <c r="I1671" s="8"/>
      <c r="K1671"/>
    </row>
    <row r="1672" spans="1:11" x14ac:dyDescent="0.25">
      <c r="A1672" s="3"/>
      <c r="B1672" s="9"/>
      <c r="C1672" s="10"/>
      <c r="D1672" s="9"/>
      <c r="F1672" s="3"/>
      <c r="G1672" s="8"/>
      <c r="H1672" s="8"/>
      <c r="I1672" s="8"/>
      <c r="K1672"/>
    </row>
    <row r="1673" spans="1:11" x14ac:dyDescent="0.25">
      <c r="A1673" s="3"/>
      <c r="B1673" s="9"/>
      <c r="C1673" s="10"/>
      <c r="D1673" s="9"/>
      <c r="F1673" s="3"/>
      <c r="G1673" s="8"/>
      <c r="H1673" s="8"/>
      <c r="I1673" s="8"/>
      <c r="K1673"/>
    </row>
    <row r="1674" spans="1:11" x14ac:dyDescent="0.25">
      <c r="A1674" s="3"/>
      <c r="B1674" s="9"/>
      <c r="C1674" s="10"/>
      <c r="D1674" s="9"/>
      <c r="F1674" s="3"/>
      <c r="G1674" s="8"/>
      <c r="H1674" s="8"/>
      <c r="I1674" s="8"/>
      <c r="K1674"/>
    </row>
    <row r="1675" spans="1:11" x14ac:dyDescent="0.25">
      <c r="A1675" s="3"/>
      <c r="B1675" s="9"/>
      <c r="C1675" s="10"/>
      <c r="D1675" s="9"/>
      <c r="F1675" s="3"/>
      <c r="G1675" s="8"/>
      <c r="H1675" s="8"/>
      <c r="I1675" s="8"/>
      <c r="K1675"/>
    </row>
    <row r="1676" spans="1:11" x14ac:dyDescent="0.25">
      <c r="A1676" s="3"/>
      <c r="B1676" s="9"/>
      <c r="C1676" s="10"/>
      <c r="D1676" s="9"/>
      <c r="F1676" s="3"/>
      <c r="G1676" s="8"/>
      <c r="H1676" s="8"/>
      <c r="I1676" s="8"/>
      <c r="K1676"/>
    </row>
    <row r="1677" spans="1:11" x14ac:dyDescent="0.25">
      <c r="A1677" s="3"/>
      <c r="B1677" s="9"/>
      <c r="C1677" s="10"/>
      <c r="D1677" s="9"/>
      <c r="F1677" s="3"/>
      <c r="G1677" s="8"/>
      <c r="H1677" s="8"/>
      <c r="I1677" s="8"/>
      <c r="K1677"/>
    </row>
    <row r="1678" spans="1:11" x14ac:dyDescent="0.25">
      <c r="A1678" s="3"/>
      <c r="B1678" s="9"/>
      <c r="C1678" s="10"/>
      <c r="D1678" s="9"/>
      <c r="F1678" s="3"/>
      <c r="G1678" s="8"/>
      <c r="H1678" s="8"/>
      <c r="I1678" s="8"/>
      <c r="K1678"/>
    </row>
    <row r="1679" spans="1:11" x14ac:dyDescent="0.25">
      <c r="A1679" s="3"/>
      <c r="B1679" s="9"/>
      <c r="C1679" s="10"/>
      <c r="D1679" s="9"/>
      <c r="F1679" s="3"/>
      <c r="G1679" s="8"/>
      <c r="H1679" s="8"/>
      <c r="I1679" s="8"/>
      <c r="K1679"/>
    </row>
    <row r="1680" spans="1:11" x14ac:dyDescent="0.25">
      <c r="A1680" s="3"/>
      <c r="B1680" s="9"/>
      <c r="C1680" s="10"/>
      <c r="D1680" s="9"/>
      <c r="F1680" s="3"/>
      <c r="G1680" s="8"/>
      <c r="H1680" s="8"/>
      <c r="I1680" s="8"/>
      <c r="K1680"/>
    </row>
    <row r="1681" spans="1:11" x14ac:dyDescent="0.25">
      <c r="A1681" s="3"/>
      <c r="B1681" s="9"/>
      <c r="C1681" s="10"/>
      <c r="D1681" s="9"/>
      <c r="F1681" s="3"/>
      <c r="G1681" s="8"/>
      <c r="H1681" s="8"/>
      <c r="I1681" s="8"/>
      <c r="K1681"/>
    </row>
    <row r="1682" spans="1:11" x14ac:dyDescent="0.25">
      <c r="A1682" s="3"/>
      <c r="B1682" s="9"/>
      <c r="C1682" s="10"/>
      <c r="D1682" s="9"/>
      <c r="F1682" s="3"/>
      <c r="G1682" s="8"/>
      <c r="H1682" s="8"/>
      <c r="I1682" s="8"/>
      <c r="K1682"/>
    </row>
    <row r="1683" spans="1:11" x14ac:dyDescent="0.25">
      <c r="A1683" s="3"/>
      <c r="B1683" s="9"/>
      <c r="C1683" s="10"/>
      <c r="D1683" s="9"/>
      <c r="F1683" s="3"/>
      <c r="G1683" s="8"/>
      <c r="H1683" s="8"/>
      <c r="I1683" s="8"/>
      <c r="K1683"/>
    </row>
    <row r="1684" spans="1:11" x14ac:dyDescent="0.25">
      <c r="A1684" s="3"/>
      <c r="B1684" s="9"/>
      <c r="C1684" s="10"/>
      <c r="D1684" s="9"/>
      <c r="F1684" s="3"/>
      <c r="G1684" s="8"/>
      <c r="H1684" s="8"/>
      <c r="I1684" s="8"/>
      <c r="K1684"/>
    </row>
    <row r="1685" spans="1:11" x14ac:dyDescent="0.25">
      <c r="A1685" s="3"/>
      <c r="B1685" s="9"/>
      <c r="C1685" s="10"/>
      <c r="D1685" s="9"/>
      <c r="F1685" s="3"/>
      <c r="G1685" s="8"/>
      <c r="H1685" s="8"/>
      <c r="I1685" s="8"/>
      <c r="K1685"/>
    </row>
    <row r="1686" spans="1:11" x14ac:dyDescent="0.25">
      <c r="A1686" s="3"/>
      <c r="B1686" s="9"/>
      <c r="C1686" s="10"/>
      <c r="D1686" s="9"/>
      <c r="F1686" s="3"/>
      <c r="G1686" s="8"/>
      <c r="H1686" s="8"/>
      <c r="I1686" s="8"/>
      <c r="K1686"/>
    </row>
    <row r="1687" spans="1:11" x14ac:dyDescent="0.25">
      <c r="A1687" s="3"/>
      <c r="B1687" s="9"/>
      <c r="C1687" s="10"/>
      <c r="D1687" s="9"/>
      <c r="F1687" s="3"/>
      <c r="G1687" s="8"/>
      <c r="H1687" s="8"/>
      <c r="I1687" s="8"/>
      <c r="K1687"/>
    </row>
    <row r="1688" spans="1:11" x14ac:dyDescent="0.25">
      <c r="A1688" s="3"/>
      <c r="B1688" s="9"/>
      <c r="C1688" s="10"/>
      <c r="D1688" s="9"/>
      <c r="F1688" s="3"/>
      <c r="G1688" s="8"/>
      <c r="H1688" s="8"/>
      <c r="I1688" s="8"/>
      <c r="K1688"/>
    </row>
    <row r="1689" spans="1:11" x14ac:dyDescent="0.25">
      <c r="A1689" s="3"/>
      <c r="B1689" s="9"/>
      <c r="C1689" s="10"/>
      <c r="D1689" s="9"/>
      <c r="F1689" s="3"/>
      <c r="G1689" s="8"/>
      <c r="H1689" s="8"/>
      <c r="I1689" s="8"/>
      <c r="K1689"/>
    </row>
    <row r="1690" spans="1:11" x14ac:dyDescent="0.25">
      <c r="A1690" s="3"/>
      <c r="B1690" s="9"/>
      <c r="C1690" s="10"/>
      <c r="D1690" s="9"/>
      <c r="F1690" s="3"/>
      <c r="G1690" s="8"/>
      <c r="H1690" s="8"/>
      <c r="I1690" s="8"/>
      <c r="K1690"/>
    </row>
    <row r="1691" spans="1:11" x14ac:dyDescent="0.25">
      <c r="A1691" s="3"/>
      <c r="B1691" s="9"/>
      <c r="C1691" s="10"/>
      <c r="D1691" s="9"/>
      <c r="F1691" s="3"/>
      <c r="G1691" s="8"/>
      <c r="H1691" s="8"/>
      <c r="I1691" s="8"/>
      <c r="K1691"/>
    </row>
    <row r="1692" spans="1:11" x14ac:dyDescent="0.25">
      <c r="A1692" s="3"/>
      <c r="B1692" s="9"/>
      <c r="C1692" s="10"/>
      <c r="D1692" s="9"/>
      <c r="F1692" s="3"/>
      <c r="G1692" s="8"/>
      <c r="H1692" s="8"/>
      <c r="I1692" s="8"/>
      <c r="K1692"/>
    </row>
    <row r="1693" spans="1:11" x14ac:dyDescent="0.25">
      <c r="A1693" s="3"/>
      <c r="B1693" s="9"/>
      <c r="C1693" s="10"/>
      <c r="D1693" s="9"/>
      <c r="F1693" s="3"/>
      <c r="G1693" s="8"/>
      <c r="H1693" s="8"/>
      <c r="I1693" s="8"/>
      <c r="K1693"/>
    </row>
    <row r="1694" spans="1:11" x14ac:dyDescent="0.25">
      <c r="A1694" s="3"/>
      <c r="B1694" s="9"/>
      <c r="C1694" s="10"/>
      <c r="D1694" s="9"/>
      <c r="F1694" s="3"/>
      <c r="G1694" s="8"/>
      <c r="H1694" s="8"/>
      <c r="I1694" s="8"/>
      <c r="K1694"/>
    </row>
    <row r="1695" spans="1:11" x14ac:dyDescent="0.25">
      <c r="A1695" s="3"/>
      <c r="B1695" s="9"/>
      <c r="C1695" s="10"/>
      <c r="D1695" s="9"/>
      <c r="F1695" s="3"/>
      <c r="G1695" s="8"/>
      <c r="H1695" s="8"/>
      <c r="I1695" s="8"/>
      <c r="K1695"/>
    </row>
    <row r="1696" spans="1:11" x14ac:dyDescent="0.25">
      <c r="A1696" s="3"/>
      <c r="B1696" s="9"/>
      <c r="C1696" s="10"/>
      <c r="D1696" s="9"/>
      <c r="F1696" s="3"/>
      <c r="G1696" s="8"/>
      <c r="H1696" s="8"/>
      <c r="I1696" s="8"/>
      <c r="K1696"/>
    </row>
    <row r="1697" spans="1:11" x14ac:dyDescent="0.25">
      <c r="A1697" s="3"/>
      <c r="B1697" s="9"/>
      <c r="C1697" s="10"/>
      <c r="D1697" s="9"/>
      <c r="F1697" s="3"/>
      <c r="G1697" s="8"/>
      <c r="H1697" s="8"/>
      <c r="I1697" s="8"/>
      <c r="K1697"/>
    </row>
    <row r="1698" spans="1:11" x14ac:dyDescent="0.25">
      <c r="A1698" s="3"/>
      <c r="B1698" s="9"/>
      <c r="C1698" s="10"/>
      <c r="D1698" s="9"/>
      <c r="F1698" s="3"/>
      <c r="G1698" s="8"/>
      <c r="H1698" s="8"/>
      <c r="I1698" s="8"/>
      <c r="K1698"/>
    </row>
    <row r="1699" spans="1:11" x14ac:dyDescent="0.25">
      <c r="A1699" s="3"/>
      <c r="B1699" s="9"/>
      <c r="C1699" s="10"/>
      <c r="D1699" s="9"/>
      <c r="F1699" s="3"/>
      <c r="G1699" s="8"/>
      <c r="H1699" s="8"/>
      <c r="I1699" s="8"/>
      <c r="K1699"/>
    </row>
    <row r="1700" spans="1:11" x14ac:dyDescent="0.25">
      <c r="A1700" s="3"/>
      <c r="B1700" s="9"/>
      <c r="C1700" s="10"/>
      <c r="D1700" s="9"/>
      <c r="F1700" s="3"/>
      <c r="G1700" s="8"/>
      <c r="H1700" s="8"/>
      <c r="I1700" s="8"/>
      <c r="K1700"/>
    </row>
    <row r="1701" spans="1:11" x14ac:dyDescent="0.25">
      <c r="A1701" s="3"/>
      <c r="B1701" s="9"/>
      <c r="C1701" s="10"/>
      <c r="D1701" s="9"/>
      <c r="F1701" s="3"/>
      <c r="G1701" s="8"/>
      <c r="H1701" s="8"/>
      <c r="I1701" s="8"/>
      <c r="K1701"/>
    </row>
    <row r="1702" spans="1:11" x14ac:dyDescent="0.25">
      <c r="A1702" s="3"/>
      <c r="B1702" s="9"/>
      <c r="C1702" s="10"/>
      <c r="D1702" s="9"/>
      <c r="F1702" s="3"/>
      <c r="G1702" s="8"/>
      <c r="H1702" s="8"/>
      <c r="I1702" s="8"/>
      <c r="K1702"/>
    </row>
    <row r="1703" spans="1:11" x14ac:dyDescent="0.25">
      <c r="A1703" s="3"/>
      <c r="B1703" s="9"/>
      <c r="C1703" s="10"/>
      <c r="D1703" s="9"/>
      <c r="F1703" s="3"/>
      <c r="G1703" s="8"/>
      <c r="H1703" s="8"/>
      <c r="I1703" s="8"/>
      <c r="K1703"/>
    </row>
    <row r="1704" spans="1:11" x14ac:dyDescent="0.25">
      <c r="A1704" s="3"/>
      <c r="B1704" s="9"/>
      <c r="C1704" s="10"/>
      <c r="D1704" s="9"/>
      <c r="F1704" s="3"/>
      <c r="G1704" s="8"/>
      <c r="H1704" s="8"/>
      <c r="I1704" s="8"/>
      <c r="K1704"/>
    </row>
    <row r="1705" spans="1:11" x14ac:dyDescent="0.25">
      <c r="A1705" s="3"/>
      <c r="B1705" s="9"/>
      <c r="C1705" s="10"/>
      <c r="D1705" s="9"/>
      <c r="F1705" s="3"/>
      <c r="G1705" s="8"/>
      <c r="H1705" s="8"/>
      <c r="I1705" s="8"/>
      <c r="K1705"/>
    </row>
    <row r="1706" spans="1:11" x14ac:dyDescent="0.25">
      <c r="A1706" s="3"/>
      <c r="B1706" s="9"/>
      <c r="C1706" s="10"/>
      <c r="D1706" s="9"/>
      <c r="F1706" s="3"/>
      <c r="G1706" s="8"/>
      <c r="H1706" s="8"/>
      <c r="I1706" s="8"/>
      <c r="K1706"/>
    </row>
    <row r="1707" spans="1:11" x14ac:dyDescent="0.25">
      <c r="A1707" s="3"/>
      <c r="B1707" s="9"/>
      <c r="C1707" s="10"/>
      <c r="D1707" s="9"/>
      <c r="F1707" s="3"/>
      <c r="G1707" s="8"/>
      <c r="H1707" s="8"/>
      <c r="I1707" s="8"/>
      <c r="K1707"/>
    </row>
    <row r="1708" spans="1:11" x14ac:dyDescent="0.25">
      <c r="A1708" s="3"/>
      <c r="B1708" s="9"/>
      <c r="C1708" s="10"/>
      <c r="D1708" s="9"/>
      <c r="F1708" s="3"/>
      <c r="G1708" s="8"/>
      <c r="H1708" s="8"/>
      <c r="I1708" s="8"/>
      <c r="K1708"/>
    </row>
    <row r="1709" spans="1:11" x14ac:dyDescent="0.25">
      <c r="A1709" s="3"/>
      <c r="B1709" s="9"/>
      <c r="C1709" s="10"/>
      <c r="D1709" s="9"/>
      <c r="F1709" s="3"/>
      <c r="G1709" s="8"/>
      <c r="H1709" s="8"/>
      <c r="I1709" s="8"/>
      <c r="K1709"/>
    </row>
    <row r="1710" spans="1:11" x14ac:dyDescent="0.25">
      <c r="A1710" s="3"/>
      <c r="B1710" s="9"/>
      <c r="C1710" s="10"/>
      <c r="D1710" s="9"/>
      <c r="F1710" s="3"/>
      <c r="G1710" s="8"/>
      <c r="H1710" s="8"/>
      <c r="I1710" s="8"/>
      <c r="K1710"/>
    </row>
    <row r="1711" spans="1:11" x14ac:dyDescent="0.25">
      <c r="A1711" s="3"/>
      <c r="B1711" s="9"/>
      <c r="C1711" s="10"/>
      <c r="D1711" s="9"/>
      <c r="F1711" s="3"/>
      <c r="G1711" s="8"/>
      <c r="H1711" s="8"/>
      <c r="I1711" s="8"/>
      <c r="K1711"/>
    </row>
    <row r="1712" spans="1:11" x14ac:dyDescent="0.25">
      <c r="A1712" s="3"/>
      <c r="B1712" s="9"/>
      <c r="C1712" s="10"/>
      <c r="D1712" s="9"/>
      <c r="F1712" s="3"/>
      <c r="G1712" s="8"/>
      <c r="H1712" s="8"/>
      <c r="I1712" s="8"/>
      <c r="K1712"/>
    </row>
    <row r="1713" spans="1:11" x14ac:dyDescent="0.25">
      <c r="A1713" s="3"/>
      <c r="B1713" s="9"/>
      <c r="C1713" s="10"/>
      <c r="D1713" s="9"/>
      <c r="F1713" s="3"/>
      <c r="G1713" s="8"/>
      <c r="H1713" s="8"/>
      <c r="I1713" s="8"/>
      <c r="K1713"/>
    </row>
    <row r="1714" spans="1:11" x14ac:dyDescent="0.25">
      <c r="A1714" s="3"/>
      <c r="B1714" s="9"/>
      <c r="C1714" s="10"/>
      <c r="D1714" s="9"/>
      <c r="F1714" s="3"/>
      <c r="G1714" s="8"/>
      <c r="H1714" s="8"/>
      <c r="I1714" s="8"/>
      <c r="K1714"/>
    </row>
    <row r="1715" spans="1:11" x14ac:dyDescent="0.25">
      <c r="A1715" s="3"/>
      <c r="B1715" s="9"/>
      <c r="C1715" s="10"/>
      <c r="D1715" s="9"/>
      <c r="F1715" s="3"/>
      <c r="G1715" s="8"/>
      <c r="H1715" s="8"/>
      <c r="I1715" s="8"/>
      <c r="K1715"/>
    </row>
    <row r="1716" spans="1:11" x14ac:dyDescent="0.25">
      <c r="A1716" s="3"/>
      <c r="B1716" s="9"/>
      <c r="C1716" s="10"/>
      <c r="D1716" s="9"/>
      <c r="F1716" s="3"/>
      <c r="G1716" s="8"/>
      <c r="H1716" s="8"/>
      <c r="I1716" s="8"/>
      <c r="K1716"/>
    </row>
    <row r="1717" spans="1:11" x14ac:dyDescent="0.25">
      <c r="A1717" s="3"/>
      <c r="B1717" s="9"/>
      <c r="C1717" s="10"/>
      <c r="D1717" s="9"/>
      <c r="F1717" s="3"/>
      <c r="G1717" s="8"/>
      <c r="H1717" s="8"/>
      <c r="I1717" s="8"/>
      <c r="K1717"/>
    </row>
    <row r="1718" spans="1:11" x14ac:dyDescent="0.25">
      <c r="A1718" s="3"/>
      <c r="B1718" s="9"/>
      <c r="C1718" s="10"/>
      <c r="D1718" s="9"/>
      <c r="F1718" s="3"/>
      <c r="G1718" s="8"/>
      <c r="H1718" s="8"/>
      <c r="I1718" s="8"/>
      <c r="K1718"/>
    </row>
    <row r="1719" spans="1:11" x14ac:dyDescent="0.25">
      <c r="A1719" s="3"/>
      <c r="B1719" s="9"/>
      <c r="C1719" s="10"/>
      <c r="D1719" s="9"/>
      <c r="F1719" s="3"/>
      <c r="G1719" s="8"/>
      <c r="H1719" s="8"/>
      <c r="I1719" s="8"/>
      <c r="K1719"/>
    </row>
    <row r="1720" spans="1:11" x14ac:dyDescent="0.25">
      <c r="A1720" s="3"/>
      <c r="B1720" s="9"/>
      <c r="C1720" s="10"/>
      <c r="D1720" s="9"/>
      <c r="F1720" s="3"/>
      <c r="G1720" s="8"/>
      <c r="H1720" s="8"/>
      <c r="I1720" s="8"/>
      <c r="K1720"/>
    </row>
    <row r="1721" spans="1:11" x14ac:dyDescent="0.25">
      <c r="A1721" s="3"/>
      <c r="B1721" s="9"/>
      <c r="C1721" s="10"/>
      <c r="D1721" s="9"/>
      <c r="F1721" s="3"/>
      <c r="G1721" s="8"/>
      <c r="H1721" s="8"/>
      <c r="I1721" s="8"/>
      <c r="K1721"/>
    </row>
    <row r="1722" spans="1:11" x14ac:dyDescent="0.25">
      <c r="A1722" s="3"/>
      <c r="B1722" s="9"/>
      <c r="C1722" s="10"/>
      <c r="D1722" s="9"/>
      <c r="F1722" s="3"/>
      <c r="G1722" s="8"/>
      <c r="H1722" s="8"/>
      <c r="I1722" s="8"/>
      <c r="K1722"/>
    </row>
    <row r="1723" spans="1:11" x14ac:dyDescent="0.25">
      <c r="A1723" s="3"/>
      <c r="B1723" s="9"/>
      <c r="C1723" s="10"/>
      <c r="D1723" s="9"/>
      <c r="F1723" s="3"/>
      <c r="G1723" s="8"/>
      <c r="H1723" s="8"/>
      <c r="I1723" s="8"/>
      <c r="K1723"/>
    </row>
    <row r="1724" spans="1:11" x14ac:dyDescent="0.25">
      <c r="A1724" s="3"/>
      <c r="B1724" s="9"/>
      <c r="C1724" s="10"/>
      <c r="D1724" s="9"/>
      <c r="F1724" s="3"/>
      <c r="G1724" s="8"/>
      <c r="H1724" s="8"/>
      <c r="I1724" s="8"/>
      <c r="K1724"/>
    </row>
    <row r="1725" spans="1:11" x14ac:dyDescent="0.25">
      <c r="A1725" s="3"/>
      <c r="B1725" s="9"/>
      <c r="C1725" s="10"/>
      <c r="D1725" s="9"/>
      <c r="F1725" s="3"/>
      <c r="G1725" s="8"/>
      <c r="H1725" s="8"/>
      <c r="I1725" s="8"/>
      <c r="K1725"/>
    </row>
    <row r="1726" spans="1:11" x14ac:dyDescent="0.25">
      <c r="A1726" s="3"/>
      <c r="B1726" s="9"/>
      <c r="C1726" s="10"/>
      <c r="D1726" s="9"/>
      <c r="F1726" s="3"/>
      <c r="G1726" s="8"/>
      <c r="H1726" s="8"/>
      <c r="I1726" s="8"/>
      <c r="K1726"/>
    </row>
    <row r="1727" spans="1:11" x14ac:dyDescent="0.25">
      <c r="A1727" s="3"/>
      <c r="B1727" s="9"/>
      <c r="C1727" s="10"/>
      <c r="D1727" s="9"/>
      <c r="F1727" s="3"/>
      <c r="G1727" s="8"/>
      <c r="H1727" s="8"/>
      <c r="I1727" s="8"/>
      <c r="K1727"/>
    </row>
    <row r="1728" spans="1:11" x14ac:dyDescent="0.25">
      <c r="A1728" s="3"/>
      <c r="B1728" s="9"/>
      <c r="C1728" s="10"/>
      <c r="D1728" s="9"/>
      <c r="F1728" s="3"/>
      <c r="G1728" s="8"/>
      <c r="H1728" s="8"/>
      <c r="I1728" s="8"/>
      <c r="K1728"/>
    </row>
    <row r="1729" spans="1:11" x14ac:dyDescent="0.25">
      <c r="A1729" s="3"/>
      <c r="B1729" s="9"/>
      <c r="C1729" s="10"/>
      <c r="D1729" s="9"/>
      <c r="F1729" s="3"/>
      <c r="G1729" s="8"/>
      <c r="H1729" s="8"/>
      <c r="I1729" s="8"/>
      <c r="K1729"/>
    </row>
    <row r="1730" spans="1:11" x14ac:dyDescent="0.25">
      <c r="A1730" s="3"/>
      <c r="B1730" s="9"/>
      <c r="C1730" s="10"/>
      <c r="D1730" s="9"/>
      <c r="F1730" s="3"/>
      <c r="G1730" s="8"/>
      <c r="H1730" s="8"/>
      <c r="I1730" s="8"/>
      <c r="K1730"/>
    </row>
    <row r="1731" spans="1:11" x14ac:dyDescent="0.25">
      <c r="A1731" s="3"/>
      <c r="B1731" s="9"/>
      <c r="C1731" s="10"/>
      <c r="D1731" s="9"/>
      <c r="F1731" s="3"/>
      <c r="G1731" s="8"/>
      <c r="H1731" s="8"/>
      <c r="I1731" s="8"/>
      <c r="K1731"/>
    </row>
    <row r="1732" spans="1:11" x14ac:dyDescent="0.25">
      <c r="A1732" s="3"/>
      <c r="B1732" s="9"/>
      <c r="C1732" s="10"/>
      <c r="D1732" s="9"/>
      <c r="F1732" s="3"/>
      <c r="G1732" s="8"/>
      <c r="H1732" s="8"/>
      <c r="I1732" s="8"/>
      <c r="K1732"/>
    </row>
    <row r="1733" spans="1:11" x14ac:dyDescent="0.25">
      <c r="A1733" s="3"/>
      <c r="B1733" s="9"/>
      <c r="C1733" s="10"/>
      <c r="D1733" s="9"/>
      <c r="F1733" s="3"/>
      <c r="G1733" s="8"/>
      <c r="H1733" s="8"/>
      <c r="I1733" s="8"/>
      <c r="K1733"/>
    </row>
    <row r="1734" spans="1:11" x14ac:dyDescent="0.25">
      <c r="A1734" s="3"/>
      <c r="B1734" s="9"/>
      <c r="C1734" s="10"/>
      <c r="D1734" s="9"/>
      <c r="F1734" s="3"/>
      <c r="G1734" s="8"/>
      <c r="H1734" s="8"/>
      <c r="I1734" s="8"/>
      <c r="K1734"/>
    </row>
    <row r="1735" spans="1:11" x14ac:dyDescent="0.25">
      <c r="A1735" s="3"/>
      <c r="B1735" s="9"/>
      <c r="C1735" s="10"/>
      <c r="D1735" s="9"/>
      <c r="F1735" s="3"/>
      <c r="G1735" s="8"/>
      <c r="H1735" s="8"/>
      <c r="I1735" s="8"/>
      <c r="K1735"/>
    </row>
    <row r="1736" spans="1:11" x14ac:dyDescent="0.25">
      <c r="A1736" s="3"/>
      <c r="B1736" s="9"/>
      <c r="C1736" s="10"/>
      <c r="D1736" s="9"/>
      <c r="F1736" s="3"/>
      <c r="G1736" s="8"/>
      <c r="H1736" s="8"/>
      <c r="I1736" s="8"/>
      <c r="K1736"/>
    </row>
    <row r="1737" spans="1:11" x14ac:dyDescent="0.25">
      <c r="A1737" s="3"/>
      <c r="B1737" s="9"/>
      <c r="C1737" s="10"/>
      <c r="D1737" s="9"/>
      <c r="F1737" s="3"/>
      <c r="G1737" s="8"/>
      <c r="H1737" s="8"/>
      <c r="I1737" s="8"/>
      <c r="K1737"/>
    </row>
    <row r="1738" spans="1:11" x14ac:dyDescent="0.25">
      <c r="A1738" s="3"/>
      <c r="B1738" s="9"/>
      <c r="C1738" s="10"/>
      <c r="D1738" s="9"/>
      <c r="F1738" s="3"/>
      <c r="G1738" s="8"/>
      <c r="H1738" s="8"/>
      <c r="I1738" s="8"/>
      <c r="K1738"/>
    </row>
    <row r="1739" spans="1:11" x14ac:dyDescent="0.25">
      <c r="A1739" s="3"/>
      <c r="B1739" s="9"/>
      <c r="C1739" s="10"/>
      <c r="D1739" s="9"/>
      <c r="F1739" s="3"/>
      <c r="G1739" s="8"/>
      <c r="H1739" s="8"/>
      <c r="I1739" s="8"/>
      <c r="K1739"/>
    </row>
    <row r="1740" spans="1:11" x14ac:dyDescent="0.25">
      <c r="A1740" s="3"/>
      <c r="B1740" s="9"/>
      <c r="C1740" s="10"/>
      <c r="D1740" s="9"/>
      <c r="F1740" s="3"/>
      <c r="G1740" s="8"/>
      <c r="H1740" s="8"/>
      <c r="I1740" s="8"/>
      <c r="K1740"/>
    </row>
    <row r="1741" spans="1:11" x14ac:dyDescent="0.25">
      <c r="A1741" s="3"/>
      <c r="B1741" s="9"/>
      <c r="C1741" s="10"/>
      <c r="D1741" s="9"/>
      <c r="F1741" s="3"/>
      <c r="G1741" s="8"/>
      <c r="H1741" s="8"/>
      <c r="I1741" s="8"/>
      <c r="K1741"/>
    </row>
    <row r="1742" spans="1:11" x14ac:dyDescent="0.25">
      <c r="A1742" s="3"/>
      <c r="B1742" s="9"/>
      <c r="C1742" s="10"/>
      <c r="D1742" s="9"/>
      <c r="F1742" s="3"/>
      <c r="G1742" s="8"/>
      <c r="H1742" s="8"/>
      <c r="I1742" s="8"/>
      <c r="K1742"/>
    </row>
    <row r="1743" spans="1:11" x14ac:dyDescent="0.25">
      <c r="A1743" s="3"/>
      <c r="B1743" s="9"/>
      <c r="C1743" s="10"/>
      <c r="D1743" s="9"/>
      <c r="F1743" s="3"/>
      <c r="G1743" s="8"/>
      <c r="H1743" s="8"/>
      <c r="I1743" s="8"/>
      <c r="K1743"/>
    </row>
    <row r="1744" spans="1:11" x14ac:dyDescent="0.25">
      <c r="A1744" s="3"/>
      <c r="B1744" s="9"/>
      <c r="C1744" s="10"/>
      <c r="D1744" s="9"/>
      <c r="F1744" s="3"/>
      <c r="G1744" s="8"/>
      <c r="H1744" s="8"/>
      <c r="I1744" s="8"/>
      <c r="K1744"/>
    </row>
    <row r="1745" spans="1:11" x14ac:dyDescent="0.25">
      <c r="A1745" s="3"/>
      <c r="B1745" s="9"/>
      <c r="C1745" s="10"/>
      <c r="D1745" s="9"/>
      <c r="F1745" s="3"/>
      <c r="G1745" s="8"/>
      <c r="H1745" s="8"/>
      <c r="I1745" s="8"/>
      <c r="K1745"/>
    </row>
    <row r="1746" spans="1:11" x14ac:dyDescent="0.25">
      <c r="A1746" s="3"/>
      <c r="B1746" s="9"/>
      <c r="C1746" s="10"/>
      <c r="D1746" s="9"/>
      <c r="F1746" s="3"/>
      <c r="G1746" s="8"/>
      <c r="H1746" s="8"/>
      <c r="I1746" s="8"/>
      <c r="K1746"/>
    </row>
    <row r="1747" spans="1:11" x14ac:dyDescent="0.25">
      <c r="A1747" s="3"/>
      <c r="B1747" s="9"/>
      <c r="C1747" s="10"/>
      <c r="D1747" s="9"/>
      <c r="F1747" s="3"/>
      <c r="G1747" s="8"/>
      <c r="H1747" s="8"/>
      <c r="I1747" s="8"/>
      <c r="K1747"/>
    </row>
    <row r="1748" spans="1:11" x14ac:dyDescent="0.25">
      <c r="A1748" s="3"/>
      <c r="B1748" s="9"/>
      <c r="C1748" s="10"/>
      <c r="D1748" s="9"/>
      <c r="F1748" s="3"/>
      <c r="G1748" s="8"/>
      <c r="H1748" s="8"/>
      <c r="I1748" s="8"/>
      <c r="K1748"/>
    </row>
    <row r="1749" spans="1:11" x14ac:dyDescent="0.25">
      <c r="A1749" s="3"/>
      <c r="B1749" s="9"/>
      <c r="C1749" s="10"/>
      <c r="D1749" s="9"/>
      <c r="F1749" s="3"/>
      <c r="G1749" s="8"/>
      <c r="H1749" s="8"/>
      <c r="I1749" s="8"/>
      <c r="K1749"/>
    </row>
    <row r="1750" spans="1:11" x14ac:dyDescent="0.25">
      <c r="A1750" s="3"/>
      <c r="B1750" s="9"/>
      <c r="C1750" s="10"/>
      <c r="D1750" s="9"/>
      <c r="F1750" s="3"/>
      <c r="G1750" s="8"/>
      <c r="H1750" s="8"/>
      <c r="I1750" s="8"/>
      <c r="K1750"/>
    </row>
    <row r="1751" spans="1:11" x14ac:dyDescent="0.25">
      <c r="A1751" s="3"/>
      <c r="B1751" s="9"/>
      <c r="C1751" s="10"/>
      <c r="D1751" s="9"/>
      <c r="F1751" s="3"/>
      <c r="G1751" s="8"/>
      <c r="H1751" s="8"/>
      <c r="I1751" s="8"/>
      <c r="K1751"/>
    </row>
    <row r="1752" spans="1:11" x14ac:dyDescent="0.25">
      <c r="A1752" s="3"/>
      <c r="B1752" s="9"/>
      <c r="C1752" s="10"/>
      <c r="D1752" s="9"/>
      <c r="F1752" s="3"/>
      <c r="G1752" s="8"/>
      <c r="H1752" s="8"/>
      <c r="I1752" s="8"/>
      <c r="K1752"/>
    </row>
    <row r="1753" spans="1:11" x14ac:dyDescent="0.25">
      <c r="A1753" s="3"/>
      <c r="B1753" s="9"/>
      <c r="C1753" s="10"/>
      <c r="D1753" s="9"/>
      <c r="F1753" s="3"/>
      <c r="G1753" s="8"/>
      <c r="H1753" s="8"/>
      <c r="I1753" s="8"/>
      <c r="K1753"/>
    </row>
    <row r="1754" spans="1:11" x14ac:dyDescent="0.25">
      <c r="A1754" s="3"/>
      <c r="B1754" s="9"/>
      <c r="C1754" s="10"/>
      <c r="D1754" s="9"/>
      <c r="F1754" s="3"/>
      <c r="G1754" s="8"/>
      <c r="H1754" s="8"/>
      <c r="I1754" s="8"/>
      <c r="K1754"/>
    </row>
    <row r="1755" spans="1:11" x14ac:dyDescent="0.25">
      <c r="A1755" s="3"/>
      <c r="B1755" s="9"/>
      <c r="C1755" s="10"/>
      <c r="D1755" s="9"/>
      <c r="F1755" s="3"/>
      <c r="G1755" s="8"/>
      <c r="H1755" s="8"/>
      <c r="I1755" s="8"/>
      <c r="K1755"/>
    </row>
    <row r="1756" spans="1:11" x14ac:dyDescent="0.25">
      <c r="A1756" s="3"/>
      <c r="B1756" s="9"/>
      <c r="C1756" s="10"/>
      <c r="D1756" s="9"/>
      <c r="F1756" s="3"/>
      <c r="G1756" s="8"/>
      <c r="H1756" s="8"/>
      <c r="I1756" s="8"/>
      <c r="K1756"/>
    </row>
    <row r="1757" spans="1:11" x14ac:dyDescent="0.25">
      <c r="A1757" s="3"/>
      <c r="B1757" s="9"/>
      <c r="C1757" s="10"/>
      <c r="D1757" s="9"/>
      <c r="F1757" s="3"/>
      <c r="G1757" s="8"/>
      <c r="H1757" s="8"/>
      <c r="I1757" s="8"/>
      <c r="K1757"/>
    </row>
    <row r="1758" spans="1:11" x14ac:dyDescent="0.25">
      <c r="A1758" s="3"/>
      <c r="B1758" s="9"/>
      <c r="C1758" s="10"/>
      <c r="D1758" s="9"/>
      <c r="F1758" s="3"/>
      <c r="G1758" s="8"/>
      <c r="H1758" s="8"/>
      <c r="I1758" s="8"/>
      <c r="K1758"/>
    </row>
    <row r="1759" spans="1:11" x14ac:dyDescent="0.25">
      <c r="A1759" s="3"/>
      <c r="B1759" s="9"/>
      <c r="C1759" s="10"/>
      <c r="D1759" s="9"/>
      <c r="F1759" s="3"/>
      <c r="G1759" s="8"/>
      <c r="H1759" s="8"/>
      <c r="I1759" s="8"/>
      <c r="K1759"/>
    </row>
    <row r="1760" spans="1:11" x14ac:dyDescent="0.25">
      <c r="A1760" s="3"/>
      <c r="B1760" s="9"/>
      <c r="C1760" s="10"/>
      <c r="D1760" s="9"/>
      <c r="F1760" s="3"/>
      <c r="G1760" s="8"/>
      <c r="H1760" s="8"/>
      <c r="I1760" s="8"/>
      <c r="K1760"/>
    </row>
    <row r="1761" spans="1:11" x14ac:dyDescent="0.25">
      <c r="A1761" s="3"/>
      <c r="B1761" s="9"/>
      <c r="C1761" s="10"/>
      <c r="D1761" s="9"/>
      <c r="F1761" s="3"/>
      <c r="G1761" s="8"/>
      <c r="H1761" s="8"/>
      <c r="I1761" s="8"/>
      <c r="K1761"/>
    </row>
    <row r="1762" spans="1:11" x14ac:dyDescent="0.25">
      <c r="A1762" s="3"/>
      <c r="B1762" s="9"/>
      <c r="C1762" s="10"/>
      <c r="D1762" s="9"/>
      <c r="F1762" s="3"/>
      <c r="G1762" s="8"/>
      <c r="H1762" s="8"/>
      <c r="I1762" s="8"/>
      <c r="K1762"/>
    </row>
    <row r="1763" spans="1:11" x14ac:dyDescent="0.25">
      <c r="A1763" s="3"/>
      <c r="B1763" s="9"/>
      <c r="C1763" s="10"/>
      <c r="D1763" s="9"/>
      <c r="F1763" s="3"/>
      <c r="G1763" s="8"/>
      <c r="H1763" s="8"/>
      <c r="I1763" s="8"/>
      <c r="K1763"/>
    </row>
    <row r="1764" spans="1:11" x14ac:dyDescent="0.25">
      <c r="A1764" s="3"/>
      <c r="B1764" s="9"/>
      <c r="C1764" s="10"/>
      <c r="D1764" s="9"/>
      <c r="F1764" s="3"/>
      <c r="G1764" s="8"/>
      <c r="H1764" s="8"/>
      <c r="I1764" s="8"/>
      <c r="K1764"/>
    </row>
    <row r="1765" spans="1:11" x14ac:dyDescent="0.25">
      <c r="A1765" s="3"/>
      <c r="B1765" s="9"/>
      <c r="C1765" s="10"/>
      <c r="D1765" s="9"/>
      <c r="F1765" s="3"/>
      <c r="G1765" s="8"/>
      <c r="H1765" s="8"/>
      <c r="I1765" s="8"/>
      <c r="K1765"/>
    </row>
    <row r="1766" spans="1:11" x14ac:dyDescent="0.25">
      <c r="A1766" s="3"/>
      <c r="B1766" s="9"/>
      <c r="C1766" s="10"/>
      <c r="D1766" s="9"/>
      <c r="F1766" s="3"/>
      <c r="G1766" s="8"/>
      <c r="H1766" s="8"/>
      <c r="I1766" s="8"/>
      <c r="K1766"/>
    </row>
    <row r="1767" spans="1:11" x14ac:dyDescent="0.25">
      <c r="A1767" s="3"/>
      <c r="B1767" s="9"/>
      <c r="C1767" s="10"/>
      <c r="D1767" s="9"/>
      <c r="F1767" s="3"/>
      <c r="G1767" s="8"/>
      <c r="H1767" s="8"/>
      <c r="I1767" s="8"/>
      <c r="K1767"/>
    </row>
    <row r="1768" spans="1:11" x14ac:dyDescent="0.25">
      <c r="A1768" s="3"/>
      <c r="B1768" s="9"/>
      <c r="C1768" s="10"/>
      <c r="D1768" s="9"/>
      <c r="F1768" s="3"/>
      <c r="G1768" s="8"/>
      <c r="H1768" s="8"/>
      <c r="I1768" s="8"/>
      <c r="K1768"/>
    </row>
    <row r="1769" spans="1:11" x14ac:dyDescent="0.25">
      <c r="A1769" s="3"/>
      <c r="B1769" s="9"/>
      <c r="C1769" s="10"/>
      <c r="D1769" s="9"/>
      <c r="F1769" s="3"/>
      <c r="G1769" s="8"/>
      <c r="H1769" s="8"/>
      <c r="I1769" s="8"/>
      <c r="K1769"/>
    </row>
    <row r="1770" spans="1:11" x14ac:dyDescent="0.25">
      <c r="A1770" s="3"/>
      <c r="B1770" s="9"/>
      <c r="C1770" s="10"/>
      <c r="D1770" s="9"/>
      <c r="F1770" s="3"/>
      <c r="G1770" s="8"/>
      <c r="H1770" s="8"/>
      <c r="I1770" s="8"/>
      <c r="K1770"/>
    </row>
    <row r="1771" spans="1:11" x14ac:dyDescent="0.25">
      <c r="A1771" s="3"/>
      <c r="B1771" s="9"/>
      <c r="C1771" s="10"/>
      <c r="D1771" s="9"/>
      <c r="F1771" s="3"/>
      <c r="G1771" s="8"/>
      <c r="H1771" s="8"/>
      <c r="I1771" s="8"/>
      <c r="K1771"/>
    </row>
    <row r="1772" spans="1:11" x14ac:dyDescent="0.25">
      <c r="A1772" s="3"/>
      <c r="B1772" s="9"/>
      <c r="C1772" s="10"/>
      <c r="D1772" s="9"/>
      <c r="F1772" s="3"/>
      <c r="G1772" s="8"/>
      <c r="H1772" s="8"/>
      <c r="I1772" s="8"/>
      <c r="K1772"/>
    </row>
    <row r="1773" spans="1:11" x14ac:dyDescent="0.25">
      <c r="A1773" s="3"/>
      <c r="B1773" s="9"/>
      <c r="C1773" s="10"/>
      <c r="D1773" s="9"/>
      <c r="F1773" s="3"/>
      <c r="G1773" s="8"/>
      <c r="H1773" s="8"/>
      <c r="I1773" s="8"/>
      <c r="K1773"/>
    </row>
    <row r="1774" spans="1:11" x14ac:dyDescent="0.25">
      <c r="A1774" s="3"/>
      <c r="B1774" s="9"/>
      <c r="C1774" s="10"/>
      <c r="D1774" s="9"/>
      <c r="F1774" s="3"/>
      <c r="G1774" s="8"/>
      <c r="H1774" s="8"/>
      <c r="I1774" s="8"/>
      <c r="K1774"/>
    </row>
    <row r="1775" spans="1:11" x14ac:dyDescent="0.25">
      <c r="A1775" s="3"/>
      <c r="B1775" s="9"/>
      <c r="C1775" s="10"/>
      <c r="D1775" s="9"/>
      <c r="F1775" s="3"/>
      <c r="G1775" s="8"/>
      <c r="H1775" s="8"/>
      <c r="I1775" s="8"/>
      <c r="K1775"/>
    </row>
    <row r="1776" spans="1:11" x14ac:dyDescent="0.25">
      <c r="A1776" s="3"/>
      <c r="B1776" s="9"/>
      <c r="C1776" s="10"/>
      <c r="D1776" s="9"/>
      <c r="F1776" s="3"/>
      <c r="G1776" s="8"/>
      <c r="H1776" s="8"/>
      <c r="I1776" s="8"/>
      <c r="K1776"/>
    </row>
    <row r="1777" spans="1:11" x14ac:dyDescent="0.25">
      <c r="A1777" s="3"/>
      <c r="B1777" s="9"/>
      <c r="C1777" s="10"/>
      <c r="D1777" s="9"/>
      <c r="F1777" s="3"/>
      <c r="G1777" s="8"/>
      <c r="H1777" s="8"/>
      <c r="I1777" s="8"/>
      <c r="K1777"/>
    </row>
    <row r="1778" spans="1:11" x14ac:dyDescent="0.25">
      <c r="A1778" s="3"/>
      <c r="B1778" s="9"/>
      <c r="C1778" s="10"/>
      <c r="D1778" s="9"/>
      <c r="F1778" s="3"/>
      <c r="G1778" s="8"/>
      <c r="H1778" s="8"/>
      <c r="I1778" s="8"/>
      <c r="K1778"/>
    </row>
    <row r="1779" spans="1:11" x14ac:dyDescent="0.25">
      <c r="A1779" s="3"/>
      <c r="B1779" s="9"/>
      <c r="C1779" s="10"/>
      <c r="D1779" s="9"/>
      <c r="F1779" s="3"/>
      <c r="G1779" s="8"/>
      <c r="H1779" s="8"/>
      <c r="I1779" s="8"/>
      <c r="K1779"/>
    </row>
    <row r="1780" spans="1:11" x14ac:dyDescent="0.25">
      <c r="A1780" s="3"/>
      <c r="B1780" s="9"/>
      <c r="C1780" s="10"/>
      <c r="D1780" s="9"/>
      <c r="F1780" s="3"/>
      <c r="G1780" s="8"/>
      <c r="H1780" s="8"/>
      <c r="I1780" s="8"/>
      <c r="K1780"/>
    </row>
    <row r="1781" spans="1:11" x14ac:dyDescent="0.25">
      <c r="A1781" s="3"/>
      <c r="B1781" s="9"/>
      <c r="C1781" s="10"/>
      <c r="D1781" s="9"/>
      <c r="F1781" s="3"/>
      <c r="G1781" s="8"/>
      <c r="H1781" s="8"/>
      <c r="I1781" s="8"/>
      <c r="K1781"/>
    </row>
    <row r="1782" spans="1:11" x14ac:dyDescent="0.25">
      <c r="A1782" s="3"/>
      <c r="B1782" s="9"/>
      <c r="C1782" s="10"/>
      <c r="D1782" s="9"/>
      <c r="F1782" s="3"/>
      <c r="G1782" s="8"/>
      <c r="H1782" s="8"/>
      <c r="I1782" s="8"/>
      <c r="K1782"/>
    </row>
    <row r="1783" spans="1:11" x14ac:dyDescent="0.25">
      <c r="A1783" s="3"/>
      <c r="B1783" s="9"/>
      <c r="C1783" s="10"/>
      <c r="D1783" s="9"/>
      <c r="F1783" s="3"/>
      <c r="G1783" s="8"/>
      <c r="H1783" s="8"/>
      <c r="I1783" s="8"/>
      <c r="K1783"/>
    </row>
    <row r="1784" spans="1:11" x14ac:dyDescent="0.25">
      <c r="A1784" s="3"/>
      <c r="B1784" s="9"/>
      <c r="C1784" s="10"/>
      <c r="D1784" s="9"/>
      <c r="F1784" s="3"/>
      <c r="G1784" s="8"/>
      <c r="H1784" s="8"/>
      <c r="I1784" s="8"/>
      <c r="K1784"/>
    </row>
    <row r="1785" spans="1:11" x14ac:dyDescent="0.25">
      <c r="A1785" s="3"/>
      <c r="B1785" s="9"/>
      <c r="C1785" s="10"/>
      <c r="D1785" s="9"/>
      <c r="F1785" s="3"/>
      <c r="G1785" s="8"/>
      <c r="H1785" s="8"/>
      <c r="I1785" s="8"/>
      <c r="K1785"/>
    </row>
    <row r="1786" spans="1:11" x14ac:dyDescent="0.25">
      <c r="A1786" s="3"/>
      <c r="B1786" s="9"/>
      <c r="C1786" s="10"/>
      <c r="D1786" s="9"/>
      <c r="F1786" s="3"/>
      <c r="G1786" s="8"/>
      <c r="H1786" s="8"/>
      <c r="I1786" s="8"/>
      <c r="K1786"/>
    </row>
    <row r="1787" spans="1:11" x14ac:dyDescent="0.25">
      <c r="A1787" s="3"/>
      <c r="B1787" s="9"/>
      <c r="C1787" s="10"/>
      <c r="D1787" s="9"/>
      <c r="F1787" s="3"/>
      <c r="G1787" s="8"/>
      <c r="H1787" s="8"/>
      <c r="I1787" s="8"/>
      <c r="K1787"/>
    </row>
    <row r="1788" spans="1:11" x14ac:dyDescent="0.25">
      <c r="A1788" s="3"/>
      <c r="B1788" s="9"/>
      <c r="C1788" s="10"/>
      <c r="D1788" s="9"/>
      <c r="F1788" s="3"/>
      <c r="G1788" s="8"/>
      <c r="H1788" s="8"/>
      <c r="I1788" s="8"/>
      <c r="K1788"/>
    </row>
    <row r="1789" spans="1:11" x14ac:dyDescent="0.25">
      <c r="A1789" s="3"/>
      <c r="B1789" s="9"/>
      <c r="C1789" s="10"/>
      <c r="D1789" s="9"/>
      <c r="F1789" s="3"/>
      <c r="G1789" s="8"/>
      <c r="H1789" s="8"/>
      <c r="I1789" s="8"/>
      <c r="K1789"/>
    </row>
    <row r="1790" spans="1:11" x14ac:dyDescent="0.25">
      <c r="A1790" s="3"/>
      <c r="B1790" s="9"/>
      <c r="C1790" s="10"/>
      <c r="D1790" s="9"/>
      <c r="F1790" s="3"/>
      <c r="G1790" s="8"/>
      <c r="H1790" s="8"/>
      <c r="I1790" s="8"/>
      <c r="K1790"/>
    </row>
    <row r="1791" spans="1:11" x14ac:dyDescent="0.25">
      <c r="A1791" s="3"/>
      <c r="B1791" s="9"/>
      <c r="C1791" s="10"/>
      <c r="D1791" s="9"/>
      <c r="F1791" s="3"/>
      <c r="G1791" s="8"/>
      <c r="H1791" s="8"/>
      <c r="I1791" s="8"/>
      <c r="K1791"/>
    </row>
    <row r="1792" spans="1:11" x14ac:dyDescent="0.25">
      <c r="A1792" s="3"/>
      <c r="B1792" s="9"/>
      <c r="C1792" s="10"/>
      <c r="D1792" s="9"/>
      <c r="F1792" s="3"/>
      <c r="G1792" s="8"/>
      <c r="H1792" s="8"/>
      <c r="I1792" s="8"/>
      <c r="K1792"/>
    </row>
    <row r="1793" spans="1:11" x14ac:dyDescent="0.25">
      <c r="A1793" s="3"/>
      <c r="B1793" s="9"/>
      <c r="C1793" s="10"/>
      <c r="D1793" s="9"/>
      <c r="F1793" s="3"/>
      <c r="G1793" s="8"/>
      <c r="H1793" s="8"/>
      <c r="I1793" s="8"/>
      <c r="K1793"/>
    </row>
    <row r="1794" spans="1:11" x14ac:dyDescent="0.25">
      <c r="A1794" s="3"/>
      <c r="B1794" s="9"/>
      <c r="C1794" s="10"/>
      <c r="D1794" s="9"/>
      <c r="F1794" s="3"/>
      <c r="G1794" s="8"/>
      <c r="H1794" s="8"/>
      <c r="I1794" s="8"/>
      <c r="K1794"/>
    </row>
    <row r="1795" spans="1:11" x14ac:dyDescent="0.25">
      <c r="A1795" s="3"/>
      <c r="B1795" s="9"/>
      <c r="C1795" s="10"/>
      <c r="D1795" s="9"/>
      <c r="F1795" s="3"/>
      <c r="G1795" s="8"/>
      <c r="H1795" s="8"/>
      <c r="I1795" s="8"/>
      <c r="K1795"/>
    </row>
    <row r="1796" spans="1:11" x14ac:dyDescent="0.25">
      <c r="A1796" s="3"/>
      <c r="B1796" s="9"/>
      <c r="C1796" s="10"/>
      <c r="D1796" s="9"/>
      <c r="F1796" s="3"/>
      <c r="G1796" s="8"/>
      <c r="H1796" s="8"/>
      <c r="I1796" s="8"/>
      <c r="K1796"/>
    </row>
    <row r="1797" spans="1:11" x14ac:dyDescent="0.25">
      <c r="A1797" s="3"/>
      <c r="B1797" s="9"/>
      <c r="C1797" s="10"/>
      <c r="D1797" s="9"/>
      <c r="F1797" s="3"/>
      <c r="G1797" s="8"/>
      <c r="H1797" s="8"/>
      <c r="I1797" s="8"/>
      <c r="K1797"/>
    </row>
    <row r="1798" spans="1:11" x14ac:dyDescent="0.25">
      <c r="A1798" s="3"/>
      <c r="B1798" s="9"/>
      <c r="C1798" s="10"/>
      <c r="D1798" s="9"/>
      <c r="F1798" s="3"/>
      <c r="G1798" s="8"/>
      <c r="H1798" s="8"/>
      <c r="I1798" s="8"/>
      <c r="K1798"/>
    </row>
    <row r="1799" spans="1:11" x14ac:dyDescent="0.25">
      <c r="A1799" s="3"/>
      <c r="B1799" s="9"/>
      <c r="C1799" s="10"/>
      <c r="D1799" s="9"/>
      <c r="F1799" s="3"/>
      <c r="G1799" s="8"/>
      <c r="H1799" s="8"/>
      <c r="I1799" s="8"/>
      <c r="K1799"/>
    </row>
    <row r="1800" spans="1:11" x14ac:dyDescent="0.25">
      <c r="A1800" s="3"/>
      <c r="B1800" s="9"/>
      <c r="C1800" s="10"/>
      <c r="D1800" s="9"/>
      <c r="F1800" s="3"/>
      <c r="G1800" s="8"/>
      <c r="H1800" s="8"/>
      <c r="I1800" s="8"/>
      <c r="K1800"/>
    </row>
    <row r="1801" spans="1:11" x14ac:dyDescent="0.25">
      <c r="A1801" s="3"/>
      <c r="B1801" s="9"/>
      <c r="C1801" s="10"/>
      <c r="D1801" s="9"/>
      <c r="F1801" s="3"/>
      <c r="G1801" s="8"/>
      <c r="H1801" s="8"/>
      <c r="I1801" s="8"/>
      <c r="K1801"/>
    </row>
    <row r="1802" spans="1:11" x14ac:dyDescent="0.25">
      <c r="A1802" s="3"/>
      <c r="B1802" s="9"/>
      <c r="C1802" s="10"/>
      <c r="D1802" s="9"/>
      <c r="F1802" s="3"/>
      <c r="G1802" s="8"/>
      <c r="H1802" s="8"/>
      <c r="I1802" s="8"/>
      <c r="K1802"/>
    </row>
    <row r="1803" spans="1:11" x14ac:dyDescent="0.25">
      <c r="A1803" s="3"/>
      <c r="B1803" s="9"/>
      <c r="C1803" s="10"/>
      <c r="D1803" s="9"/>
      <c r="F1803" s="3"/>
      <c r="G1803" s="8"/>
      <c r="H1803" s="8"/>
      <c r="I1803" s="8"/>
      <c r="K1803"/>
    </row>
    <row r="1804" spans="1:11" x14ac:dyDescent="0.25">
      <c r="A1804" s="3"/>
      <c r="B1804" s="9"/>
      <c r="C1804" s="10"/>
      <c r="D1804" s="9"/>
      <c r="F1804" s="3"/>
      <c r="G1804" s="8"/>
      <c r="H1804" s="8"/>
      <c r="I1804" s="8"/>
      <c r="K1804"/>
    </row>
    <row r="1805" spans="1:11" x14ac:dyDescent="0.25">
      <c r="A1805" s="3"/>
      <c r="B1805" s="9"/>
      <c r="C1805" s="10"/>
      <c r="D1805" s="9"/>
      <c r="F1805" s="3"/>
      <c r="G1805" s="8"/>
      <c r="H1805" s="8"/>
      <c r="I1805" s="8"/>
      <c r="K1805"/>
    </row>
    <row r="1806" spans="1:11" x14ac:dyDescent="0.25">
      <c r="A1806" s="3"/>
      <c r="B1806" s="9"/>
      <c r="C1806" s="10"/>
      <c r="D1806" s="9"/>
      <c r="F1806" s="3"/>
      <c r="G1806" s="8"/>
      <c r="H1806" s="8"/>
      <c r="I1806" s="8"/>
      <c r="K1806"/>
    </row>
    <row r="1807" spans="1:11" x14ac:dyDescent="0.25">
      <c r="A1807" s="3"/>
      <c r="B1807" s="9"/>
      <c r="C1807" s="10"/>
      <c r="D1807" s="9"/>
      <c r="F1807" s="3"/>
      <c r="G1807" s="8"/>
      <c r="H1807" s="8"/>
      <c r="I1807" s="8"/>
      <c r="K1807"/>
    </row>
    <row r="1808" spans="1:11" x14ac:dyDescent="0.25">
      <c r="A1808" s="3"/>
      <c r="B1808" s="9"/>
      <c r="C1808" s="10"/>
      <c r="D1808" s="9"/>
      <c r="F1808" s="3"/>
      <c r="G1808" s="8"/>
      <c r="H1808" s="8"/>
      <c r="I1808" s="8"/>
      <c r="K1808"/>
    </row>
    <row r="1809" spans="1:11" x14ac:dyDescent="0.25">
      <c r="A1809" s="3"/>
      <c r="B1809" s="9"/>
      <c r="C1809" s="10"/>
      <c r="D1809" s="9"/>
      <c r="F1809" s="3"/>
      <c r="G1809" s="8"/>
      <c r="H1809" s="8"/>
      <c r="I1809" s="8"/>
      <c r="K1809"/>
    </row>
    <row r="1810" spans="1:11" x14ac:dyDescent="0.25">
      <c r="A1810" s="3"/>
      <c r="B1810" s="9"/>
      <c r="C1810" s="10"/>
      <c r="D1810" s="9"/>
      <c r="F1810" s="3"/>
      <c r="G1810" s="8"/>
      <c r="H1810" s="8"/>
      <c r="I1810" s="8"/>
      <c r="K1810"/>
    </row>
    <row r="1811" spans="1:11" x14ac:dyDescent="0.25">
      <c r="A1811" s="3"/>
      <c r="B1811" s="9"/>
      <c r="C1811" s="10"/>
      <c r="D1811" s="9"/>
      <c r="F1811" s="3"/>
      <c r="G1811" s="8"/>
      <c r="H1811" s="8"/>
      <c r="I1811" s="8"/>
      <c r="K1811"/>
    </row>
    <row r="1812" spans="1:11" x14ac:dyDescent="0.25">
      <c r="A1812" s="3"/>
      <c r="B1812" s="9"/>
      <c r="C1812" s="10"/>
      <c r="D1812" s="9"/>
      <c r="F1812" s="3"/>
      <c r="G1812" s="8"/>
      <c r="H1812" s="8"/>
      <c r="I1812" s="8"/>
      <c r="K1812"/>
    </row>
    <row r="1813" spans="1:11" x14ac:dyDescent="0.25">
      <c r="A1813" s="3"/>
      <c r="B1813" s="9"/>
      <c r="C1813" s="10"/>
      <c r="D1813" s="9"/>
      <c r="F1813" s="3"/>
      <c r="G1813" s="8"/>
      <c r="H1813" s="8"/>
      <c r="I1813" s="8"/>
      <c r="K1813"/>
    </row>
    <row r="1814" spans="1:11" x14ac:dyDescent="0.25">
      <c r="A1814" s="3"/>
      <c r="B1814" s="9"/>
      <c r="C1814" s="10"/>
      <c r="D1814" s="9"/>
      <c r="F1814" s="3"/>
      <c r="G1814" s="8"/>
      <c r="H1814" s="8"/>
      <c r="I1814" s="8"/>
      <c r="K1814"/>
    </row>
    <row r="1815" spans="1:11" x14ac:dyDescent="0.25">
      <c r="A1815" s="3"/>
      <c r="B1815" s="9"/>
      <c r="C1815" s="10"/>
      <c r="D1815" s="9"/>
      <c r="F1815" s="3"/>
      <c r="G1815" s="8"/>
      <c r="H1815" s="8"/>
      <c r="I1815" s="8"/>
      <c r="K1815"/>
    </row>
    <row r="1816" spans="1:11" x14ac:dyDescent="0.25">
      <c r="A1816" s="3"/>
      <c r="B1816" s="9"/>
      <c r="C1816" s="10"/>
      <c r="D1816" s="9"/>
      <c r="F1816" s="3"/>
      <c r="G1816" s="8"/>
      <c r="H1816" s="8"/>
      <c r="I1816" s="8"/>
      <c r="K1816"/>
    </row>
    <row r="1817" spans="1:11" x14ac:dyDescent="0.25">
      <c r="A1817" s="3"/>
      <c r="B1817" s="9"/>
      <c r="C1817" s="10"/>
      <c r="D1817" s="9"/>
      <c r="F1817" s="3"/>
      <c r="G1817" s="8"/>
      <c r="H1817" s="8"/>
      <c r="I1817" s="8"/>
      <c r="K1817"/>
    </row>
    <row r="1818" spans="1:11" x14ac:dyDescent="0.25">
      <c r="A1818" s="3"/>
      <c r="B1818" s="9"/>
      <c r="C1818" s="10"/>
      <c r="D1818" s="9"/>
      <c r="F1818" s="3"/>
      <c r="G1818" s="8"/>
      <c r="H1818" s="8"/>
      <c r="I1818" s="8"/>
      <c r="K1818"/>
    </row>
    <row r="1819" spans="1:11" x14ac:dyDescent="0.25">
      <c r="A1819" s="3"/>
      <c r="B1819" s="9"/>
      <c r="C1819" s="10"/>
      <c r="D1819" s="9"/>
      <c r="F1819" s="3"/>
      <c r="G1819" s="8"/>
      <c r="H1819" s="8"/>
      <c r="I1819" s="8"/>
      <c r="K1819"/>
    </row>
    <row r="1820" spans="1:11" x14ac:dyDescent="0.25">
      <c r="A1820" s="3"/>
      <c r="B1820" s="9"/>
      <c r="C1820" s="10"/>
      <c r="D1820" s="9"/>
      <c r="F1820" s="3"/>
      <c r="G1820" s="8"/>
      <c r="H1820" s="8"/>
      <c r="I1820" s="8"/>
      <c r="K1820"/>
    </row>
    <row r="1821" spans="1:11" x14ac:dyDescent="0.25">
      <c r="A1821" s="3"/>
      <c r="B1821" s="9"/>
      <c r="C1821" s="10"/>
      <c r="D1821" s="9"/>
      <c r="F1821" s="3"/>
      <c r="G1821" s="8"/>
      <c r="H1821" s="8"/>
      <c r="I1821" s="8"/>
      <c r="K1821"/>
    </row>
    <row r="1822" spans="1:11" x14ac:dyDescent="0.25">
      <c r="A1822" s="3"/>
      <c r="B1822" s="9"/>
      <c r="C1822" s="10"/>
      <c r="D1822" s="9"/>
      <c r="F1822" s="3"/>
      <c r="G1822" s="8"/>
      <c r="H1822" s="8"/>
      <c r="I1822" s="8"/>
      <c r="K1822"/>
    </row>
    <row r="1823" spans="1:11" x14ac:dyDescent="0.25">
      <c r="A1823" s="3"/>
      <c r="B1823" s="9"/>
      <c r="C1823" s="10"/>
      <c r="D1823" s="9"/>
      <c r="F1823" s="3"/>
      <c r="G1823" s="8"/>
      <c r="H1823" s="8"/>
      <c r="I1823" s="8"/>
      <c r="K1823"/>
    </row>
    <row r="1824" spans="1:11" x14ac:dyDescent="0.25">
      <c r="A1824" s="3"/>
      <c r="B1824" s="9"/>
      <c r="C1824" s="10"/>
      <c r="D1824" s="9"/>
      <c r="F1824" s="3"/>
      <c r="G1824" s="8"/>
      <c r="H1824" s="8"/>
      <c r="I1824" s="8"/>
      <c r="K1824"/>
    </row>
    <row r="1825" spans="1:11" x14ac:dyDescent="0.25">
      <c r="A1825" s="3"/>
      <c r="B1825" s="9"/>
      <c r="C1825" s="10"/>
      <c r="D1825" s="9"/>
      <c r="F1825" s="3"/>
      <c r="G1825" s="8"/>
      <c r="H1825" s="8"/>
      <c r="I1825" s="8"/>
      <c r="K1825"/>
    </row>
    <row r="1826" spans="1:11" x14ac:dyDescent="0.25">
      <c r="A1826" s="3"/>
      <c r="B1826" s="9"/>
      <c r="C1826" s="10"/>
      <c r="D1826" s="9"/>
      <c r="F1826" s="3"/>
      <c r="G1826" s="8"/>
      <c r="H1826" s="8"/>
      <c r="I1826" s="8"/>
      <c r="K1826"/>
    </row>
    <row r="1827" spans="1:11" x14ac:dyDescent="0.25">
      <c r="A1827" s="3"/>
      <c r="B1827" s="9"/>
      <c r="C1827" s="10"/>
      <c r="D1827" s="9"/>
      <c r="F1827" s="3"/>
      <c r="G1827" s="8"/>
      <c r="H1827" s="8"/>
      <c r="I1827" s="8"/>
      <c r="K1827"/>
    </row>
    <row r="1828" spans="1:11" x14ac:dyDescent="0.25">
      <c r="A1828" s="3"/>
      <c r="B1828" s="9"/>
      <c r="C1828" s="10"/>
      <c r="D1828" s="9"/>
      <c r="F1828" s="3"/>
      <c r="G1828" s="8"/>
      <c r="H1828" s="8"/>
      <c r="I1828" s="8"/>
      <c r="K1828"/>
    </row>
    <row r="1829" spans="1:11" x14ac:dyDescent="0.25">
      <c r="A1829" s="3"/>
      <c r="B1829" s="9"/>
      <c r="C1829" s="10"/>
      <c r="D1829" s="9"/>
      <c r="F1829" s="3"/>
      <c r="G1829" s="8"/>
      <c r="H1829" s="8"/>
      <c r="I1829" s="8"/>
      <c r="K1829"/>
    </row>
    <row r="1830" spans="1:11" x14ac:dyDescent="0.25">
      <c r="A1830" s="3"/>
      <c r="B1830" s="9"/>
      <c r="C1830" s="10"/>
      <c r="D1830" s="9"/>
      <c r="F1830" s="3"/>
      <c r="G1830" s="8"/>
      <c r="H1830" s="8"/>
      <c r="I1830" s="8"/>
      <c r="K1830"/>
    </row>
    <row r="1831" spans="1:11" x14ac:dyDescent="0.25">
      <c r="A1831" s="3"/>
      <c r="B1831" s="9"/>
      <c r="C1831" s="10"/>
      <c r="D1831" s="9"/>
      <c r="F1831" s="3"/>
      <c r="G1831" s="8"/>
      <c r="H1831" s="8"/>
      <c r="I1831" s="8"/>
      <c r="K1831"/>
    </row>
    <row r="1832" spans="1:11" x14ac:dyDescent="0.25">
      <c r="A1832" s="3"/>
      <c r="B1832" s="9"/>
      <c r="C1832" s="10"/>
      <c r="D1832" s="9"/>
      <c r="F1832" s="3"/>
      <c r="G1832" s="8"/>
      <c r="H1832" s="8"/>
      <c r="I1832" s="8"/>
      <c r="K1832"/>
    </row>
    <row r="1833" spans="1:11" x14ac:dyDescent="0.25">
      <c r="A1833" s="3"/>
      <c r="B1833" s="9"/>
      <c r="C1833" s="10"/>
      <c r="D1833" s="9"/>
      <c r="F1833" s="3"/>
      <c r="G1833" s="8"/>
      <c r="H1833" s="8"/>
      <c r="I1833" s="8"/>
      <c r="K1833"/>
    </row>
    <row r="1834" spans="1:11" x14ac:dyDescent="0.25">
      <c r="A1834" s="3"/>
      <c r="B1834" s="9"/>
      <c r="C1834" s="10"/>
      <c r="D1834" s="9"/>
      <c r="F1834" s="3"/>
      <c r="G1834" s="8"/>
      <c r="H1834" s="8"/>
      <c r="I1834" s="8"/>
      <c r="K1834"/>
    </row>
    <row r="1835" spans="1:11" x14ac:dyDescent="0.25">
      <c r="A1835" s="3"/>
      <c r="B1835" s="9"/>
      <c r="C1835" s="10"/>
      <c r="D1835" s="9"/>
      <c r="F1835" s="3"/>
      <c r="G1835" s="8"/>
      <c r="H1835" s="8"/>
      <c r="I1835" s="8"/>
      <c r="K1835"/>
    </row>
    <row r="1836" spans="1:11" x14ac:dyDescent="0.25">
      <c r="A1836" s="3"/>
      <c r="B1836" s="9"/>
      <c r="C1836" s="10"/>
      <c r="D1836" s="9"/>
      <c r="F1836" s="3"/>
      <c r="G1836" s="8"/>
      <c r="H1836" s="8"/>
      <c r="I1836" s="8"/>
      <c r="K1836"/>
    </row>
    <row r="1837" spans="1:11" x14ac:dyDescent="0.25">
      <c r="A1837" s="3"/>
      <c r="B1837" s="9"/>
      <c r="C1837" s="10"/>
      <c r="D1837" s="9"/>
      <c r="F1837" s="3"/>
      <c r="G1837" s="8"/>
      <c r="H1837" s="8"/>
      <c r="I1837" s="8"/>
      <c r="K1837"/>
    </row>
    <row r="1838" spans="1:11" x14ac:dyDescent="0.25">
      <c r="A1838" s="3"/>
      <c r="B1838" s="9"/>
      <c r="C1838" s="10"/>
      <c r="D1838" s="9"/>
      <c r="F1838" s="3"/>
      <c r="G1838" s="8"/>
      <c r="H1838" s="8"/>
      <c r="I1838" s="8"/>
      <c r="K1838"/>
    </row>
    <row r="1839" spans="1:11" x14ac:dyDescent="0.25">
      <c r="A1839" s="3"/>
      <c r="B1839" s="9"/>
      <c r="C1839" s="10"/>
      <c r="D1839" s="9"/>
      <c r="F1839" s="3"/>
      <c r="G1839" s="8"/>
      <c r="H1839" s="8"/>
      <c r="I1839" s="8"/>
      <c r="K1839"/>
    </row>
    <row r="1840" spans="1:11" x14ac:dyDescent="0.25">
      <c r="A1840" s="3"/>
      <c r="B1840" s="9"/>
      <c r="C1840" s="10"/>
      <c r="D1840" s="9"/>
      <c r="F1840" s="3"/>
      <c r="G1840" s="8"/>
      <c r="H1840" s="8"/>
      <c r="I1840" s="8"/>
      <c r="K1840"/>
    </row>
    <row r="1841" spans="1:11" x14ac:dyDescent="0.25">
      <c r="A1841" s="3"/>
      <c r="B1841" s="9"/>
      <c r="C1841" s="10"/>
      <c r="D1841" s="9"/>
      <c r="F1841" s="3"/>
      <c r="G1841" s="8"/>
      <c r="H1841" s="8"/>
      <c r="I1841" s="8"/>
      <c r="K1841"/>
    </row>
    <row r="1842" spans="1:11" x14ac:dyDescent="0.25">
      <c r="A1842" s="3"/>
      <c r="B1842" s="9"/>
      <c r="C1842" s="10"/>
      <c r="D1842" s="9"/>
      <c r="F1842" s="3"/>
      <c r="G1842" s="8"/>
      <c r="H1842" s="8"/>
      <c r="I1842" s="8"/>
      <c r="K1842"/>
    </row>
    <row r="1843" spans="1:11" x14ac:dyDescent="0.25">
      <c r="A1843" s="3"/>
      <c r="B1843" s="9"/>
      <c r="C1843" s="10"/>
      <c r="D1843" s="9"/>
      <c r="F1843" s="3"/>
      <c r="G1843" s="8"/>
      <c r="H1843" s="8"/>
      <c r="I1843" s="8"/>
      <c r="K1843"/>
    </row>
    <row r="1844" spans="1:11" x14ac:dyDescent="0.25">
      <c r="A1844" s="3"/>
      <c r="B1844" s="9"/>
      <c r="C1844" s="10"/>
      <c r="D1844" s="9"/>
      <c r="F1844" s="3"/>
      <c r="G1844" s="8"/>
      <c r="H1844" s="8"/>
      <c r="I1844" s="8"/>
      <c r="K1844"/>
    </row>
    <row r="1845" spans="1:11" x14ac:dyDescent="0.25">
      <c r="A1845" s="3"/>
      <c r="B1845" s="9"/>
      <c r="C1845" s="10"/>
      <c r="D1845" s="9"/>
      <c r="F1845" s="3"/>
      <c r="G1845" s="8"/>
      <c r="H1845" s="8"/>
      <c r="I1845" s="8"/>
      <c r="K1845"/>
    </row>
    <row r="1846" spans="1:11" x14ac:dyDescent="0.25">
      <c r="A1846" s="3"/>
      <c r="B1846" s="9"/>
      <c r="C1846" s="10"/>
      <c r="D1846" s="9"/>
      <c r="F1846" s="3"/>
      <c r="G1846" s="8"/>
      <c r="H1846" s="8"/>
      <c r="I1846" s="8"/>
      <c r="K1846"/>
    </row>
    <row r="1847" spans="1:11" x14ac:dyDescent="0.25">
      <c r="A1847" s="3"/>
      <c r="B1847" s="9"/>
      <c r="C1847" s="10"/>
      <c r="D1847" s="9"/>
      <c r="F1847" s="3"/>
      <c r="G1847" s="8"/>
      <c r="H1847" s="8"/>
      <c r="I1847" s="8"/>
      <c r="K1847"/>
    </row>
    <row r="1848" spans="1:11" x14ac:dyDescent="0.25">
      <c r="A1848" s="3"/>
      <c r="B1848" s="9"/>
      <c r="C1848" s="10"/>
      <c r="D1848" s="9"/>
      <c r="F1848" s="3"/>
      <c r="G1848" s="8"/>
      <c r="H1848" s="8"/>
      <c r="I1848" s="8"/>
      <c r="K1848"/>
    </row>
    <row r="1849" spans="1:11" x14ac:dyDescent="0.25">
      <c r="A1849" s="3"/>
      <c r="B1849" s="9"/>
      <c r="C1849" s="10"/>
      <c r="D1849" s="9"/>
      <c r="F1849" s="3"/>
      <c r="G1849" s="8"/>
      <c r="H1849" s="8"/>
      <c r="I1849" s="8"/>
      <c r="K1849"/>
    </row>
    <row r="1850" spans="1:11" x14ac:dyDescent="0.25">
      <c r="A1850" s="3"/>
      <c r="B1850" s="9"/>
      <c r="C1850" s="10"/>
      <c r="D1850" s="9"/>
      <c r="F1850" s="3"/>
      <c r="G1850" s="8"/>
      <c r="H1850" s="8"/>
      <c r="I1850" s="8"/>
      <c r="K1850"/>
    </row>
    <row r="1851" spans="1:11" x14ac:dyDescent="0.25">
      <c r="A1851" s="3"/>
      <c r="B1851" s="9"/>
      <c r="C1851" s="10"/>
      <c r="D1851" s="9"/>
      <c r="F1851" s="3"/>
      <c r="G1851" s="8"/>
      <c r="H1851" s="8"/>
      <c r="I1851" s="8"/>
      <c r="K1851"/>
    </row>
    <row r="1852" spans="1:11" x14ac:dyDescent="0.25">
      <c r="A1852" s="3"/>
      <c r="B1852" s="9"/>
      <c r="C1852" s="10"/>
      <c r="D1852" s="9"/>
      <c r="F1852" s="3"/>
      <c r="G1852" s="8"/>
      <c r="H1852" s="8"/>
      <c r="I1852" s="8"/>
      <c r="K1852"/>
    </row>
    <row r="1853" spans="1:11" x14ac:dyDescent="0.25">
      <c r="A1853" s="3"/>
      <c r="B1853" s="9"/>
      <c r="C1853" s="10"/>
      <c r="D1853" s="9"/>
      <c r="F1853" s="3"/>
      <c r="G1853" s="8"/>
      <c r="H1853" s="8"/>
      <c r="I1853" s="8"/>
      <c r="K1853"/>
    </row>
    <row r="1854" spans="1:11" x14ac:dyDescent="0.25">
      <c r="A1854" s="3"/>
      <c r="B1854" s="9"/>
      <c r="C1854" s="10"/>
      <c r="D1854" s="9"/>
      <c r="F1854" s="3"/>
      <c r="G1854" s="8"/>
      <c r="H1854" s="8"/>
      <c r="I1854" s="8"/>
      <c r="K1854"/>
    </row>
    <row r="1855" spans="1:11" x14ac:dyDescent="0.25">
      <c r="A1855" s="3"/>
      <c r="B1855" s="9"/>
      <c r="C1855" s="10"/>
      <c r="D1855" s="9"/>
      <c r="F1855" s="3"/>
      <c r="G1855" s="8"/>
      <c r="H1855" s="8"/>
      <c r="I1855" s="8"/>
      <c r="K1855"/>
    </row>
    <row r="1856" spans="1:11" x14ac:dyDescent="0.25">
      <c r="A1856" s="3"/>
      <c r="B1856" s="9"/>
      <c r="C1856" s="10"/>
      <c r="D1856" s="9"/>
      <c r="F1856" s="3"/>
      <c r="G1856" s="8"/>
      <c r="H1856" s="8"/>
      <c r="I1856" s="8"/>
      <c r="K1856"/>
    </row>
    <row r="1857" spans="1:11" x14ac:dyDescent="0.25">
      <c r="A1857" s="3"/>
      <c r="B1857" s="9"/>
      <c r="C1857" s="10"/>
      <c r="D1857" s="9"/>
      <c r="F1857" s="3"/>
      <c r="G1857" s="8"/>
      <c r="H1857" s="8"/>
      <c r="I1857" s="8"/>
      <c r="K1857"/>
    </row>
    <row r="1858" spans="1:11" x14ac:dyDescent="0.25">
      <c r="A1858" s="3"/>
      <c r="B1858" s="9"/>
      <c r="C1858" s="10"/>
      <c r="D1858" s="9"/>
      <c r="F1858" s="3"/>
      <c r="G1858" s="8"/>
      <c r="H1858" s="8"/>
      <c r="I1858" s="8"/>
      <c r="K1858"/>
    </row>
    <row r="1859" spans="1:11" x14ac:dyDescent="0.25">
      <c r="A1859" s="3"/>
      <c r="B1859" s="9"/>
      <c r="C1859" s="10"/>
      <c r="D1859" s="9"/>
      <c r="F1859" s="3"/>
      <c r="G1859" s="8"/>
      <c r="H1859" s="8"/>
      <c r="I1859" s="8"/>
      <c r="K1859"/>
    </row>
    <row r="1860" spans="1:11" x14ac:dyDescent="0.25">
      <c r="A1860" s="3"/>
      <c r="B1860" s="9"/>
      <c r="C1860" s="10"/>
      <c r="D1860" s="9"/>
      <c r="F1860" s="3"/>
      <c r="G1860" s="8"/>
      <c r="H1860" s="8"/>
      <c r="I1860" s="8"/>
      <c r="K1860"/>
    </row>
    <row r="1861" spans="1:11" x14ac:dyDescent="0.25">
      <c r="A1861" s="3"/>
      <c r="B1861" s="9"/>
      <c r="C1861" s="10"/>
      <c r="D1861" s="9"/>
      <c r="F1861" s="3"/>
      <c r="G1861" s="8"/>
      <c r="H1861" s="8"/>
      <c r="I1861" s="8"/>
      <c r="K1861"/>
    </row>
    <row r="1862" spans="1:11" x14ac:dyDescent="0.25">
      <c r="A1862" s="3"/>
      <c r="B1862" s="9"/>
      <c r="C1862" s="10"/>
      <c r="D1862" s="9"/>
      <c r="F1862" s="3"/>
      <c r="G1862" s="8"/>
      <c r="H1862" s="8"/>
      <c r="I1862" s="8"/>
      <c r="K1862"/>
    </row>
    <row r="1863" spans="1:11" x14ac:dyDescent="0.25">
      <c r="A1863" s="3"/>
      <c r="B1863" s="9"/>
      <c r="C1863" s="10"/>
      <c r="D1863" s="9"/>
      <c r="F1863" s="3"/>
      <c r="G1863" s="8"/>
      <c r="H1863" s="8"/>
      <c r="I1863" s="8"/>
      <c r="K1863"/>
    </row>
    <row r="1864" spans="1:11" x14ac:dyDescent="0.25">
      <c r="A1864" s="3"/>
      <c r="B1864" s="9"/>
      <c r="C1864" s="10"/>
      <c r="D1864" s="9"/>
      <c r="F1864" s="3"/>
      <c r="G1864" s="8"/>
      <c r="H1864" s="8"/>
      <c r="I1864" s="8"/>
      <c r="K1864"/>
    </row>
    <row r="1865" spans="1:11" x14ac:dyDescent="0.25">
      <c r="A1865" s="3"/>
      <c r="B1865" s="9"/>
      <c r="C1865" s="10"/>
      <c r="D1865" s="9"/>
      <c r="F1865" s="3"/>
      <c r="G1865" s="8"/>
      <c r="H1865" s="8"/>
      <c r="I1865" s="8"/>
      <c r="K1865"/>
    </row>
    <row r="1866" spans="1:11" x14ac:dyDescent="0.25">
      <c r="A1866" s="3"/>
      <c r="B1866" s="9"/>
      <c r="C1866" s="10"/>
      <c r="D1866" s="9"/>
      <c r="F1866" s="3"/>
      <c r="G1866" s="8"/>
      <c r="H1866" s="8"/>
      <c r="I1866" s="8"/>
      <c r="K1866"/>
    </row>
    <row r="1867" spans="1:11" x14ac:dyDescent="0.25">
      <c r="A1867" s="3"/>
      <c r="B1867" s="9"/>
      <c r="C1867" s="10"/>
      <c r="D1867" s="9"/>
      <c r="F1867" s="3"/>
      <c r="G1867" s="8"/>
      <c r="H1867" s="8"/>
      <c r="I1867" s="8"/>
      <c r="K1867"/>
    </row>
    <row r="1868" spans="1:11" x14ac:dyDescent="0.25">
      <c r="A1868" s="3"/>
      <c r="B1868" s="9"/>
      <c r="C1868" s="10"/>
      <c r="D1868" s="9"/>
      <c r="F1868" s="3"/>
      <c r="G1868" s="8"/>
      <c r="H1868" s="8"/>
      <c r="I1868" s="8"/>
      <c r="K1868"/>
    </row>
    <row r="1869" spans="1:11" x14ac:dyDescent="0.25">
      <c r="A1869" s="3"/>
      <c r="B1869" s="9"/>
      <c r="C1869" s="10"/>
      <c r="D1869" s="9"/>
      <c r="F1869" s="3"/>
      <c r="G1869" s="8"/>
      <c r="H1869" s="8"/>
      <c r="I1869" s="8"/>
      <c r="K1869"/>
    </row>
    <row r="1870" spans="1:11" x14ac:dyDescent="0.25">
      <c r="A1870" s="3"/>
      <c r="B1870" s="9"/>
      <c r="C1870" s="10"/>
      <c r="D1870" s="9"/>
      <c r="F1870" s="3"/>
      <c r="G1870" s="8"/>
      <c r="H1870" s="8"/>
      <c r="I1870" s="8"/>
      <c r="K1870"/>
    </row>
    <row r="1871" spans="1:11" x14ac:dyDescent="0.25">
      <c r="A1871" s="3"/>
      <c r="B1871" s="9"/>
      <c r="C1871" s="10"/>
      <c r="D1871" s="9"/>
      <c r="F1871" s="3"/>
      <c r="G1871" s="8"/>
      <c r="H1871" s="8"/>
      <c r="I1871" s="8"/>
      <c r="K1871"/>
    </row>
    <row r="1872" spans="1:11" x14ac:dyDescent="0.25">
      <c r="A1872" s="3"/>
      <c r="B1872" s="9"/>
      <c r="C1872" s="10"/>
      <c r="D1872" s="9"/>
      <c r="F1872" s="3"/>
      <c r="G1872" s="8"/>
      <c r="H1872" s="8"/>
      <c r="I1872" s="8"/>
      <c r="K1872"/>
    </row>
    <row r="1873" spans="1:11" x14ac:dyDescent="0.25">
      <c r="A1873" s="3"/>
      <c r="B1873" s="9"/>
      <c r="C1873" s="10"/>
      <c r="D1873" s="9"/>
      <c r="F1873" s="3"/>
      <c r="G1873" s="8"/>
      <c r="H1873" s="8"/>
      <c r="I1873" s="8"/>
      <c r="K1873"/>
    </row>
    <row r="1874" spans="1:11" x14ac:dyDescent="0.25">
      <c r="A1874" s="3"/>
      <c r="B1874" s="9"/>
      <c r="C1874" s="10"/>
      <c r="D1874" s="9"/>
      <c r="F1874" s="3"/>
      <c r="G1874" s="8"/>
      <c r="H1874" s="8"/>
      <c r="I1874" s="8"/>
      <c r="K1874"/>
    </row>
    <row r="1875" spans="1:11" x14ac:dyDescent="0.25">
      <c r="A1875" s="3"/>
      <c r="B1875" s="9"/>
      <c r="C1875" s="10"/>
      <c r="D1875" s="9"/>
      <c r="F1875" s="3"/>
      <c r="G1875" s="8"/>
      <c r="H1875" s="8"/>
      <c r="I1875" s="8"/>
      <c r="K1875"/>
    </row>
    <row r="1876" spans="1:11" x14ac:dyDescent="0.25">
      <c r="A1876" s="3"/>
      <c r="B1876" s="9"/>
      <c r="C1876" s="10"/>
      <c r="D1876" s="9"/>
      <c r="F1876" s="3"/>
      <c r="G1876" s="8"/>
      <c r="H1876" s="8"/>
      <c r="I1876" s="8"/>
      <c r="K1876"/>
    </row>
    <row r="1877" spans="1:11" x14ac:dyDescent="0.25">
      <c r="A1877" s="3"/>
      <c r="B1877" s="9"/>
      <c r="C1877" s="10"/>
      <c r="D1877" s="9"/>
      <c r="F1877" s="3"/>
      <c r="G1877" s="8"/>
      <c r="H1877" s="8"/>
      <c r="I1877" s="8"/>
      <c r="K1877"/>
    </row>
    <row r="1878" spans="1:11" x14ac:dyDescent="0.25">
      <c r="A1878" s="3"/>
      <c r="B1878" s="9"/>
      <c r="C1878" s="10"/>
      <c r="D1878" s="9"/>
      <c r="F1878" s="3"/>
      <c r="G1878" s="8"/>
      <c r="H1878" s="8"/>
      <c r="I1878" s="8"/>
      <c r="K1878"/>
    </row>
    <row r="1879" spans="1:11" x14ac:dyDescent="0.25">
      <c r="A1879" s="3"/>
      <c r="B1879" s="9"/>
      <c r="C1879" s="10"/>
      <c r="D1879" s="9"/>
      <c r="F1879" s="3"/>
      <c r="G1879" s="8"/>
      <c r="H1879" s="8"/>
      <c r="I1879" s="8"/>
      <c r="K1879"/>
    </row>
    <row r="1880" spans="1:11" x14ac:dyDescent="0.25">
      <c r="A1880" s="3"/>
      <c r="B1880" s="9"/>
      <c r="C1880" s="10"/>
      <c r="D1880" s="9"/>
      <c r="F1880" s="3"/>
      <c r="G1880" s="8"/>
      <c r="H1880" s="8"/>
      <c r="I1880" s="8"/>
      <c r="K1880"/>
    </row>
    <row r="1881" spans="1:11" x14ac:dyDescent="0.25">
      <c r="A1881" s="3"/>
      <c r="B1881" s="9"/>
      <c r="C1881" s="10"/>
      <c r="D1881" s="9"/>
      <c r="F1881" s="3"/>
      <c r="G1881" s="8"/>
      <c r="H1881" s="8"/>
      <c r="I1881" s="8"/>
      <c r="K1881"/>
    </row>
    <row r="1882" spans="1:11" x14ac:dyDescent="0.25">
      <c r="A1882" s="3"/>
      <c r="B1882" s="9"/>
      <c r="C1882" s="10"/>
      <c r="D1882" s="9"/>
      <c r="F1882" s="3"/>
      <c r="G1882" s="8"/>
      <c r="H1882" s="8"/>
      <c r="I1882" s="8"/>
      <c r="K1882"/>
    </row>
    <row r="1883" spans="1:11" x14ac:dyDescent="0.25">
      <c r="A1883" s="3"/>
      <c r="B1883" s="9"/>
      <c r="C1883" s="10"/>
      <c r="D1883" s="9"/>
      <c r="F1883" s="3"/>
      <c r="G1883" s="8"/>
      <c r="H1883" s="8"/>
      <c r="I1883" s="8"/>
      <c r="K1883"/>
    </row>
    <row r="1884" spans="1:11" x14ac:dyDescent="0.25">
      <c r="A1884" s="3"/>
      <c r="B1884" s="9"/>
      <c r="C1884" s="10"/>
      <c r="D1884" s="9"/>
      <c r="F1884" s="3"/>
      <c r="G1884" s="8"/>
      <c r="H1884" s="8"/>
      <c r="I1884" s="8"/>
      <c r="K1884"/>
    </row>
    <row r="1885" spans="1:11" x14ac:dyDescent="0.25">
      <c r="A1885" s="3"/>
      <c r="B1885" s="9"/>
      <c r="C1885" s="10"/>
      <c r="D1885" s="9"/>
      <c r="F1885" s="3"/>
      <c r="G1885" s="8"/>
      <c r="H1885" s="8"/>
      <c r="I1885" s="8"/>
      <c r="K1885"/>
    </row>
    <row r="1886" spans="1:11" x14ac:dyDescent="0.25">
      <c r="A1886" s="3"/>
      <c r="B1886" s="9"/>
      <c r="C1886" s="10"/>
      <c r="D1886" s="9"/>
      <c r="F1886" s="3"/>
      <c r="G1886" s="8"/>
      <c r="H1886" s="8"/>
      <c r="I1886" s="8"/>
      <c r="K1886"/>
    </row>
    <row r="1887" spans="1:11" x14ac:dyDescent="0.25">
      <c r="A1887" s="3"/>
      <c r="B1887" s="9"/>
      <c r="C1887" s="10"/>
      <c r="D1887" s="9"/>
      <c r="F1887" s="3"/>
      <c r="G1887" s="8"/>
      <c r="H1887" s="8"/>
      <c r="I1887" s="8"/>
      <c r="K1887"/>
    </row>
    <row r="1888" spans="1:11" x14ac:dyDescent="0.25">
      <c r="A1888" s="3"/>
      <c r="B1888" s="9"/>
      <c r="C1888" s="10"/>
      <c r="D1888" s="9"/>
      <c r="F1888" s="3"/>
      <c r="G1888" s="8"/>
      <c r="H1888" s="8"/>
      <c r="I1888" s="8"/>
      <c r="K1888"/>
    </row>
    <row r="1889" spans="1:11" x14ac:dyDescent="0.25">
      <c r="A1889" s="3"/>
      <c r="B1889" s="9"/>
      <c r="C1889" s="10"/>
      <c r="D1889" s="9"/>
      <c r="F1889" s="3"/>
      <c r="G1889" s="8"/>
      <c r="H1889" s="8"/>
      <c r="I1889" s="8"/>
      <c r="K1889"/>
    </row>
    <row r="1890" spans="1:11" x14ac:dyDescent="0.25">
      <c r="A1890" s="3"/>
      <c r="B1890" s="9"/>
      <c r="C1890" s="10"/>
      <c r="D1890" s="9"/>
      <c r="F1890" s="3"/>
      <c r="G1890" s="8"/>
      <c r="H1890" s="8"/>
      <c r="I1890" s="8"/>
      <c r="K1890"/>
    </row>
    <row r="1891" spans="1:11" x14ac:dyDescent="0.25">
      <c r="A1891" s="3"/>
      <c r="B1891" s="9"/>
      <c r="C1891" s="10"/>
      <c r="D1891" s="9"/>
      <c r="F1891" s="3"/>
      <c r="G1891" s="8"/>
      <c r="H1891" s="8"/>
      <c r="I1891" s="8"/>
      <c r="K1891"/>
    </row>
    <row r="1892" spans="1:11" x14ac:dyDescent="0.25">
      <c r="A1892" s="3"/>
      <c r="B1892" s="9"/>
      <c r="C1892" s="10"/>
      <c r="D1892" s="9"/>
      <c r="F1892" s="3"/>
      <c r="G1892" s="8"/>
      <c r="H1892" s="8"/>
      <c r="I1892" s="8"/>
      <c r="K1892"/>
    </row>
    <row r="1893" spans="1:11" x14ac:dyDescent="0.25">
      <c r="A1893" s="3"/>
      <c r="B1893" s="9"/>
      <c r="C1893" s="10"/>
      <c r="D1893" s="9"/>
      <c r="F1893" s="3"/>
      <c r="G1893" s="8"/>
      <c r="H1893" s="8"/>
      <c r="I1893" s="8"/>
      <c r="K1893"/>
    </row>
    <row r="1894" spans="1:11" x14ac:dyDescent="0.25">
      <c r="A1894" s="3"/>
      <c r="B1894" s="9"/>
      <c r="C1894" s="10"/>
      <c r="D1894" s="9"/>
      <c r="F1894" s="3"/>
      <c r="G1894" s="8"/>
      <c r="H1894" s="8"/>
      <c r="I1894" s="8"/>
      <c r="K1894"/>
    </row>
    <row r="1895" spans="1:11" x14ac:dyDescent="0.25">
      <c r="A1895" s="3"/>
      <c r="B1895" s="9"/>
      <c r="C1895" s="10"/>
      <c r="D1895" s="9"/>
      <c r="F1895" s="3"/>
      <c r="G1895" s="8"/>
      <c r="H1895" s="8"/>
      <c r="I1895" s="8"/>
      <c r="K1895"/>
    </row>
    <row r="1896" spans="1:11" x14ac:dyDescent="0.25">
      <c r="A1896" s="3"/>
      <c r="B1896" s="9"/>
      <c r="C1896" s="10"/>
      <c r="D1896" s="9"/>
      <c r="F1896" s="3"/>
      <c r="G1896" s="8"/>
      <c r="H1896" s="8"/>
      <c r="I1896" s="8"/>
      <c r="K1896"/>
    </row>
    <row r="1897" spans="1:11" x14ac:dyDescent="0.25">
      <c r="A1897" s="3"/>
      <c r="B1897" s="9"/>
      <c r="C1897" s="10"/>
      <c r="D1897" s="9"/>
      <c r="F1897" s="3"/>
      <c r="G1897" s="8"/>
      <c r="H1897" s="8"/>
      <c r="I1897" s="8"/>
      <c r="K1897"/>
    </row>
    <row r="1898" spans="1:11" x14ac:dyDescent="0.25">
      <c r="A1898" s="3"/>
      <c r="B1898" s="9"/>
      <c r="C1898" s="10"/>
      <c r="D1898" s="9"/>
      <c r="F1898" s="3"/>
      <c r="G1898" s="8"/>
      <c r="H1898" s="8"/>
      <c r="I1898" s="8"/>
      <c r="K1898"/>
    </row>
    <row r="1899" spans="1:11" x14ac:dyDescent="0.25">
      <c r="A1899" s="3"/>
      <c r="B1899" s="9"/>
      <c r="C1899" s="10"/>
      <c r="D1899" s="9"/>
      <c r="F1899" s="3"/>
      <c r="G1899" s="8"/>
      <c r="H1899" s="8"/>
      <c r="I1899" s="8"/>
      <c r="K1899"/>
    </row>
    <row r="1900" spans="1:11" x14ac:dyDescent="0.25">
      <c r="A1900" s="3"/>
      <c r="B1900" s="9"/>
      <c r="C1900" s="10"/>
      <c r="D1900" s="9"/>
      <c r="F1900" s="3"/>
      <c r="G1900" s="8"/>
      <c r="H1900" s="8"/>
      <c r="I1900" s="8"/>
      <c r="K1900"/>
    </row>
    <row r="1901" spans="1:11" x14ac:dyDescent="0.25">
      <c r="A1901" s="3"/>
      <c r="B1901" s="9"/>
      <c r="C1901" s="10"/>
      <c r="D1901" s="9"/>
      <c r="F1901" s="3"/>
      <c r="G1901" s="8"/>
      <c r="H1901" s="8"/>
      <c r="I1901" s="8"/>
      <c r="K1901"/>
    </row>
    <row r="1902" spans="1:11" x14ac:dyDescent="0.25">
      <c r="A1902" s="3"/>
      <c r="B1902" s="9"/>
      <c r="C1902" s="10"/>
      <c r="D1902" s="9"/>
      <c r="F1902" s="3"/>
      <c r="G1902" s="8"/>
      <c r="H1902" s="8"/>
      <c r="I1902" s="8"/>
      <c r="K1902"/>
    </row>
    <row r="1903" spans="1:11" x14ac:dyDescent="0.25">
      <c r="A1903" s="3"/>
      <c r="B1903" s="9"/>
      <c r="C1903" s="10"/>
      <c r="D1903" s="9"/>
      <c r="F1903" s="3"/>
      <c r="G1903" s="8"/>
      <c r="H1903" s="8"/>
      <c r="I1903" s="8"/>
      <c r="K1903"/>
    </row>
    <row r="1904" spans="1:11" x14ac:dyDescent="0.25">
      <c r="A1904" s="3"/>
      <c r="B1904" s="9"/>
      <c r="C1904" s="10"/>
      <c r="D1904" s="9"/>
      <c r="F1904" s="3"/>
      <c r="G1904" s="8"/>
      <c r="H1904" s="8"/>
      <c r="I1904" s="8"/>
      <c r="K1904"/>
    </row>
    <row r="1905" spans="1:11" x14ac:dyDescent="0.25">
      <c r="A1905" s="3"/>
      <c r="B1905" s="9"/>
      <c r="C1905" s="10"/>
      <c r="D1905" s="9"/>
      <c r="F1905" s="3"/>
      <c r="G1905" s="8"/>
      <c r="H1905" s="8"/>
      <c r="I1905" s="8"/>
      <c r="K1905"/>
    </row>
    <row r="1906" spans="1:11" x14ac:dyDescent="0.25">
      <c r="A1906" s="3"/>
      <c r="B1906" s="9"/>
      <c r="C1906" s="10"/>
      <c r="D1906" s="9"/>
      <c r="F1906" s="3"/>
      <c r="G1906" s="8"/>
      <c r="H1906" s="8"/>
      <c r="I1906" s="8"/>
      <c r="K1906"/>
    </row>
    <row r="1907" spans="1:11" x14ac:dyDescent="0.25">
      <c r="A1907" s="3"/>
      <c r="B1907" s="9"/>
      <c r="C1907" s="10"/>
      <c r="D1907" s="9"/>
      <c r="F1907" s="3"/>
      <c r="G1907" s="8"/>
      <c r="H1907" s="8"/>
      <c r="I1907" s="8"/>
      <c r="K1907"/>
    </row>
    <row r="1908" spans="1:11" x14ac:dyDescent="0.25">
      <c r="A1908" s="3"/>
      <c r="B1908" s="9"/>
      <c r="C1908" s="10"/>
      <c r="D1908" s="9"/>
      <c r="F1908" s="3"/>
      <c r="G1908" s="8"/>
      <c r="H1908" s="8"/>
      <c r="I1908" s="8"/>
      <c r="K1908"/>
    </row>
    <row r="1909" spans="1:11" x14ac:dyDescent="0.25">
      <c r="A1909" s="3"/>
      <c r="B1909" s="9"/>
      <c r="C1909" s="10"/>
      <c r="D1909" s="9"/>
      <c r="F1909" s="3"/>
      <c r="G1909" s="8"/>
      <c r="H1909" s="8"/>
      <c r="I1909" s="8"/>
      <c r="K1909"/>
    </row>
    <row r="1910" spans="1:11" x14ac:dyDescent="0.25">
      <c r="A1910" s="3"/>
      <c r="B1910" s="9"/>
      <c r="C1910" s="10"/>
      <c r="D1910" s="9"/>
      <c r="F1910" s="3"/>
      <c r="G1910" s="8"/>
      <c r="H1910" s="8"/>
      <c r="I1910" s="8"/>
      <c r="K1910"/>
    </row>
    <row r="1911" spans="1:11" x14ac:dyDescent="0.25">
      <c r="A1911" s="3"/>
      <c r="B1911" s="9"/>
      <c r="C1911" s="10"/>
      <c r="D1911" s="9"/>
      <c r="F1911" s="3"/>
      <c r="G1911" s="8"/>
      <c r="H1911" s="8"/>
      <c r="I1911" s="8"/>
      <c r="K1911"/>
    </row>
    <row r="1912" spans="1:11" x14ac:dyDescent="0.25">
      <c r="A1912" s="3"/>
      <c r="B1912" s="9"/>
      <c r="C1912" s="10"/>
      <c r="D1912" s="9"/>
      <c r="F1912" s="3"/>
      <c r="G1912" s="8"/>
      <c r="H1912" s="8"/>
      <c r="I1912" s="8"/>
      <c r="K1912"/>
    </row>
    <row r="1913" spans="1:11" x14ac:dyDescent="0.25">
      <c r="A1913" s="3"/>
      <c r="B1913" s="9"/>
      <c r="C1913" s="10"/>
      <c r="D1913" s="9"/>
      <c r="F1913" s="3"/>
      <c r="G1913" s="8"/>
      <c r="H1913" s="8"/>
      <c r="I1913" s="8"/>
      <c r="K1913"/>
    </row>
    <row r="1914" spans="1:11" x14ac:dyDescent="0.25">
      <c r="A1914" s="3"/>
      <c r="B1914" s="9"/>
      <c r="C1914" s="10"/>
      <c r="D1914" s="9"/>
      <c r="F1914" s="3"/>
      <c r="G1914" s="8"/>
      <c r="H1914" s="8"/>
      <c r="I1914" s="8"/>
      <c r="K1914"/>
    </row>
    <row r="1915" spans="1:11" x14ac:dyDescent="0.25">
      <c r="A1915" s="3"/>
      <c r="B1915" s="9"/>
      <c r="C1915" s="10"/>
      <c r="D1915" s="9"/>
      <c r="F1915" s="3"/>
      <c r="G1915" s="8"/>
      <c r="H1915" s="8"/>
      <c r="I1915" s="8"/>
      <c r="K1915"/>
    </row>
    <row r="1916" spans="1:11" x14ac:dyDescent="0.25">
      <c r="A1916" s="3"/>
      <c r="B1916" s="9"/>
      <c r="C1916" s="10"/>
      <c r="D1916" s="9"/>
      <c r="F1916" s="3"/>
      <c r="G1916" s="8"/>
      <c r="H1916" s="8"/>
      <c r="I1916" s="8"/>
      <c r="K1916"/>
    </row>
    <row r="1917" spans="1:11" x14ac:dyDescent="0.25">
      <c r="A1917" s="3"/>
      <c r="B1917" s="9"/>
      <c r="C1917" s="10"/>
      <c r="D1917" s="9"/>
      <c r="F1917" s="3"/>
      <c r="G1917" s="8"/>
      <c r="H1917" s="8"/>
      <c r="I1917" s="8"/>
      <c r="K1917"/>
    </row>
    <row r="1918" spans="1:11" x14ac:dyDescent="0.25">
      <c r="A1918" s="3"/>
      <c r="B1918" s="9"/>
      <c r="C1918" s="10"/>
      <c r="D1918" s="9"/>
      <c r="F1918" s="3"/>
      <c r="G1918" s="8"/>
      <c r="H1918" s="8"/>
      <c r="I1918" s="8"/>
      <c r="K1918"/>
    </row>
    <row r="1919" spans="1:11" x14ac:dyDescent="0.25">
      <c r="A1919" s="3"/>
      <c r="B1919" s="9"/>
      <c r="C1919" s="10"/>
      <c r="D1919" s="9"/>
      <c r="F1919" s="3"/>
      <c r="G1919" s="8"/>
      <c r="H1919" s="8"/>
      <c r="I1919" s="8"/>
      <c r="K1919"/>
    </row>
    <row r="1920" spans="1:11" x14ac:dyDescent="0.25">
      <c r="A1920" s="3"/>
      <c r="B1920" s="9"/>
      <c r="C1920" s="10"/>
      <c r="D1920" s="9"/>
      <c r="F1920" s="3"/>
      <c r="G1920" s="8"/>
      <c r="H1920" s="8"/>
      <c r="I1920" s="8"/>
      <c r="K1920"/>
    </row>
    <row r="1921" spans="1:11" x14ac:dyDescent="0.25">
      <c r="A1921" s="3"/>
      <c r="B1921" s="9"/>
      <c r="C1921" s="10"/>
      <c r="D1921" s="9"/>
      <c r="F1921" s="3"/>
      <c r="G1921" s="8"/>
      <c r="H1921" s="8"/>
      <c r="I1921" s="8"/>
      <c r="K1921"/>
    </row>
    <row r="1922" spans="1:11" x14ac:dyDescent="0.25">
      <c r="A1922" s="3"/>
      <c r="B1922" s="9"/>
      <c r="C1922" s="10"/>
      <c r="D1922" s="9"/>
      <c r="F1922" s="3"/>
      <c r="G1922" s="8"/>
      <c r="H1922" s="8"/>
      <c r="I1922" s="8"/>
      <c r="K1922"/>
    </row>
    <row r="1923" spans="1:11" x14ac:dyDescent="0.25">
      <c r="A1923" s="3"/>
      <c r="B1923" s="9"/>
      <c r="C1923" s="10"/>
      <c r="D1923" s="9"/>
      <c r="F1923" s="3"/>
      <c r="G1923" s="8"/>
      <c r="H1923" s="8"/>
      <c r="I1923" s="8"/>
      <c r="K1923"/>
    </row>
    <row r="1924" spans="1:11" x14ac:dyDescent="0.25">
      <c r="A1924" s="3"/>
      <c r="B1924" s="9"/>
      <c r="C1924" s="10"/>
      <c r="D1924" s="9"/>
      <c r="F1924" s="3"/>
      <c r="G1924" s="8"/>
      <c r="H1924" s="8"/>
      <c r="I1924" s="8"/>
      <c r="K1924"/>
    </row>
    <row r="1925" spans="1:11" x14ac:dyDescent="0.25">
      <c r="A1925" s="3"/>
      <c r="B1925" s="9"/>
      <c r="C1925" s="10"/>
      <c r="D1925" s="9"/>
      <c r="F1925" s="3"/>
      <c r="G1925" s="8"/>
      <c r="H1925" s="8"/>
      <c r="I1925" s="8"/>
      <c r="K1925"/>
    </row>
    <row r="1926" spans="1:11" x14ac:dyDescent="0.25">
      <c r="A1926" s="3"/>
      <c r="B1926" s="9"/>
      <c r="C1926" s="10"/>
      <c r="D1926" s="9"/>
      <c r="F1926" s="3"/>
      <c r="G1926" s="8"/>
      <c r="H1926" s="8"/>
      <c r="I1926" s="8"/>
      <c r="K1926"/>
    </row>
    <row r="1927" spans="1:11" x14ac:dyDescent="0.25">
      <c r="A1927" s="3"/>
      <c r="B1927" s="9"/>
      <c r="C1927" s="10"/>
      <c r="D1927" s="9"/>
      <c r="F1927" s="3"/>
      <c r="G1927" s="8"/>
      <c r="H1927" s="8"/>
      <c r="I1927" s="8"/>
      <c r="K1927"/>
    </row>
    <row r="1928" spans="1:11" x14ac:dyDescent="0.25">
      <c r="A1928" s="3"/>
      <c r="B1928" s="9"/>
      <c r="C1928" s="10"/>
      <c r="D1928" s="9"/>
      <c r="F1928" s="3"/>
      <c r="G1928" s="8"/>
      <c r="H1928" s="8"/>
      <c r="I1928" s="8"/>
      <c r="K1928"/>
    </row>
    <row r="1929" spans="1:11" x14ac:dyDescent="0.25">
      <c r="A1929" s="3"/>
      <c r="B1929" s="9"/>
      <c r="C1929" s="10"/>
      <c r="D1929" s="9"/>
      <c r="F1929" s="3"/>
      <c r="G1929" s="8"/>
      <c r="H1929" s="8"/>
      <c r="I1929" s="8"/>
      <c r="K1929"/>
    </row>
    <row r="1930" spans="1:11" x14ac:dyDescent="0.25">
      <c r="A1930" s="3"/>
      <c r="B1930" s="9"/>
      <c r="C1930" s="10"/>
      <c r="D1930" s="9"/>
      <c r="F1930" s="3"/>
      <c r="G1930" s="8"/>
      <c r="H1930" s="8"/>
      <c r="I1930" s="8"/>
      <c r="K1930"/>
    </row>
    <row r="1931" spans="1:11" x14ac:dyDescent="0.25">
      <c r="A1931" s="3"/>
      <c r="B1931" s="9"/>
      <c r="C1931" s="10"/>
      <c r="D1931" s="9"/>
      <c r="F1931" s="3"/>
      <c r="G1931" s="8"/>
      <c r="H1931" s="8"/>
      <c r="I1931" s="8"/>
      <c r="K1931"/>
    </row>
    <row r="1932" spans="1:11" x14ac:dyDescent="0.25">
      <c r="A1932" s="3"/>
      <c r="B1932" s="9"/>
      <c r="C1932" s="10"/>
      <c r="D1932" s="9"/>
      <c r="F1932" s="3"/>
      <c r="G1932" s="8"/>
      <c r="H1932" s="8"/>
      <c r="I1932" s="8"/>
      <c r="K1932"/>
    </row>
    <row r="1933" spans="1:11" x14ac:dyDescent="0.25">
      <c r="A1933" s="3"/>
      <c r="B1933" s="9"/>
      <c r="C1933" s="10"/>
      <c r="D1933" s="9"/>
      <c r="F1933" s="3"/>
      <c r="G1933" s="8"/>
      <c r="H1933" s="8"/>
      <c r="I1933" s="8"/>
      <c r="K1933"/>
    </row>
    <row r="1934" spans="1:11" x14ac:dyDescent="0.25">
      <c r="A1934" s="3"/>
      <c r="B1934" s="9"/>
      <c r="C1934" s="10"/>
      <c r="D1934" s="9"/>
      <c r="F1934" s="3"/>
      <c r="G1934" s="8"/>
      <c r="H1934" s="8"/>
      <c r="I1934" s="8"/>
      <c r="K1934"/>
    </row>
    <row r="1935" spans="1:11" x14ac:dyDescent="0.25">
      <c r="A1935" s="3"/>
      <c r="B1935" s="9"/>
      <c r="C1935" s="10"/>
      <c r="D1935" s="9"/>
      <c r="F1935" s="3"/>
      <c r="G1935" s="8"/>
      <c r="H1935" s="8"/>
      <c r="I1935" s="8"/>
      <c r="K1935"/>
    </row>
    <row r="1936" spans="1:11" x14ac:dyDescent="0.25">
      <c r="A1936" s="3"/>
      <c r="B1936" s="9"/>
      <c r="C1936" s="10"/>
      <c r="D1936" s="9"/>
      <c r="F1936" s="3"/>
      <c r="G1936" s="8"/>
      <c r="H1936" s="8"/>
      <c r="I1936" s="8"/>
      <c r="K1936"/>
    </row>
    <row r="1937" spans="1:11" x14ac:dyDescent="0.25">
      <c r="A1937" s="3"/>
      <c r="B1937" s="9"/>
      <c r="C1937" s="10"/>
      <c r="D1937" s="9"/>
      <c r="F1937" s="3"/>
      <c r="G1937" s="8"/>
      <c r="H1937" s="8"/>
      <c r="I1937" s="8"/>
      <c r="K1937"/>
    </row>
    <row r="1938" spans="1:11" x14ac:dyDescent="0.25">
      <c r="A1938" s="3"/>
      <c r="B1938" s="9"/>
      <c r="C1938" s="10"/>
      <c r="D1938" s="9"/>
      <c r="F1938" s="3"/>
      <c r="G1938" s="8"/>
      <c r="H1938" s="8"/>
      <c r="I1938" s="8"/>
      <c r="K1938"/>
    </row>
    <row r="1939" spans="1:11" x14ac:dyDescent="0.25">
      <c r="A1939" s="3"/>
      <c r="B1939" s="9"/>
      <c r="C1939" s="10"/>
      <c r="D1939" s="9"/>
      <c r="F1939" s="3"/>
      <c r="G1939" s="8"/>
      <c r="H1939" s="8"/>
      <c r="I1939" s="8"/>
      <c r="K1939"/>
    </row>
    <row r="1940" spans="1:11" x14ac:dyDescent="0.25">
      <c r="A1940" s="3"/>
      <c r="B1940" s="9"/>
      <c r="C1940" s="10"/>
      <c r="D1940" s="9"/>
      <c r="F1940" s="3"/>
      <c r="G1940" s="8"/>
      <c r="H1940" s="8"/>
      <c r="I1940" s="8"/>
      <c r="K1940"/>
    </row>
    <row r="1941" spans="1:11" x14ac:dyDescent="0.25">
      <c r="A1941" s="3"/>
      <c r="B1941" s="9"/>
      <c r="C1941" s="10"/>
      <c r="D1941" s="9"/>
      <c r="F1941" s="3"/>
      <c r="G1941" s="8"/>
      <c r="H1941" s="8"/>
      <c r="I1941" s="8"/>
      <c r="K1941"/>
    </row>
    <row r="1942" spans="1:11" x14ac:dyDescent="0.25">
      <c r="A1942" s="3"/>
      <c r="B1942" s="9"/>
      <c r="C1942" s="10"/>
      <c r="D1942" s="9"/>
      <c r="F1942" s="3"/>
      <c r="G1942" s="8"/>
      <c r="H1942" s="8"/>
      <c r="I1942" s="8"/>
      <c r="K1942"/>
    </row>
    <row r="1943" spans="1:11" x14ac:dyDescent="0.25">
      <c r="A1943" s="3"/>
      <c r="B1943" s="9"/>
      <c r="C1943" s="10"/>
      <c r="D1943" s="9"/>
      <c r="F1943" s="3"/>
      <c r="G1943" s="8"/>
      <c r="H1943" s="8"/>
      <c r="I1943" s="8"/>
      <c r="K1943"/>
    </row>
    <row r="1944" spans="1:11" x14ac:dyDescent="0.25">
      <c r="A1944" s="3"/>
      <c r="B1944" s="9"/>
      <c r="C1944" s="10"/>
      <c r="D1944" s="9"/>
      <c r="F1944" s="3"/>
      <c r="G1944" s="8"/>
      <c r="H1944" s="8"/>
      <c r="I1944" s="8"/>
      <c r="K1944"/>
    </row>
    <row r="1945" spans="1:11" x14ac:dyDescent="0.25">
      <c r="A1945" s="3"/>
      <c r="B1945" s="9"/>
      <c r="C1945" s="10"/>
      <c r="D1945" s="9"/>
      <c r="F1945" s="3"/>
      <c r="G1945" s="8"/>
      <c r="H1945" s="8"/>
      <c r="I1945" s="8"/>
      <c r="K1945"/>
    </row>
    <row r="1946" spans="1:11" x14ac:dyDescent="0.25">
      <c r="A1946" s="3"/>
      <c r="B1946" s="9"/>
      <c r="C1946" s="10"/>
      <c r="D1946" s="9"/>
      <c r="F1946" s="3"/>
      <c r="G1946" s="8"/>
      <c r="H1946" s="8"/>
      <c r="I1946" s="8"/>
      <c r="K1946"/>
    </row>
    <row r="1947" spans="1:11" x14ac:dyDescent="0.25">
      <c r="A1947" s="3"/>
      <c r="B1947" s="9"/>
      <c r="C1947" s="10"/>
      <c r="D1947" s="9"/>
      <c r="F1947" s="3"/>
      <c r="G1947" s="8"/>
      <c r="H1947" s="8"/>
      <c r="I1947" s="8"/>
      <c r="K1947"/>
    </row>
    <row r="1948" spans="1:11" x14ac:dyDescent="0.25">
      <c r="A1948" s="3"/>
      <c r="B1948" s="9"/>
      <c r="C1948" s="10"/>
      <c r="D1948" s="9"/>
      <c r="F1948" s="3"/>
      <c r="G1948" s="8"/>
      <c r="H1948" s="8"/>
      <c r="I1948" s="8"/>
      <c r="K1948"/>
    </row>
    <row r="1949" spans="1:11" x14ac:dyDescent="0.25">
      <c r="A1949" s="3"/>
      <c r="B1949" s="9"/>
      <c r="C1949" s="10"/>
      <c r="D1949" s="9"/>
      <c r="F1949" s="3"/>
      <c r="G1949" s="8"/>
      <c r="H1949" s="8"/>
      <c r="I1949" s="8"/>
      <c r="K1949"/>
    </row>
    <row r="1950" spans="1:11" x14ac:dyDescent="0.25">
      <c r="A1950" s="3"/>
      <c r="B1950" s="9"/>
      <c r="C1950" s="10"/>
      <c r="D1950" s="9"/>
      <c r="F1950" s="3"/>
      <c r="G1950" s="8"/>
      <c r="H1950" s="8"/>
      <c r="I1950" s="8"/>
      <c r="K1950"/>
    </row>
    <row r="1951" spans="1:11" x14ac:dyDescent="0.25">
      <c r="A1951" s="3"/>
      <c r="B1951" s="9"/>
      <c r="C1951" s="10"/>
      <c r="D1951" s="9"/>
      <c r="F1951" s="3"/>
      <c r="G1951" s="8"/>
      <c r="H1951" s="8"/>
      <c r="I1951" s="8"/>
      <c r="K1951"/>
    </row>
    <row r="1952" spans="1:11" x14ac:dyDescent="0.25">
      <c r="A1952" s="3"/>
      <c r="B1952" s="9"/>
      <c r="C1952" s="10"/>
      <c r="D1952" s="9"/>
      <c r="F1952" s="3"/>
      <c r="G1952" s="8"/>
      <c r="H1952" s="8"/>
      <c r="I1952" s="8"/>
      <c r="K1952"/>
    </row>
    <row r="1953" spans="1:11" x14ac:dyDescent="0.25">
      <c r="A1953" s="3"/>
      <c r="B1953" s="9"/>
      <c r="C1953" s="10"/>
      <c r="D1953" s="9"/>
      <c r="F1953" s="3"/>
      <c r="G1953" s="8"/>
      <c r="H1953" s="8"/>
      <c r="I1953" s="8"/>
      <c r="K1953"/>
    </row>
    <row r="1954" spans="1:11" x14ac:dyDescent="0.25">
      <c r="A1954" s="3"/>
      <c r="B1954" s="9"/>
      <c r="C1954" s="10"/>
      <c r="D1954" s="9"/>
      <c r="F1954" s="3"/>
      <c r="G1954" s="8"/>
      <c r="H1954" s="8"/>
      <c r="I1954" s="8"/>
      <c r="K1954"/>
    </row>
    <row r="1955" spans="1:11" x14ac:dyDescent="0.25">
      <c r="A1955" s="3"/>
      <c r="B1955" s="9"/>
      <c r="C1955" s="10"/>
      <c r="D1955" s="9"/>
      <c r="F1955" s="3"/>
      <c r="G1955" s="8"/>
      <c r="H1955" s="8"/>
      <c r="I1955" s="8"/>
      <c r="K1955"/>
    </row>
    <row r="1956" spans="1:11" x14ac:dyDescent="0.25">
      <c r="A1956" s="3"/>
      <c r="B1956" s="9"/>
      <c r="C1956" s="10"/>
      <c r="D1956" s="9"/>
      <c r="F1956" s="3"/>
      <c r="G1956" s="8"/>
      <c r="H1956" s="8"/>
      <c r="I1956" s="8"/>
      <c r="K1956"/>
    </row>
    <row r="1957" spans="1:11" x14ac:dyDescent="0.25">
      <c r="A1957" s="3"/>
      <c r="B1957" s="9"/>
      <c r="C1957" s="10"/>
      <c r="D1957" s="9"/>
      <c r="F1957" s="3"/>
      <c r="G1957" s="8"/>
      <c r="H1957" s="8"/>
      <c r="I1957" s="8"/>
      <c r="K1957"/>
    </row>
    <row r="1958" spans="1:11" x14ac:dyDescent="0.25">
      <c r="A1958" s="3"/>
      <c r="B1958" s="9"/>
      <c r="C1958" s="10"/>
      <c r="D1958" s="9"/>
      <c r="F1958" s="3"/>
      <c r="G1958" s="8"/>
      <c r="H1958" s="8"/>
      <c r="I1958" s="8"/>
      <c r="K1958"/>
    </row>
    <row r="1959" spans="1:11" x14ac:dyDescent="0.25">
      <c r="A1959" s="3"/>
      <c r="B1959" s="9"/>
      <c r="C1959" s="10"/>
      <c r="D1959" s="9"/>
      <c r="F1959" s="3"/>
      <c r="G1959" s="8"/>
      <c r="H1959" s="8"/>
      <c r="I1959" s="8"/>
      <c r="K1959"/>
    </row>
    <row r="1960" spans="1:11" x14ac:dyDescent="0.25">
      <c r="A1960" s="3"/>
      <c r="B1960" s="9"/>
      <c r="C1960" s="10"/>
      <c r="D1960" s="9"/>
      <c r="F1960" s="3"/>
      <c r="G1960" s="8"/>
      <c r="H1960" s="8"/>
      <c r="I1960" s="8"/>
      <c r="K1960"/>
    </row>
    <row r="1961" spans="1:11" x14ac:dyDescent="0.25">
      <c r="A1961" s="3"/>
      <c r="B1961" s="9"/>
      <c r="C1961" s="10"/>
      <c r="D1961" s="9"/>
      <c r="F1961" s="3"/>
      <c r="G1961" s="8"/>
      <c r="H1961" s="8"/>
      <c r="I1961" s="8"/>
      <c r="K1961"/>
    </row>
    <row r="1962" spans="1:11" x14ac:dyDescent="0.25">
      <c r="A1962" s="3"/>
      <c r="B1962" s="9"/>
      <c r="C1962" s="10"/>
      <c r="D1962" s="9"/>
      <c r="F1962" s="3"/>
      <c r="G1962" s="8"/>
      <c r="H1962" s="8"/>
      <c r="I1962" s="8"/>
      <c r="K1962"/>
    </row>
    <row r="1963" spans="1:11" x14ac:dyDescent="0.25">
      <c r="A1963" s="3"/>
      <c r="B1963" s="9"/>
      <c r="C1963" s="10"/>
      <c r="D1963" s="9"/>
      <c r="F1963" s="3"/>
      <c r="G1963" s="8"/>
      <c r="H1963" s="8"/>
      <c r="I1963" s="8"/>
      <c r="K1963"/>
    </row>
    <row r="1964" spans="1:11" x14ac:dyDescent="0.25">
      <c r="A1964" s="3"/>
      <c r="B1964" s="9"/>
      <c r="C1964" s="10"/>
      <c r="D1964" s="9"/>
      <c r="F1964" s="3"/>
      <c r="G1964" s="8"/>
      <c r="H1964" s="8"/>
      <c r="I1964" s="8"/>
      <c r="K1964"/>
    </row>
    <row r="1965" spans="1:11" x14ac:dyDescent="0.25">
      <c r="A1965" s="3"/>
      <c r="B1965" s="9"/>
      <c r="C1965" s="10"/>
      <c r="D1965" s="9"/>
      <c r="F1965" s="3"/>
      <c r="G1965" s="8"/>
      <c r="H1965" s="8"/>
      <c r="I1965" s="8"/>
      <c r="K1965"/>
    </row>
    <row r="1966" spans="1:11" x14ac:dyDescent="0.25">
      <c r="A1966" s="3"/>
      <c r="B1966" s="9"/>
      <c r="C1966" s="10"/>
      <c r="D1966" s="9"/>
      <c r="F1966" s="3"/>
      <c r="G1966" s="8"/>
      <c r="H1966" s="8"/>
      <c r="I1966" s="8"/>
      <c r="K1966"/>
    </row>
    <row r="1967" spans="1:11" x14ac:dyDescent="0.25">
      <c r="A1967" s="3"/>
      <c r="B1967" s="9"/>
      <c r="C1967" s="10"/>
      <c r="D1967" s="9"/>
      <c r="F1967" s="3"/>
      <c r="G1967" s="8"/>
      <c r="H1967" s="8"/>
      <c r="I1967" s="8"/>
      <c r="K1967"/>
    </row>
    <row r="1968" spans="1:11" x14ac:dyDescent="0.25">
      <c r="A1968" s="3"/>
      <c r="B1968" s="9"/>
      <c r="C1968" s="10"/>
      <c r="D1968" s="9"/>
      <c r="F1968" s="3"/>
      <c r="G1968" s="8"/>
      <c r="H1968" s="8"/>
      <c r="I1968" s="8"/>
      <c r="K1968"/>
    </row>
    <row r="1969" spans="1:11" x14ac:dyDescent="0.25">
      <c r="A1969" s="3"/>
      <c r="B1969" s="9"/>
      <c r="C1969" s="10"/>
      <c r="D1969" s="9"/>
      <c r="F1969" s="3"/>
      <c r="G1969" s="8"/>
      <c r="H1969" s="8"/>
      <c r="I1969" s="8"/>
      <c r="K1969"/>
    </row>
    <row r="1970" spans="1:11" x14ac:dyDescent="0.25">
      <c r="A1970" s="3"/>
      <c r="B1970" s="9"/>
      <c r="C1970" s="10"/>
      <c r="D1970" s="9"/>
      <c r="F1970" s="3"/>
      <c r="G1970" s="8"/>
      <c r="H1970" s="8"/>
      <c r="I1970" s="8"/>
      <c r="K1970"/>
    </row>
    <row r="1971" spans="1:11" x14ac:dyDescent="0.25">
      <c r="A1971" s="3"/>
      <c r="B1971" s="9"/>
      <c r="C1971" s="10"/>
      <c r="D1971" s="9"/>
      <c r="F1971" s="3"/>
      <c r="G1971" s="8"/>
      <c r="H1971" s="8"/>
      <c r="I1971" s="8"/>
      <c r="K1971"/>
    </row>
    <row r="1972" spans="1:11" x14ac:dyDescent="0.25">
      <c r="A1972" s="3"/>
      <c r="B1972" s="9"/>
      <c r="C1972" s="10"/>
      <c r="D1972" s="9"/>
      <c r="F1972" s="3"/>
      <c r="G1972" s="8"/>
      <c r="H1972" s="8"/>
      <c r="I1972" s="8"/>
      <c r="K1972"/>
    </row>
    <row r="1973" spans="1:11" x14ac:dyDescent="0.25">
      <c r="A1973" s="3"/>
      <c r="B1973" s="9"/>
      <c r="C1973" s="10"/>
      <c r="D1973" s="9"/>
      <c r="F1973" s="3"/>
      <c r="G1973" s="8"/>
      <c r="H1973" s="8"/>
      <c r="I1973" s="8"/>
      <c r="K1973"/>
    </row>
    <row r="1974" spans="1:11" x14ac:dyDescent="0.25">
      <c r="A1974" s="3"/>
      <c r="B1974" s="9"/>
      <c r="C1974" s="10"/>
      <c r="D1974" s="9"/>
      <c r="F1974" s="3"/>
      <c r="G1974" s="8"/>
      <c r="H1974" s="8"/>
      <c r="I1974" s="8"/>
      <c r="K1974"/>
    </row>
    <row r="1975" spans="1:11" x14ac:dyDescent="0.25">
      <c r="A1975" s="3"/>
      <c r="B1975" s="9"/>
      <c r="C1975" s="10"/>
      <c r="D1975" s="9"/>
      <c r="F1975" s="3"/>
      <c r="G1975" s="8"/>
      <c r="H1975" s="8"/>
      <c r="I1975" s="8"/>
      <c r="K1975"/>
    </row>
    <row r="1976" spans="1:11" x14ac:dyDescent="0.25">
      <c r="A1976" s="3"/>
      <c r="B1976" s="9"/>
      <c r="C1976" s="10"/>
      <c r="D1976" s="9"/>
      <c r="F1976" s="3"/>
      <c r="G1976" s="8"/>
      <c r="H1976" s="8"/>
      <c r="I1976" s="8"/>
      <c r="K1976"/>
    </row>
    <row r="1977" spans="1:11" x14ac:dyDescent="0.25">
      <c r="A1977" s="3"/>
      <c r="B1977" s="9"/>
      <c r="C1977" s="10"/>
      <c r="D1977" s="9"/>
      <c r="F1977" s="3"/>
      <c r="G1977" s="8"/>
      <c r="H1977" s="8"/>
      <c r="I1977" s="8"/>
      <c r="K1977"/>
    </row>
    <row r="1978" spans="1:11" x14ac:dyDescent="0.25">
      <c r="A1978" s="3"/>
      <c r="B1978" s="9"/>
      <c r="C1978" s="10"/>
      <c r="D1978" s="9"/>
      <c r="F1978" s="3"/>
      <c r="G1978" s="8"/>
      <c r="H1978" s="8"/>
      <c r="I1978" s="8"/>
      <c r="K1978"/>
    </row>
    <row r="1979" spans="1:11" x14ac:dyDescent="0.25">
      <c r="A1979" s="3"/>
      <c r="B1979" s="9"/>
      <c r="C1979" s="10"/>
      <c r="D1979" s="9"/>
      <c r="F1979" s="3"/>
      <c r="G1979" s="8"/>
      <c r="H1979" s="8"/>
      <c r="I1979" s="8"/>
      <c r="K1979"/>
    </row>
    <row r="1980" spans="1:11" x14ac:dyDescent="0.25">
      <c r="A1980" s="3"/>
      <c r="B1980" s="9"/>
      <c r="C1980" s="10"/>
      <c r="D1980" s="9"/>
      <c r="F1980" s="3"/>
      <c r="G1980" s="8"/>
      <c r="H1980" s="8"/>
      <c r="I1980" s="8"/>
      <c r="K1980"/>
    </row>
    <row r="1981" spans="1:11" x14ac:dyDescent="0.25">
      <c r="A1981" s="3"/>
      <c r="B1981" s="9"/>
      <c r="C1981" s="10"/>
      <c r="D1981" s="9"/>
      <c r="F1981" s="3"/>
      <c r="G1981" s="8"/>
      <c r="H1981" s="8"/>
      <c r="I1981" s="8"/>
      <c r="K1981"/>
    </row>
    <row r="1982" spans="1:11" x14ac:dyDescent="0.25">
      <c r="A1982" s="3"/>
      <c r="B1982" s="9"/>
      <c r="C1982" s="10"/>
      <c r="D1982" s="9"/>
      <c r="F1982" s="3"/>
      <c r="G1982" s="8"/>
      <c r="H1982" s="8"/>
      <c r="I1982" s="8"/>
      <c r="K1982"/>
    </row>
    <row r="1983" spans="1:11" x14ac:dyDescent="0.25">
      <c r="A1983" s="3"/>
      <c r="B1983" s="9"/>
      <c r="C1983" s="10"/>
      <c r="D1983" s="9"/>
      <c r="F1983" s="3"/>
      <c r="G1983" s="8"/>
      <c r="H1983" s="8"/>
      <c r="I1983" s="8"/>
      <c r="K1983"/>
    </row>
    <row r="1984" spans="1:11" x14ac:dyDescent="0.25">
      <c r="A1984" s="3"/>
      <c r="B1984" s="9"/>
      <c r="C1984" s="10"/>
      <c r="D1984" s="9"/>
      <c r="F1984" s="3"/>
      <c r="G1984" s="8"/>
      <c r="H1984" s="8"/>
      <c r="I1984" s="8"/>
      <c r="K1984"/>
    </row>
    <row r="1985" spans="1:11" x14ac:dyDescent="0.25">
      <c r="A1985" s="3"/>
      <c r="B1985" s="9"/>
      <c r="C1985" s="10"/>
      <c r="D1985" s="9"/>
      <c r="F1985" s="3"/>
      <c r="G1985" s="8"/>
      <c r="H1985" s="8"/>
      <c r="I1985" s="8"/>
      <c r="K1985"/>
    </row>
    <row r="1986" spans="1:11" x14ac:dyDescent="0.25">
      <c r="A1986" s="3"/>
      <c r="B1986" s="9"/>
      <c r="C1986" s="10"/>
      <c r="D1986" s="9"/>
      <c r="F1986" s="3"/>
      <c r="G1986" s="8"/>
      <c r="H1986" s="8"/>
      <c r="I1986" s="8"/>
      <c r="K1986"/>
    </row>
    <row r="1987" spans="1:11" x14ac:dyDescent="0.25">
      <c r="A1987" s="3"/>
      <c r="B1987" s="9"/>
      <c r="C1987" s="10"/>
      <c r="D1987" s="9"/>
      <c r="F1987" s="3"/>
      <c r="G1987" s="8"/>
      <c r="H1987" s="8"/>
      <c r="I1987" s="8"/>
      <c r="K1987"/>
    </row>
    <row r="1988" spans="1:11" x14ac:dyDescent="0.25">
      <c r="A1988" s="3"/>
      <c r="B1988" s="9"/>
      <c r="C1988" s="10"/>
      <c r="D1988" s="9"/>
      <c r="F1988" s="3"/>
      <c r="G1988" s="8"/>
      <c r="H1988" s="8"/>
      <c r="I1988" s="8"/>
      <c r="K1988"/>
    </row>
    <row r="1989" spans="1:11" x14ac:dyDescent="0.25">
      <c r="A1989" s="3"/>
      <c r="B1989" s="9"/>
      <c r="C1989" s="10"/>
      <c r="D1989" s="9"/>
      <c r="F1989" s="3"/>
      <c r="G1989" s="8"/>
      <c r="H1989" s="8"/>
      <c r="I1989" s="8"/>
      <c r="K1989"/>
    </row>
    <row r="1990" spans="1:11" x14ac:dyDescent="0.25">
      <c r="A1990" s="3"/>
      <c r="B1990" s="9"/>
      <c r="C1990" s="10"/>
      <c r="D1990" s="9"/>
      <c r="F1990" s="3"/>
      <c r="G1990" s="8"/>
      <c r="H1990" s="8"/>
      <c r="I1990" s="8"/>
      <c r="K1990"/>
    </row>
    <row r="1991" spans="1:11" x14ac:dyDescent="0.25">
      <c r="A1991" s="3"/>
      <c r="B1991" s="9"/>
      <c r="C1991" s="10"/>
      <c r="D1991" s="9"/>
      <c r="F1991" s="3"/>
      <c r="G1991" s="8"/>
      <c r="H1991" s="8"/>
      <c r="I1991" s="8"/>
      <c r="K1991"/>
    </row>
    <row r="1992" spans="1:11" x14ac:dyDescent="0.25">
      <c r="A1992" s="3"/>
      <c r="B1992" s="9"/>
      <c r="C1992" s="10"/>
      <c r="D1992" s="9"/>
      <c r="F1992" s="3"/>
      <c r="G1992" s="8"/>
      <c r="H1992" s="8"/>
      <c r="I1992" s="8"/>
      <c r="K1992"/>
    </row>
    <row r="1993" spans="1:11" x14ac:dyDescent="0.25">
      <c r="A1993" s="3"/>
      <c r="B1993" s="9"/>
      <c r="C1993" s="10"/>
      <c r="D1993" s="9"/>
      <c r="F1993" s="3"/>
      <c r="G1993" s="8"/>
      <c r="H1993" s="8"/>
      <c r="I1993" s="8"/>
      <c r="K1993"/>
    </row>
    <row r="1994" spans="1:11" x14ac:dyDescent="0.25">
      <c r="A1994" s="3"/>
      <c r="B1994" s="9"/>
      <c r="C1994" s="10"/>
      <c r="D1994" s="9"/>
      <c r="F1994" s="3"/>
      <c r="G1994" s="8"/>
      <c r="H1994" s="8"/>
      <c r="I1994" s="8"/>
      <c r="K1994"/>
    </row>
    <row r="1995" spans="1:11" x14ac:dyDescent="0.25">
      <c r="A1995" s="3"/>
      <c r="B1995" s="9"/>
      <c r="C1995" s="10"/>
      <c r="D1995" s="9"/>
      <c r="F1995" s="3"/>
      <c r="G1995" s="8"/>
      <c r="H1995" s="8"/>
      <c r="I1995" s="8"/>
      <c r="K1995"/>
    </row>
    <row r="1996" spans="1:11" x14ac:dyDescent="0.25">
      <c r="A1996" s="3"/>
      <c r="B1996" s="9"/>
      <c r="C1996" s="10"/>
      <c r="D1996" s="9"/>
      <c r="F1996" s="3"/>
      <c r="G1996" s="8"/>
      <c r="H1996" s="8"/>
      <c r="I1996" s="8"/>
      <c r="K1996"/>
    </row>
    <row r="1997" spans="1:11" x14ac:dyDescent="0.25">
      <c r="A1997" s="3"/>
      <c r="B1997" s="9"/>
      <c r="C1997" s="10"/>
      <c r="D1997" s="9"/>
      <c r="F1997" s="3"/>
      <c r="G1997" s="8"/>
      <c r="H1997" s="8"/>
      <c r="I1997" s="8"/>
      <c r="K1997"/>
    </row>
    <row r="1998" spans="1:11" x14ac:dyDescent="0.25">
      <c r="A1998" s="3"/>
      <c r="B1998" s="9"/>
      <c r="C1998" s="10"/>
      <c r="D1998" s="9"/>
      <c r="F1998" s="3"/>
      <c r="G1998" s="8"/>
      <c r="H1998" s="8"/>
      <c r="I1998" s="8"/>
      <c r="K1998"/>
    </row>
    <row r="1999" spans="1:11" x14ac:dyDescent="0.25">
      <c r="A1999" s="3"/>
      <c r="B1999" s="9"/>
      <c r="C1999" s="10"/>
      <c r="D1999" s="9"/>
      <c r="F1999" s="3"/>
      <c r="G1999" s="8"/>
      <c r="H1999" s="8"/>
      <c r="I1999" s="8"/>
      <c r="K1999"/>
    </row>
    <row r="2000" spans="1:11" x14ac:dyDescent="0.25">
      <c r="A2000" s="3"/>
      <c r="B2000" s="9"/>
      <c r="C2000" s="10"/>
      <c r="D2000" s="9"/>
      <c r="F2000" s="3"/>
      <c r="G2000" s="8"/>
      <c r="H2000" s="8"/>
      <c r="I2000" s="8"/>
      <c r="K2000"/>
    </row>
    <row r="2001" spans="1:11" x14ac:dyDescent="0.25">
      <c r="A2001" s="3"/>
      <c r="B2001" s="9"/>
      <c r="C2001" s="10"/>
      <c r="D2001" s="9"/>
      <c r="F2001" s="3"/>
      <c r="G2001" s="8"/>
      <c r="H2001" s="8"/>
      <c r="I2001" s="8"/>
      <c r="K2001"/>
    </row>
    <row r="2002" spans="1:11" x14ac:dyDescent="0.25">
      <c r="A2002" s="3"/>
      <c r="B2002" s="9"/>
      <c r="C2002" s="10"/>
      <c r="D2002" s="9"/>
      <c r="F2002" s="3"/>
      <c r="G2002" s="8"/>
      <c r="H2002" s="8"/>
      <c r="I2002" s="8"/>
      <c r="K2002"/>
    </row>
    <row r="2003" spans="1:11" x14ac:dyDescent="0.25">
      <c r="A2003" s="3"/>
      <c r="B2003" s="9"/>
      <c r="C2003" s="10"/>
      <c r="D2003" s="9"/>
      <c r="F2003" s="3"/>
      <c r="G2003" s="8"/>
      <c r="H2003" s="8"/>
      <c r="I2003" s="8"/>
      <c r="K2003"/>
    </row>
    <row r="2004" spans="1:11" x14ac:dyDescent="0.25">
      <c r="A2004" s="3"/>
      <c r="B2004" s="9"/>
      <c r="C2004" s="10"/>
      <c r="D2004" s="9"/>
      <c r="F2004" s="3"/>
      <c r="G2004" s="8"/>
      <c r="H2004" s="8"/>
      <c r="I2004" s="8"/>
      <c r="K2004"/>
    </row>
    <row r="2005" spans="1:11" x14ac:dyDescent="0.25">
      <c r="A2005" s="3"/>
      <c r="B2005" s="9"/>
      <c r="C2005" s="10"/>
      <c r="D2005" s="9"/>
      <c r="F2005" s="3"/>
      <c r="G2005" s="8"/>
      <c r="H2005" s="8"/>
      <c r="I2005" s="8"/>
      <c r="K2005"/>
    </row>
    <row r="2006" spans="1:11" x14ac:dyDescent="0.25">
      <c r="A2006" s="3"/>
      <c r="B2006" s="9"/>
      <c r="C2006" s="10"/>
      <c r="D2006" s="9"/>
      <c r="F2006" s="3"/>
      <c r="G2006" s="8"/>
      <c r="H2006" s="8"/>
      <c r="I2006" s="8"/>
      <c r="K2006"/>
    </row>
    <row r="2007" spans="1:11" x14ac:dyDescent="0.25">
      <c r="A2007" s="3"/>
      <c r="B2007" s="9"/>
      <c r="C2007" s="10"/>
      <c r="D2007" s="9"/>
      <c r="F2007" s="3"/>
      <c r="G2007" s="8"/>
      <c r="H2007" s="8"/>
      <c r="I2007" s="8"/>
      <c r="K2007"/>
    </row>
    <row r="2008" spans="1:11" x14ac:dyDescent="0.25">
      <c r="A2008" s="3"/>
      <c r="B2008" s="9"/>
      <c r="C2008" s="10"/>
      <c r="D2008" s="9"/>
      <c r="F2008" s="3"/>
      <c r="G2008" s="8"/>
      <c r="H2008" s="8"/>
      <c r="I2008" s="8"/>
      <c r="K2008"/>
    </row>
    <row r="2009" spans="1:11" x14ac:dyDescent="0.25">
      <c r="A2009" s="3"/>
      <c r="B2009" s="9"/>
      <c r="C2009" s="10"/>
      <c r="D2009" s="9"/>
      <c r="F2009" s="3"/>
      <c r="G2009" s="8"/>
      <c r="H2009" s="8"/>
      <c r="I2009" s="8"/>
      <c r="K2009"/>
    </row>
    <row r="2010" spans="1:11" x14ac:dyDescent="0.25">
      <c r="A2010" s="3"/>
      <c r="B2010" s="9"/>
      <c r="C2010" s="10"/>
      <c r="D2010" s="9"/>
      <c r="F2010" s="3"/>
      <c r="G2010" s="8"/>
      <c r="H2010" s="8"/>
      <c r="I2010" s="8"/>
      <c r="K2010"/>
    </row>
    <row r="2011" spans="1:11" x14ac:dyDescent="0.25">
      <c r="A2011" s="3"/>
      <c r="B2011" s="9"/>
      <c r="C2011" s="10"/>
      <c r="D2011" s="9"/>
      <c r="F2011" s="3"/>
      <c r="G2011" s="8"/>
      <c r="H2011" s="8"/>
      <c r="I2011" s="8"/>
      <c r="K2011"/>
    </row>
    <row r="2012" spans="1:11" x14ac:dyDescent="0.25">
      <c r="A2012" s="3"/>
      <c r="B2012" s="9"/>
      <c r="C2012" s="10"/>
      <c r="D2012" s="9"/>
      <c r="F2012" s="3"/>
      <c r="G2012" s="8"/>
      <c r="H2012" s="8"/>
      <c r="I2012" s="8"/>
      <c r="K2012"/>
    </row>
    <row r="2013" spans="1:11" x14ac:dyDescent="0.25">
      <c r="A2013" s="3"/>
      <c r="B2013" s="9"/>
      <c r="C2013" s="10"/>
      <c r="D2013" s="9"/>
      <c r="F2013" s="3"/>
      <c r="G2013" s="8"/>
      <c r="H2013" s="8"/>
      <c r="I2013" s="8"/>
      <c r="K2013"/>
    </row>
    <row r="2014" spans="1:11" x14ac:dyDescent="0.25">
      <c r="A2014" s="3"/>
      <c r="B2014" s="9"/>
      <c r="C2014" s="10"/>
      <c r="D2014" s="9"/>
      <c r="F2014" s="3"/>
      <c r="G2014" s="8"/>
      <c r="H2014" s="8"/>
      <c r="I2014" s="8"/>
      <c r="K2014"/>
    </row>
    <row r="2015" spans="1:11" x14ac:dyDescent="0.25">
      <c r="A2015" s="3"/>
      <c r="B2015" s="9"/>
      <c r="C2015" s="10"/>
      <c r="D2015" s="9"/>
      <c r="F2015" s="3"/>
      <c r="G2015" s="8"/>
      <c r="H2015" s="8"/>
      <c r="I2015" s="8"/>
      <c r="K2015"/>
    </row>
    <row r="2016" spans="1:11" x14ac:dyDescent="0.25">
      <c r="A2016" s="3"/>
      <c r="B2016" s="9"/>
      <c r="C2016" s="10"/>
      <c r="D2016" s="9"/>
      <c r="F2016" s="3"/>
      <c r="G2016" s="8"/>
      <c r="H2016" s="8"/>
      <c r="I2016" s="8"/>
      <c r="K2016"/>
    </row>
    <row r="2017" spans="1:11" x14ac:dyDescent="0.25">
      <c r="A2017" s="3"/>
      <c r="B2017" s="9"/>
      <c r="C2017" s="10"/>
      <c r="D2017" s="9"/>
      <c r="F2017" s="3"/>
      <c r="G2017" s="8"/>
      <c r="H2017" s="8"/>
      <c r="I2017" s="8"/>
      <c r="K2017"/>
    </row>
    <row r="2018" spans="1:11" x14ac:dyDescent="0.25">
      <c r="A2018" s="3"/>
      <c r="B2018" s="9"/>
      <c r="C2018" s="10"/>
      <c r="D2018" s="9"/>
      <c r="F2018" s="3"/>
      <c r="G2018" s="8"/>
      <c r="H2018" s="8"/>
      <c r="I2018" s="8"/>
      <c r="K2018"/>
    </row>
    <row r="2019" spans="1:11" x14ac:dyDescent="0.25">
      <c r="A2019" s="3"/>
      <c r="B2019" s="9"/>
      <c r="C2019" s="10"/>
      <c r="D2019" s="9"/>
      <c r="F2019" s="3"/>
      <c r="G2019" s="8"/>
      <c r="H2019" s="8"/>
      <c r="I2019" s="8"/>
      <c r="K2019"/>
    </row>
    <row r="2020" spans="1:11" x14ac:dyDescent="0.25">
      <c r="A2020" s="3"/>
      <c r="B2020" s="9"/>
      <c r="C2020" s="10"/>
      <c r="D2020" s="9"/>
      <c r="F2020" s="3"/>
      <c r="G2020" s="8"/>
      <c r="H2020" s="8"/>
      <c r="I2020" s="8"/>
      <c r="K2020"/>
    </row>
    <row r="2021" spans="1:11" x14ac:dyDescent="0.25">
      <c r="A2021" s="3"/>
      <c r="B2021" s="9"/>
      <c r="C2021" s="10"/>
      <c r="D2021" s="9"/>
      <c r="F2021" s="3"/>
      <c r="G2021" s="8"/>
      <c r="H2021" s="8"/>
      <c r="I2021" s="8"/>
      <c r="K2021"/>
    </row>
    <row r="2022" spans="1:11" x14ac:dyDescent="0.25">
      <c r="A2022" s="3"/>
      <c r="B2022" s="9"/>
      <c r="C2022" s="10"/>
      <c r="D2022" s="9"/>
      <c r="F2022" s="3"/>
      <c r="G2022" s="8"/>
      <c r="H2022" s="8"/>
      <c r="I2022" s="8"/>
      <c r="K2022"/>
    </row>
    <row r="2023" spans="1:11" x14ac:dyDescent="0.25">
      <c r="A2023" s="3"/>
      <c r="B2023" s="9"/>
      <c r="C2023" s="10"/>
      <c r="D2023" s="9"/>
      <c r="F2023" s="3"/>
      <c r="G2023" s="8"/>
      <c r="H2023" s="8"/>
      <c r="I2023" s="8"/>
      <c r="K2023"/>
    </row>
    <row r="2024" spans="1:11" x14ac:dyDescent="0.25">
      <c r="A2024" s="3"/>
      <c r="B2024" s="9"/>
      <c r="C2024" s="10"/>
      <c r="D2024" s="9"/>
      <c r="F2024" s="3"/>
      <c r="G2024" s="8"/>
      <c r="H2024" s="8"/>
      <c r="I2024" s="8"/>
      <c r="K2024"/>
    </row>
    <row r="2025" spans="1:11" x14ac:dyDescent="0.25">
      <c r="A2025" s="3"/>
      <c r="B2025" s="9"/>
      <c r="C2025" s="10"/>
      <c r="D2025" s="9"/>
      <c r="F2025" s="3"/>
      <c r="G2025" s="8"/>
      <c r="H2025" s="8"/>
      <c r="I2025" s="8"/>
      <c r="K2025"/>
    </row>
    <row r="2026" spans="1:11" x14ac:dyDescent="0.25">
      <c r="A2026" s="3"/>
      <c r="B2026" s="9"/>
      <c r="C2026" s="10"/>
      <c r="D2026" s="9"/>
      <c r="F2026" s="3"/>
      <c r="G2026" s="8"/>
      <c r="H2026" s="8"/>
      <c r="I2026" s="8"/>
      <c r="K2026"/>
    </row>
    <row r="2027" spans="1:11" x14ac:dyDescent="0.25">
      <c r="A2027" s="3"/>
      <c r="B2027" s="9"/>
      <c r="C2027" s="10"/>
      <c r="D2027" s="9"/>
      <c r="F2027" s="3"/>
      <c r="G2027" s="8"/>
      <c r="H2027" s="8"/>
      <c r="I2027" s="8"/>
      <c r="K2027"/>
    </row>
    <row r="2028" spans="1:11" x14ac:dyDescent="0.25">
      <c r="A2028" s="3"/>
      <c r="B2028" s="9"/>
      <c r="C2028" s="10"/>
      <c r="D2028" s="9"/>
      <c r="F2028" s="3"/>
      <c r="G2028" s="8"/>
      <c r="H2028" s="8"/>
      <c r="I2028" s="8"/>
      <c r="K2028"/>
    </row>
    <row r="2029" spans="1:11" x14ac:dyDescent="0.25">
      <c r="A2029" s="3"/>
      <c r="B2029" s="9"/>
      <c r="C2029" s="10"/>
      <c r="D2029" s="9"/>
      <c r="F2029" s="3"/>
      <c r="G2029" s="8"/>
      <c r="H2029" s="8"/>
      <c r="I2029" s="8"/>
      <c r="K2029"/>
    </row>
    <row r="2030" spans="1:11" x14ac:dyDescent="0.25">
      <c r="A2030" s="3"/>
      <c r="B2030" s="9"/>
      <c r="C2030" s="10"/>
      <c r="D2030" s="9"/>
      <c r="F2030" s="3"/>
      <c r="G2030" s="8"/>
      <c r="H2030" s="8"/>
      <c r="I2030" s="8"/>
      <c r="K2030"/>
    </row>
    <row r="2031" spans="1:11" x14ac:dyDescent="0.25">
      <c r="A2031" s="3"/>
      <c r="B2031" s="9"/>
      <c r="C2031" s="10"/>
      <c r="D2031" s="9"/>
      <c r="F2031" s="3"/>
      <c r="G2031" s="8"/>
      <c r="H2031" s="8"/>
      <c r="I2031" s="8"/>
      <c r="K2031"/>
    </row>
    <row r="2032" spans="1:11" x14ac:dyDescent="0.25">
      <c r="A2032" s="3"/>
      <c r="B2032" s="9"/>
      <c r="C2032" s="10"/>
      <c r="D2032" s="9"/>
      <c r="F2032" s="3"/>
      <c r="G2032" s="8"/>
      <c r="H2032" s="8"/>
      <c r="I2032" s="8"/>
      <c r="K2032"/>
    </row>
    <row r="2033" spans="1:11" x14ac:dyDescent="0.25">
      <c r="A2033" s="3"/>
      <c r="B2033" s="9"/>
      <c r="C2033" s="10"/>
      <c r="D2033" s="9"/>
      <c r="F2033" s="3"/>
      <c r="G2033" s="8"/>
      <c r="H2033" s="8"/>
      <c r="I2033" s="8"/>
      <c r="K2033"/>
    </row>
    <row r="2034" spans="1:11" x14ac:dyDescent="0.25">
      <c r="A2034" s="3"/>
      <c r="B2034" s="9"/>
      <c r="C2034" s="10"/>
      <c r="D2034" s="9"/>
      <c r="F2034" s="3"/>
      <c r="G2034" s="8"/>
      <c r="H2034" s="8"/>
      <c r="I2034" s="8"/>
      <c r="K2034"/>
    </row>
    <row r="2035" spans="1:11" x14ac:dyDescent="0.25">
      <c r="A2035" s="3"/>
      <c r="B2035" s="9"/>
      <c r="C2035" s="10"/>
      <c r="D2035" s="9"/>
      <c r="F2035" s="3"/>
      <c r="G2035" s="8"/>
      <c r="H2035" s="8"/>
      <c r="I2035" s="8"/>
      <c r="K2035"/>
    </row>
    <row r="2036" spans="1:11" x14ac:dyDescent="0.25">
      <c r="A2036" s="3"/>
      <c r="B2036" s="9"/>
      <c r="C2036" s="10"/>
      <c r="D2036" s="9"/>
      <c r="F2036" s="3"/>
      <c r="G2036" s="8"/>
      <c r="H2036" s="8"/>
      <c r="I2036" s="8"/>
      <c r="K2036"/>
    </row>
    <row r="2037" spans="1:11" x14ac:dyDescent="0.25">
      <c r="A2037" s="3"/>
      <c r="B2037" s="9"/>
      <c r="C2037" s="10"/>
      <c r="D2037" s="9"/>
      <c r="F2037" s="3"/>
      <c r="G2037" s="8"/>
      <c r="H2037" s="8"/>
      <c r="I2037" s="8"/>
      <c r="K2037"/>
    </row>
    <row r="2038" spans="1:11" x14ac:dyDescent="0.25">
      <c r="A2038" s="3"/>
      <c r="B2038" s="9"/>
      <c r="C2038" s="10"/>
      <c r="D2038" s="9"/>
      <c r="F2038" s="3"/>
      <c r="G2038" s="8"/>
      <c r="H2038" s="8"/>
      <c r="I2038" s="8"/>
      <c r="K2038"/>
    </row>
    <row r="2039" spans="1:11" x14ac:dyDescent="0.25">
      <c r="A2039" s="3"/>
      <c r="B2039" s="9"/>
      <c r="C2039" s="10"/>
      <c r="D2039" s="9"/>
      <c r="F2039" s="3"/>
      <c r="G2039" s="8"/>
      <c r="H2039" s="8"/>
      <c r="I2039" s="8"/>
      <c r="K2039"/>
    </row>
    <row r="2040" spans="1:11" x14ac:dyDescent="0.25">
      <c r="A2040" s="3"/>
      <c r="B2040" s="9"/>
      <c r="C2040" s="10"/>
      <c r="D2040" s="9"/>
      <c r="F2040" s="3"/>
      <c r="G2040" s="8"/>
      <c r="H2040" s="8"/>
      <c r="I2040" s="8"/>
      <c r="K2040"/>
    </row>
    <row r="2041" spans="1:11" x14ac:dyDescent="0.25">
      <c r="A2041" s="3"/>
      <c r="B2041" s="9"/>
      <c r="C2041" s="10"/>
      <c r="D2041" s="9"/>
      <c r="F2041" s="3"/>
      <c r="G2041" s="8"/>
      <c r="H2041" s="8"/>
      <c r="I2041" s="8"/>
      <c r="K2041"/>
    </row>
    <row r="2042" spans="1:11" x14ac:dyDescent="0.25">
      <c r="A2042" s="3"/>
      <c r="B2042" s="9"/>
      <c r="C2042" s="10"/>
      <c r="D2042" s="9"/>
      <c r="F2042" s="3"/>
      <c r="G2042" s="8"/>
      <c r="H2042" s="8"/>
      <c r="I2042" s="8"/>
      <c r="K2042"/>
    </row>
    <row r="2043" spans="1:11" x14ac:dyDescent="0.25">
      <c r="A2043" s="3"/>
      <c r="B2043" s="9"/>
      <c r="C2043" s="10"/>
      <c r="D2043" s="9"/>
      <c r="F2043" s="3"/>
      <c r="G2043" s="8"/>
      <c r="H2043" s="8"/>
      <c r="I2043" s="8"/>
      <c r="K2043"/>
    </row>
    <row r="2044" spans="1:11" x14ac:dyDescent="0.25">
      <c r="A2044" s="3"/>
      <c r="B2044" s="9"/>
      <c r="C2044" s="10"/>
      <c r="D2044" s="9"/>
      <c r="F2044" s="3"/>
      <c r="G2044" s="8"/>
      <c r="H2044" s="8"/>
      <c r="I2044" s="8"/>
      <c r="K2044"/>
    </row>
    <row r="2045" spans="1:11" x14ac:dyDescent="0.25">
      <c r="A2045" s="3"/>
      <c r="B2045" s="9"/>
      <c r="C2045" s="10"/>
      <c r="D2045" s="9"/>
      <c r="F2045" s="3"/>
      <c r="G2045" s="8"/>
      <c r="H2045" s="8"/>
      <c r="I2045" s="8"/>
      <c r="K2045"/>
    </row>
    <row r="2046" spans="1:11" x14ac:dyDescent="0.25">
      <c r="A2046" s="3"/>
      <c r="B2046" s="9"/>
      <c r="C2046" s="10"/>
      <c r="D2046" s="9"/>
      <c r="F2046" s="3"/>
      <c r="G2046" s="8"/>
      <c r="H2046" s="8"/>
      <c r="I2046" s="8"/>
      <c r="K2046"/>
    </row>
    <row r="2047" spans="1:11" x14ac:dyDescent="0.25">
      <c r="A2047" s="3"/>
      <c r="B2047" s="9"/>
      <c r="C2047" s="10"/>
      <c r="D2047" s="9"/>
      <c r="F2047" s="3"/>
      <c r="G2047" s="8"/>
      <c r="H2047" s="8"/>
      <c r="I2047" s="8"/>
      <c r="K2047"/>
    </row>
    <row r="2048" spans="1:11" x14ac:dyDescent="0.25">
      <c r="A2048" s="3"/>
      <c r="B2048" s="9"/>
      <c r="C2048" s="10"/>
      <c r="D2048" s="9"/>
      <c r="F2048" s="3"/>
      <c r="G2048" s="8"/>
      <c r="H2048" s="8"/>
      <c r="I2048" s="8"/>
      <c r="K2048"/>
    </row>
    <row r="2049" spans="1:11" x14ac:dyDescent="0.25">
      <c r="A2049" s="3"/>
      <c r="B2049" s="9"/>
      <c r="C2049" s="10"/>
      <c r="D2049" s="9"/>
      <c r="F2049" s="3"/>
      <c r="G2049" s="8"/>
      <c r="H2049" s="8"/>
      <c r="I2049" s="8"/>
      <c r="K2049"/>
    </row>
    <row r="2050" spans="1:11" x14ac:dyDescent="0.25">
      <c r="A2050" s="3"/>
      <c r="B2050" s="9"/>
      <c r="C2050" s="10"/>
      <c r="D2050" s="9"/>
      <c r="F2050" s="3"/>
      <c r="G2050" s="8"/>
      <c r="H2050" s="8"/>
      <c r="I2050" s="8"/>
      <c r="K2050"/>
    </row>
    <row r="2051" spans="1:11" x14ac:dyDescent="0.25">
      <c r="A2051" s="3"/>
      <c r="B2051" s="9"/>
      <c r="C2051" s="10"/>
      <c r="D2051" s="9"/>
      <c r="F2051" s="3"/>
      <c r="G2051" s="8"/>
      <c r="H2051" s="8"/>
      <c r="I2051" s="8"/>
      <c r="K2051"/>
    </row>
    <row r="2052" spans="1:11" x14ac:dyDescent="0.25">
      <c r="A2052" s="3"/>
      <c r="B2052" s="9"/>
      <c r="C2052" s="10"/>
      <c r="D2052" s="9"/>
      <c r="F2052" s="3"/>
      <c r="G2052" s="8"/>
      <c r="H2052" s="8"/>
      <c r="I2052" s="8"/>
      <c r="K2052"/>
    </row>
    <row r="2053" spans="1:11" x14ac:dyDescent="0.25">
      <c r="A2053" s="3"/>
      <c r="B2053" s="9"/>
      <c r="C2053" s="10"/>
      <c r="D2053" s="9"/>
      <c r="F2053" s="3"/>
      <c r="G2053" s="8"/>
      <c r="H2053" s="8"/>
      <c r="I2053" s="8"/>
      <c r="K2053"/>
    </row>
    <row r="2054" spans="1:11" x14ac:dyDescent="0.25">
      <c r="A2054" s="3"/>
      <c r="B2054" s="9"/>
      <c r="C2054" s="10"/>
      <c r="D2054" s="9"/>
      <c r="F2054" s="3"/>
      <c r="G2054" s="8"/>
      <c r="H2054" s="8"/>
      <c r="I2054" s="8"/>
      <c r="K2054"/>
    </row>
    <row r="2055" spans="1:11" x14ac:dyDescent="0.25">
      <c r="A2055" s="3"/>
      <c r="B2055" s="9"/>
      <c r="C2055" s="10"/>
      <c r="D2055" s="9"/>
      <c r="F2055" s="3"/>
      <c r="G2055" s="8"/>
      <c r="H2055" s="8"/>
      <c r="I2055" s="8"/>
      <c r="K2055"/>
    </row>
    <row r="2056" spans="1:11" x14ac:dyDescent="0.25">
      <c r="A2056" s="3"/>
      <c r="B2056" s="9"/>
      <c r="C2056" s="10"/>
      <c r="D2056" s="9"/>
      <c r="F2056" s="3"/>
      <c r="G2056" s="8"/>
      <c r="H2056" s="8"/>
      <c r="I2056" s="8"/>
      <c r="K2056"/>
    </row>
    <row r="2057" spans="1:11" x14ac:dyDescent="0.25">
      <c r="A2057" s="3"/>
      <c r="B2057" s="9"/>
      <c r="C2057" s="10"/>
      <c r="D2057" s="9"/>
      <c r="F2057" s="3"/>
      <c r="G2057" s="8"/>
      <c r="H2057" s="8"/>
      <c r="I2057" s="8"/>
      <c r="K2057"/>
    </row>
    <row r="2058" spans="1:11" x14ac:dyDescent="0.25">
      <c r="A2058" s="3"/>
      <c r="B2058" s="9"/>
      <c r="C2058" s="10"/>
      <c r="D2058" s="9"/>
      <c r="F2058" s="3"/>
      <c r="G2058" s="8"/>
      <c r="H2058" s="8"/>
      <c r="I2058" s="8"/>
      <c r="K2058"/>
    </row>
    <row r="2059" spans="1:11" x14ac:dyDescent="0.25">
      <c r="A2059" s="3"/>
      <c r="B2059" s="9"/>
      <c r="C2059" s="10"/>
      <c r="D2059" s="9"/>
      <c r="F2059" s="3"/>
      <c r="G2059" s="8"/>
      <c r="H2059" s="8"/>
      <c r="I2059" s="8"/>
      <c r="K2059"/>
    </row>
    <row r="2060" spans="1:11" x14ac:dyDescent="0.25">
      <c r="A2060" s="3"/>
      <c r="B2060" s="9"/>
      <c r="C2060" s="10"/>
      <c r="D2060" s="9"/>
      <c r="F2060" s="3"/>
      <c r="G2060" s="8"/>
      <c r="H2060" s="8"/>
      <c r="I2060" s="8"/>
      <c r="K2060"/>
    </row>
    <row r="2061" spans="1:11" x14ac:dyDescent="0.25">
      <c r="A2061" s="3"/>
      <c r="B2061" s="9"/>
      <c r="C2061" s="10"/>
      <c r="D2061" s="9"/>
      <c r="F2061" s="3"/>
      <c r="G2061" s="8"/>
      <c r="H2061" s="8"/>
      <c r="I2061" s="8"/>
      <c r="K2061"/>
    </row>
    <row r="2062" spans="1:11" x14ac:dyDescent="0.25">
      <c r="A2062" s="3"/>
      <c r="B2062" s="9"/>
      <c r="C2062" s="10"/>
      <c r="D2062" s="9"/>
      <c r="F2062" s="3"/>
      <c r="G2062" s="8"/>
      <c r="H2062" s="8"/>
      <c r="I2062" s="8"/>
      <c r="K2062"/>
    </row>
    <row r="2063" spans="1:11" x14ac:dyDescent="0.25">
      <c r="A2063" s="3"/>
      <c r="B2063" s="9"/>
      <c r="C2063" s="10"/>
      <c r="D2063" s="9"/>
      <c r="F2063" s="3"/>
      <c r="G2063" s="8"/>
      <c r="H2063" s="8"/>
      <c r="I2063" s="8"/>
      <c r="K2063"/>
    </row>
    <row r="2064" spans="1:11" x14ac:dyDescent="0.25">
      <c r="A2064" s="3"/>
      <c r="B2064" s="9"/>
      <c r="C2064" s="10"/>
      <c r="D2064" s="9"/>
      <c r="F2064" s="3"/>
      <c r="G2064" s="8"/>
      <c r="H2064" s="8"/>
      <c r="I2064" s="8"/>
      <c r="K2064"/>
    </row>
    <row r="2065" spans="1:11" x14ac:dyDescent="0.25">
      <c r="A2065" s="3"/>
      <c r="B2065" s="9"/>
      <c r="C2065" s="10"/>
      <c r="D2065" s="9"/>
      <c r="F2065" s="3"/>
      <c r="G2065" s="8"/>
      <c r="H2065" s="8"/>
      <c r="I2065" s="8"/>
      <c r="K2065"/>
    </row>
    <row r="2066" spans="1:11" x14ac:dyDescent="0.25">
      <c r="A2066" s="3"/>
      <c r="B2066" s="9"/>
      <c r="C2066" s="10"/>
      <c r="D2066" s="9"/>
      <c r="F2066" s="3"/>
      <c r="G2066" s="8"/>
      <c r="H2066" s="8"/>
      <c r="I2066" s="8"/>
      <c r="K2066"/>
    </row>
    <row r="2067" spans="1:11" x14ac:dyDescent="0.25">
      <c r="A2067" s="3"/>
      <c r="B2067" s="9"/>
      <c r="C2067" s="10"/>
      <c r="D2067" s="9"/>
      <c r="F2067" s="3"/>
      <c r="G2067" s="8"/>
      <c r="H2067" s="8"/>
      <c r="I2067" s="8"/>
      <c r="K2067"/>
    </row>
    <row r="2068" spans="1:11" x14ac:dyDescent="0.25">
      <c r="A2068" s="3"/>
      <c r="B2068" s="9"/>
      <c r="C2068" s="10"/>
      <c r="D2068" s="9"/>
      <c r="F2068" s="3"/>
      <c r="G2068" s="8"/>
      <c r="H2068" s="8"/>
      <c r="I2068" s="8"/>
      <c r="K2068"/>
    </row>
    <row r="2069" spans="1:11" x14ac:dyDescent="0.25">
      <c r="A2069" s="3"/>
      <c r="B2069" s="9"/>
      <c r="C2069" s="10"/>
      <c r="D2069" s="9"/>
      <c r="F2069" s="3"/>
      <c r="G2069" s="8"/>
      <c r="H2069" s="8"/>
      <c r="I2069" s="8"/>
      <c r="K2069"/>
    </row>
    <row r="2070" spans="1:11" x14ac:dyDescent="0.25">
      <c r="A2070" s="3"/>
      <c r="B2070" s="9"/>
      <c r="C2070" s="10"/>
      <c r="D2070" s="9"/>
      <c r="F2070" s="3"/>
      <c r="G2070" s="8"/>
      <c r="H2070" s="8"/>
      <c r="I2070" s="8"/>
      <c r="K2070"/>
    </row>
    <row r="2071" spans="1:11" x14ac:dyDescent="0.25">
      <c r="A2071" s="3"/>
      <c r="B2071" s="9"/>
      <c r="C2071" s="10"/>
      <c r="D2071" s="9"/>
      <c r="F2071" s="3"/>
      <c r="G2071" s="8"/>
      <c r="H2071" s="8"/>
      <c r="I2071" s="8"/>
      <c r="K2071"/>
    </row>
    <row r="2072" spans="1:11" x14ac:dyDescent="0.25">
      <c r="A2072" s="3"/>
      <c r="B2072" s="9"/>
      <c r="C2072" s="10"/>
      <c r="D2072" s="9"/>
      <c r="F2072" s="3"/>
      <c r="G2072" s="8"/>
      <c r="H2072" s="8"/>
      <c r="I2072" s="8"/>
      <c r="K2072"/>
    </row>
    <row r="2073" spans="1:11" x14ac:dyDescent="0.25">
      <c r="A2073" s="3"/>
      <c r="B2073" s="9"/>
      <c r="C2073" s="10"/>
      <c r="D2073" s="9"/>
      <c r="F2073" s="3"/>
      <c r="G2073" s="8"/>
      <c r="H2073" s="8"/>
      <c r="I2073" s="8"/>
      <c r="K2073"/>
    </row>
    <row r="2074" spans="1:11" x14ac:dyDescent="0.25">
      <c r="A2074" s="3"/>
      <c r="B2074" s="9"/>
      <c r="C2074" s="10"/>
      <c r="D2074" s="9"/>
      <c r="F2074" s="3"/>
      <c r="G2074" s="8"/>
      <c r="H2074" s="8"/>
      <c r="I2074" s="8"/>
      <c r="K2074"/>
    </row>
    <row r="2075" spans="1:11" x14ac:dyDescent="0.25">
      <c r="A2075" s="3"/>
      <c r="B2075" s="9"/>
      <c r="C2075" s="10"/>
      <c r="D2075" s="9"/>
      <c r="F2075" s="3"/>
      <c r="G2075" s="8"/>
      <c r="H2075" s="8"/>
      <c r="I2075" s="8"/>
      <c r="K2075"/>
    </row>
    <row r="2076" spans="1:11" x14ac:dyDescent="0.25">
      <c r="A2076" s="3"/>
      <c r="B2076" s="9"/>
      <c r="C2076" s="10"/>
      <c r="D2076" s="9"/>
      <c r="F2076" s="3"/>
      <c r="G2076" s="8"/>
      <c r="H2076" s="8"/>
      <c r="I2076" s="8"/>
      <c r="K2076"/>
    </row>
    <row r="2077" spans="1:11" x14ac:dyDescent="0.25">
      <c r="A2077" s="3"/>
      <c r="B2077" s="9"/>
      <c r="C2077" s="10"/>
      <c r="D2077" s="9"/>
      <c r="F2077" s="3"/>
      <c r="G2077" s="8"/>
      <c r="H2077" s="8"/>
      <c r="I2077" s="8"/>
      <c r="K2077"/>
    </row>
    <row r="2078" spans="1:11" x14ac:dyDescent="0.25">
      <c r="A2078" s="3"/>
      <c r="B2078" s="9"/>
      <c r="C2078" s="10"/>
      <c r="D2078" s="9"/>
      <c r="F2078" s="3"/>
      <c r="G2078" s="8"/>
      <c r="H2078" s="8"/>
      <c r="I2078" s="8"/>
      <c r="K2078"/>
    </row>
    <row r="2079" spans="1:11" x14ac:dyDescent="0.25">
      <c r="A2079" s="3"/>
      <c r="B2079" s="9"/>
      <c r="C2079" s="10"/>
      <c r="D2079" s="9"/>
      <c r="F2079" s="3"/>
      <c r="G2079" s="8"/>
      <c r="H2079" s="8"/>
      <c r="I2079" s="8"/>
      <c r="K2079"/>
    </row>
    <row r="2080" spans="1:11" x14ac:dyDescent="0.25">
      <c r="A2080" s="3"/>
      <c r="B2080" s="9"/>
      <c r="C2080" s="10"/>
      <c r="D2080" s="9"/>
      <c r="F2080" s="3"/>
      <c r="G2080" s="8"/>
      <c r="H2080" s="8"/>
      <c r="I2080" s="8"/>
      <c r="K2080"/>
    </row>
    <row r="2081" spans="1:11" x14ac:dyDescent="0.25">
      <c r="A2081" s="3"/>
      <c r="B2081" s="9"/>
      <c r="C2081" s="10"/>
      <c r="D2081" s="9"/>
      <c r="F2081" s="3"/>
      <c r="G2081" s="8"/>
      <c r="H2081" s="8"/>
      <c r="I2081" s="8"/>
      <c r="K2081"/>
    </row>
    <row r="2082" spans="1:11" x14ac:dyDescent="0.25">
      <c r="A2082" s="3"/>
      <c r="B2082" s="9"/>
      <c r="C2082" s="10"/>
      <c r="D2082" s="9"/>
      <c r="F2082" s="3"/>
      <c r="G2082" s="8"/>
      <c r="H2082" s="8"/>
      <c r="I2082" s="8"/>
      <c r="K2082"/>
    </row>
    <row r="2083" spans="1:11" x14ac:dyDescent="0.25">
      <c r="A2083" s="3"/>
      <c r="B2083" s="9"/>
      <c r="C2083" s="10"/>
      <c r="D2083" s="9"/>
      <c r="F2083" s="3"/>
      <c r="G2083" s="8"/>
      <c r="H2083" s="8"/>
      <c r="I2083" s="8"/>
      <c r="K2083"/>
    </row>
    <row r="2084" spans="1:11" x14ac:dyDescent="0.25">
      <c r="A2084" s="3"/>
      <c r="B2084" s="9"/>
      <c r="C2084" s="10"/>
      <c r="D2084" s="9"/>
      <c r="F2084" s="3"/>
      <c r="G2084" s="8"/>
      <c r="H2084" s="8"/>
      <c r="I2084" s="8"/>
      <c r="K2084"/>
    </row>
    <row r="2085" spans="1:11" x14ac:dyDescent="0.25">
      <c r="A2085" s="3"/>
      <c r="B2085" s="9"/>
      <c r="C2085" s="10"/>
      <c r="D2085" s="9"/>
      <c r="F2085" s="3"/>
      <c r="G2085" s="8"/>
      <c r="H2085" s="8"/>
      <c r="I2085" s="8"/>
      <c r="K2085"/>
    </row>
    <row r="2086" spans="1:11" x14ac:dyDescent="0.25">
      <c r="A2086" s="3"/>
      <c r="B2086" s="9"/>
      <c r="C2086" s="10"/>
      <c r="D2086" s="9"/>
      <c r="F2086" s="3"/>
      <c r="G2086" s="8"/>
      <c r="H2086" s="8"/>
      <c r="I2086" s="8"/>
      <c r="K2086"/>
    </row>
    <row r="2087" spans="1:11" x14ac:dyDescent="0.25">
      <c r="A2087" s="3"/>
      <c r="B2087" s="9"/>
      <c r="C2087" s="10"/>
      <c r="D2087" s="9"/>
      <c r="F2087" s="3"/>
      <c r="G2087" s="8"/>
      <c r="H2087" s="8"/>
      <c r="I2087" s="8"/>
      <c r="K2087"/>
    </row>
    <row r="2088" spans="1:11" x14ac:dyDescent="0.25">
      <c r="A2088" s="3"/>
      <c r="B2088" s="9"/>
      <c r="C2088" s="10"/>
      <c r="D2088" s="9"/>
      <c r="F2088" s="3"/>
      <c r="G2088" s="8"/>
      <c r="H2088" s="8"/>
      <c r="I2088" s="8"/>
      <c r="K2088"/>
    </row>
    <row r="2089" spans="1:11" x14ac:dyDescent="0.25">
      <c r="A2089" s="3"/>
      <c r="B2089" s="9"/>
      <c r="C2089" s="10"/>
      <c r="D2089" s="9"/>
      <c r="F2089" s="3"/>
      <c r="G2089" s="8"/>
      <c r="H2089" s="8"/>
      <c r="I2089" s="8"/>
      <c r="K2089"/>
    </row>
    <row r="2090" spans="1:11" x14ac:dyDescent="0.25">
      <c r="A2090" s="3"/>
      <c r="B2090" s="9"/>
      <c r="C2090" s="10"/>
      <c r="D2090" s="9"/>
      <c r="F2090" s="3"/>
      <c r="G2090" s="8"/>
      <c r="H2090" s="8"/>
      <c r="I2090" s="8"/>
      <c r="K2090"/>
    </row>
    <row r="2091" spans="1:11" x14ac:dyDescent="0.25">
      <c r="A2091" s="3"/>
      <c r="B2091" s="9"/>
      <c r="C2091" s="10"/>
      <c r="D2091" s="9"/>
      <c r="F2091" s="3"/>
      <c r="G2091" s="8"/>
      <c r="H2091" s="8"/>
      <c r="I2091" s="8"/>
      <c r="K2091"/>
    </row>
    <row r="2092" spans="1:11" x14ac:dyDescent="0.25">
      <c r="A2092" s="3"/>
      <c r="B2092" s="9"/>
      <c r="C2092" s="10"/>
      <c r="D2092" s="9"/>
      <c r="F2092" s="3"/>
      <c r="G2092" s="8"/>
      <c r="H2092" s="8"/>
      <c r="I2092" s="8"/>
      <c r="K2092"/>
    </row>
    <row r="2093" spans="1:11" x14ac:dyDescent="0.25">
      <c r="A2093" s="3"/>
      <c r="B2093" s="9"/>
      <c r="C2093" s="10"/>
      <c r="D2093" s="9"/>
      <c r="F2093" s="3"/>
      <c r="G2093" s="8"/>
      <c r="H2093" s="8"/>
      <c r="I2093" s="8"/>
      <c r="K2093"/>
    </row>
    <row r="2094" spans="1:11" x14ac:dyDescent="0.25">
      <c r="A2094" s="3"/>
      <c r="B2094" s="9"/>
      <c r="C2094" s="10"/>
      <c r="D2094" s="9"/>
      <c r="F2094" s="3"/>
      <c r="G2094" s="8"/>
      <c r="H2094" s="8"/>
      <c r="I2094" s="8"/>
      <c r="K2094"/>
    </row>
    <row r="2095" spans="1:11" x14ac:dyDescent="0.25">
      <c r="A2095" s="3"/>
      <c r="B2095" s="9"/>
      <c r="C2095" s="10"/>
      <c r="D2095" s="9"/>
      <c r="F2095" s="3"/>
      <c r="G2095" s="8"/>
      <c r="H2095" s="8"/>
      <c r="I2095" s="8"/>
      <c r="K2095"/>
    </row>
    <row r="2096" spans="1:11" x14ac:dyDescent="0.25">
      <c r="A2096" s="3"/>
      <c r="B2096" s="9"/>
      <c r="C2096" s="10"/>
      <c r="D2096" s="9"/>
      <c r="F2096" s="3"/>
      <c r="G2096" s="8"/>
      <c r="H2096" s="8"/>
      <c r="I2096" s="8"/>
      <c r="K2096"/>
    </row>
    <row r="2097" spans="1:11" x14ac:dyDescent="0.25">
      <c r="A2097" s="3"/>
      <c r="B2097" s="9"/>
      <c r="C2097" s="10"/>
      <c r="D2097" s="9"/>
      <c r="F2097" s="3"/>
      <c r="G2097" s="8"/>
      <c r="H2097" s="8"/>
      <c r="I2097" s="8"/>
      <c r="K2097"/>
    </row>
    <row r="2098" spans="1:11" x14ac:dyDescent="0.25">
      <c r="A2098" s="3"/>
      <c r="B2098" s="9"/>
      <c r="C2098" s="10"/>
      <c r="D2098" s="9"/>
      <c r="F2098" s="3"/>
      <c r="G2098" s="8"/>
      <c r="H2098" s="8"/>
      <c r="I2098" s="8"/>
      <c r="K2098"/>
    </row>
    <row r="2099" spans="1:11" x14ac:dyDescent="0.25">
      <c r="A2099" s="3"/>
      <c r="B2099" s="9"/>
      <c r="C2099" s="10"/>
      <c r="D2099" s="9"/>
      <c r="F2099" s="3"/>
      <c r="G2099" s="8"/>
      <c r="H2099" s="8"/>
      <c r="I2099" s="8"/>
      <c r="K2099"/>
    </row>
    <row r="2100" spans="1:11" x14ac:dyDescent="0.25">
      <c r="A2100" s="3"/>
      <c r="B2100" s="9"/>
      <c r="C2100" s="10"/>
      <c r="D2100" s="9"/>
      <c r="F2100" s="3"/>
      <c r="G2100" s="8"/>
      <c r="H2100" s="8"/>
      <c r="I2100" s="8"/>
      <c r="K2100"/>
    </row>
    <row r="2101" spans="1:11" x14ac:dyDescent="0.25">
      <c r="A2101" s="3"/>
      <c r="B2101" s="9"/>
      <c r="C2101" s="10"/>
      <c r="D2101" s="9"/>
      <c r="F2101" s="3"/>
      <c r="G2101" s="8"/>
      <c r="H2101" s="8"/>
      <c r="I2101" s="8"/>
      <c r="K2101"/>
    </row>
    <row r="2102" spans="1:11" x14ac:dyDescent="0.25">
      <c r="A2102" s="3"/>
      <c r="B2102" s="9"/>
      <c r="C2102" s="10"/>
      <c r="D2102" s="9"/>
      <c r="F2102" s="3"/>
      <c r="G2102" s="8"/>
      <c r="H2102" s="8"/>
      <c r="I2102" s="8"/>
      <c r="K2102"/>
    </row>
    <row r="2103" spans="1:11" x14ac:dyDescent="0.25">
      <c r="A2103" s="3"/>
      <c r="B2103" s="9"/>
      <c r="C2103" s="10"/>
      <c r="D2103" s="9"/>
      <c r="F2103" s="3"/>
      <c r="G2103" s="8"/>
      <c r="H2103" s="8"/>
      <c r="I2103" s="8"/>
      <c r="K2103"/>
    </row>
    <row r="2104" spans="1:11" x14ac:dyDescent="0.25">
      <c r="A2104" s="3"/>
      <c r="B2104" s="9"/>
      <c r="C2104" s="10"/>
      <c r="D2104" s="9"/>
      <c r="F2104" s="3"/>
      <c r="G2104" s="8"/>
      <c r="H2104" s="8"/>
      <c r="I2104" s="8"/>
      <c r="K2104"/>
    </row>
    <row r="2105" spans="1:11" x14ac:dyDescent="0.25">
      <c r="A2105" s="3"/>
      <c r="B2105" s="9"/>
      <c r="C2105" s="10"/>
      <c r="D2105" s="9"/>
      <c r="F2105" s="3"/>
      <c r="G2105" s="8"/>
      <c r="H2105" s="8"/>
      <c r="I2105" s="8"/>
      <c r="K2105"/>
    </row>
    <row r="2106" spans="1:11" x14ac:dyDescent="0.25">
      <c r="A2106" s="3"/>
      <c r="B2106" s="9"/>
      <c r="C2106" s="10"/>
      <c r="D2106" s="9"/>
      <c r="F2106" s="3"/>
      <c r="G2106" s="8"/>
      <c r="H2106" s="8"/>
      <c r="I2106" s="8"/>
      <c r="K2106"/>
    </row>
    <row r="2107" spans="1:11" x14ac:dyDescent="0.25">
      <c r="A2107" s="3"/>
      <c r="B2107" s="9"/>
      <c r="C2107" s="10"/>
      <c r="D2107" s="9"/>
      <c r="F2107" s="3"/>
      <c r="G2107" s="8"/>
      <c r="H2107" s="8"/>
      <c r="I2107" s="8"/>
      <c r="K2107"/>
    </row>
    <row r="2108" spans="1:11" x14ac:dyDescent="0.25">
      <c r="A2108" s="3"/>
      <c r="B2108" s="9"/>
      <c r="C2108" s="10"/>
      <c r="D2108" s="9"/>
      <c r="F2108" s="3"/>
      <c r="G2108" s="8"/>
      <c r="H2108" s="8"/>
      <c r="I2108" s="8"/>
      <c r="K2108"/>
    </row>
    <row r="2109" spans="1:11" x14ac:dyDescent="0.25">
      <c r="A2109" s="3"/>
      <c r="B2109" s="9"/>
      <c r="C2109" s="10"/>
      <c r="D2109" s="9"/>
      <c r="F2109" s="3"/>
      <c r="G2109" s="8"/>
      <c r="H2109" s="8"/>
      <c r="I2109" s="8"/>
      <c r="K2109"/>
    </row>
    <row r="2110" spans="1:11" x14ac:dyDescent="0.25">
      <c r="A2110" s="3"/>
      <c r="B2110" s="9"/>
      <c r="C2110" s="10"/>
      <c r="D2110" s="9"/>
      <c r="F2110" s="3"/>
      <c r="G2110" s="8"/>
      <c r="H2110" s="8"/>
      <c r="I2110" s="8"/>
      <c r="K2110"/>
    </row>
    <row r="2111" spans="1:11" x14ac:dyDescent="0.25">
      <c r="A2111" s="3"/>
      <c r="B2111" s="9"/>
      <c r="C2111" s="10"/>
      <c r="D2111" s="9"/>
      <c r="F2111" s="3"/>
      <c r="G2111" s="8"/>
      <c r="H2111" s="8"/>
      <c r="I2111" s="8"/>
      <c r="K2111"/>
    </row>
    <row r="2112" spans="1:11" x14ac:dyDescent="0.25">
      <c r="A2112" s="3"/>
      <c r="B2112" s="9"/>
      <c r="C2112" s="10"/>
      <c r="D2112" s="9"/>
      <c r="F2112" s="3"/>
      <c r="G2112" s="8"/>
      <c r="H2112" s="8"/>
      <c r="I2112" s="8"/>
      <c r="K2112"/>
    </row>
    <row r="2113" spans="1:11" x14ac:dyDescent="0.25">
      <c r="A2113" s="3"/>
      <c r="B2113" s="9"/>
      <c r="C2113" s="10"/>
      <c r="D2113" s="9"/>
      <c r="F2113" s="3"/>
      <c r="G2113" s="8"/>
      <c r="H2113" s="8"/>
      <c r="I2113" s="8"/>
      <c r="K2113"/>
    </row>
    <row r="2114" spans="1:11" x14ac:dyDescent="0.25">
      <c r="A2114" s="3"/>
      <c r="B2114" s="9"/>
      <c r="C2114" s="10"/>
      <c r="D2114" s="9"/>
      <c r="F2114" s="3"/>
      <c r="G2114" s="8"/>
      <c r="H2114" s="8"/>
      <c r="I2114" s="8"/>
      <c r="K2114"/>
    </row>
    <row r="2115" spans="1:11" x14ac:dyDescent="0.25">
      <c r="A2115" s="3"/>
      <c r="B2115" s="9"/>
      <c r="C2115" s="10"/>
      <c r="D2115" s="9"/>
      <c r="F2115" s="3"/>
      <c r="G2115" s="8"/>
      <c r="H2115" s="8"/>
      <c r="I2115" s="8"/>
      <c r="K2115"/>
    </row>
    <row r="2116" spans="1:11" x14ac:dyDescent="0.25">
      <c r="A2116" s="3"/>
      <c r="B2116" s="9"/>
      <c r="C2116" s="10"/>
      <c r="D2116" s="9"/>
      <c r="F2116" s="3"/>
      <c r="G2116" s="8"/>
      <c r="H2116" s="8"/>
      <c r="I2116" s="8"/>
      <c r="K2116"/>
    </row>
    <row r="2117" spans="1:11" x14ac:dyDescent="0.25">
      <c r="A2117" s="3"/>
      <c r="B2117" s="9"/>
      <c r="C2117" s="10"/>
      <c r="D2117" s="9"/>
      <c r="F2117" s="3"/>
      <c r="G2117" s="8"/>
      <c r="H2117" s="8"/>
      <c r="I2117" s="8"/>
      <c r="K2117"/>
    </row>
    <row r="2118" spans="1:11" x14ac:dyDescent="0.25">
      <c r="A2118" s="3"/>
      <c r="B2118" s="9"/>
      <c r="C2118" s="10"/>
      <c r="D2118" s="9"/>
      <c r="F2118" s="3"/>
      <c r="G2118" s="8"/>
      <c r="H2118" s="8"/>
      <c r="I2118" s="8"/>
      <c r="K2118"/>
    </row>
    <row r="2119" spans="1:11" x14ac:dyDescent="0.25">
      <c r="A2119" s="3"/>
      <c r="B2119" s="9"/>
      <c r="C2119" s="10"/>
      <c r="D2119" s="9"/>
      <c r="F2119" s="3"/>
      <c r="G2119" s="8"/>
      <c r="H2119" s="8"/>
      <c r="I2119" s="8"/>
      <c r="K2119"/>
    </row>
    <row r="2120" spans="1:11" x14ac:dyDescent="0.25">
      <c r="A2120" s="3"/>
      <c r="B2120" s="9"/>
      <c r="C2120" s="10"/>
      <c r="D2120" s="9"/>
      <c r="F2120" s="3"/>
      <c r="G2120" s="8"/>
      <c r="H2120" s="8"/>
      <c r="I2120" s="8"/>
      <c r="K2120"/>
    </row>
    <row r="2121" spans="1:11" x14ac:dyDescent="0.25">
      <c r="A2121" s="3"/>
      <c r="B2121" s="9"/>
      <c r="C2121" s="10"/>
      <c r="D2121" s="9"/>
      <c r="F2121" s="3"/>
      <c r="G2121" s="8"/>
      <c r="H2121" s="8"/>
      <c r="I2121" s="8"/>
      <c r="K2121"/>
    </row>
    <row r="2122" spans="1:11" x14ac:dyDescent="0.25">
      <c r="A2122" s="3"/>
      <c r="B2122" s="9"/>
      <c r="C2122" s="10"/>
      <c r="D2122" s="9"/>
      <c r="F2122" s="3"/>
      <c r="G2122" s="8"/>
      <c r="H2122" s="8"/>
      <c r="I2122" s="8"/>
      <c r="K2122"/>
    </row>
    <row r="2123" spans="1:11" x14ac:dyDescent="0.25">
      <c r="A2123" s="3"/>
      <c r="B2123" s="9"/>
      <c r="C2123" s="10"/>
      <c r="D2123" s="9"/>
      <c r="F2123" s="3"/>
      <c r="G2123" s="8"/>
      <c r="H2123" s="8"/>
      <c r="I2123" s="8"/>
      <c r="K2123"/>
    </row>
    <row r="2124" spans="1:11" x14ac:dyDescent="0.25">
      <c r="A2124" s="3"/>
      <c r="B2124" s="9"/>
      <c r="C2124" s="10"/>
      <c r="D2124" s="9"/>
      <c r="F2124" s="3"/>
      <c r="G2124" s="8"/>
      <c r="H2124" s="8"/>
      <c r="I2124" s="8"/>
      <c r="K2124"/>
    </row>
    <row r="2125" spans="1:11" x14ac:dyDescent="0.25">
      <c r="A2125" s="3"/>
      <c r="B2125" s="9"/>
      <c r="C2125" s="10"/>
      <c r="D2125" s="9"/>
      <c r="F2125" s="3"/>
      <c r="G2125" s="8"/>
      <c r="H2125" s="8"/>
      <c r="I2125" s="8"/>
      <c r="K2125"/>
    </row>
    <row r="2126" spans="1:11" x14ac:dyDescent="0.25">
      <c r="A2126" s="3"/>
      <c r="B2126" s="9"/>
      <c r="C2126" s="10"/>
      <c r="D2126" s="9"/>
      <c r="F2126" s="3"/>
      <c r="G2126" s="8"/>
      <c r="H2126" s="8"/>
      <c r="I2126" s="8"/>
      <c r="K2126"/>
    </row>
    <row r="2127" spans="1:11" x14ac:dyDescent="0.25">
      <c r="A2127" s="3"/>
      <c r="B2127" s="9"/>
      <c r="C2127" s="10"/>
      <c r="D2127" s="9"/>
      <c r="F2127" s="3"/>
      <c r="G2127" s="8"/>
      <c r="H2127" s="8"/>
      <c r="I2127" s="8"/>
      <c r="K2127"/>
    </row>
    <row r="2128" spans="1:11" x14ac:dyDescent="0.25">
      <c r="A2128" s="3"/>
      <c r="B2128" s="9"/>
      <c r="C2128" s="10"/>
      <c r="D2128" s="9"/>
      <c r="F2128" s="3"/>
      <c r="G2128" s="8"/>
      <c r="H2128" s="8"/>
      <c r="I2128" s="8"/>
      <c r="K2128"/>
    </row>
    <row r="2129" spans="1:11" x14ac:dyDescent="0.25">
      <c r="A2129" s="3"/>
      <c r="B2129" s="9"/>
      <c r="C2129" s="10"/>
      <c r="D2129" s="9"/>
      <c r="F2129" s="3"/>
      <c r="G2129" s="8"/>
      <c r="H2129" s="8"/>
      <c r="I2129" s="8"/>
      <c r="K2129"/>
    </row>
    <row r="2130" spans="1:11" x14ac:dyDescent="0.25">
      <c r="A2130" s="3"/>
      <c r="B2130" s="9"/>
      <c r="C2130" s="10"/>
      <c r="D2130" s="9"/>
      <c r="F2130" s="3"/>
      <c r="G2130" s="8"/>
      <c r="H2130" s="8"/>
      <c r="I2130" s="8"/>
      <c r="K2130"/>
    </row>
    <row r="2131" spans="1:11" x14ac:dyDescent="0.25">
      <c r="A2131" s="3"/>
      <c r="B2131" s="9"/>
      <c r="C2131" s="10"/>
      <c r="D2131" s="9"/>
      <c r="F2131" s="3"/>
      <c r="G2131" s="8"/>
      <c r="H2131" s="8"/>
      <c r="I2131" s="8"/>
      <c r="K2131"/>
    </row>
    <row r="2132" spans="1:11" x14ac:dyDescent="0.25">
      <c r="A2132" s="3"/>
      <c r="B2132" s="9"/>
      <c r="C2132" s="10"/>
      <c r="D2132" s="9"/>
      <c r="F2132" s="3"/>
      <c r="G2132" s="8"/>
      <c r="H2132" s="8"/>
      <c r="I2132" s="8"/>
      <c r="K2132"/>
    </row>
    <row r="2133" spans="1:11" x14ac:dyDescent="0.25">
      <c r="A2133" s="3"/>
      <c r="B2133" s="9"/>
      <c r="C2133" s="10"/>
      <c r="D2133" s="9"/>
      <c r="F2133" s="3"/>
      <c r="G2133" s="8"/>
      <c r="H2133" s="8"/>
      <c r="I2133" s="8"/>
      <c r="K2133"/>
    </row>
    <row r="2134" spans="1:11" x14ac:dyDescent="0.25">
      <c r="A2134" s="3"/>
      <c r="B2134" s="9"/>
      <c r="C2134" s="10"/>
      <c r="D2134" s="9"/>
      <c r="F2134" s="3"/>
      <c r="G2134" s="8"/>
      <c r="H2134" s="8"/>
      <c r="I2134" s="8"/>
      <c r="K2134"/>
    </row>
    <row r="2135" spans="1:11" x14ac:dyDescent="0.25">
      <c r="A2135" s="3"/>
      <c r="B2135" s="9"/>
      <c r="C2135" s="10"/>
      <c r="D2135" s="9"/>
      <c r="F2135" s="3"/>
      <c r="G2135" s="8"/>
      <c r="H2135" s="8"/>
      <c r="I2135" s="8"/>
      <c r="K2135"/>
    </row>
    <row r="2136" spans="1:11" x14ac:dyDescent="0.25">
      <c r="A2136" s="3"/>
      <c r="B2136" s="9"/>
      <c r="C2136" s="10"/>
      <c r="D2136" s="9"/>
      <c r="F2136" s="3"/>
      <c r="G2136" s="8"/>
      <c r="H2136" s="8"/>
      <c r="I2136" s="8"/>
      <c r="K2136"/>
    </row>
    <row r="2137" spans="1:11" x14ac:dyDescent="0.25">
      <c r="A2137" s="3"/>
      <c r="B2137" s="9"/>
      <c r="C2137" s="10"/>
      <c r="D2137" s="9"/>
      <c r="F2137" s="3"/>
      <c r="G2137" s="8"/>
      <c r="H2137" s="8"/>
      <c r="I2137" s="8"/>
      <c r="K2137"/>
    </row>
    <row r="2138" spans="1:11" x14ac:dyDescent="0.25">
      <c r="A2138" s="3"/>
      <c r="B2138" s="9"/>
      <c r="C2138" s="10"/>
      <c r="D2138" s="9"/>
      <c r="F2138" s="3"/>
      <c r="G2138" s="8"/>
      <c r="H2138" s="8"/>
      <c r="I2138" s="8"/>
      <c r="K2138"/>
    </row>
    <row r="2139" spans="1:11" x14ac:dyDescent="0.25">
      <c r="A2139" s="3"/>
      <c r="B2139" s="9"/>
      <c r="C2139" s="10"/>
      <c r="D2139" s="9"/>
      <c r="F2139" s="3"/>
      <c r="G2139" s="8"/>
      <c r="H2139" s="8"/>
      <c r="I2139" s="8"/>
      <c r="K2139"/>
    </row>
    <row r="2140" spans="1:11" x14ac:dyDescent="0.25">
      <c r="A2140" s="3"/>
      <c r="B2140" s="9"/>
      <c r="C2140" s="10"/>
      <c r="D2140" s="9"/>
      <c r="F2140" s="3"/>
      <c r="G2140" s="8"/>
      <c r="H2140" s="8"/>
      <c r="I2140" s="8"/>
      <c r="K2140"/>
    </row>
    <row r="2141" spans="1:11" x14ac:dyDescent="0.25">
      <c r="A2141" s="3"/>
      <c r="B2141" s="9"/>
      <c r="C2141" s="10"/>
      <c r="D2141" s="9"/>
      <c r="F2141" s="3"/>
      <c r="G2141" s="8"/>
      <c r="H2141" s="8"/>
      <c r="I2141" s="8"/>
      <c r="K2141"/>
    </row>
    <row r="2142" spans="1:11" x14ac:dyDescent="0.25">
      <c r="A2142" s="3"/>
      <c r="B2142" s="9"/>
      <c r="C2142" s="10"/>
      <c r="D2142" s="9"/>
      <c r="F2142" s="3"/>
      <c r="G2142" s="8"/>
      <c r="H2142" s="8"/>
      <c r="I2142" s="8"/>
      <c r="K2142"/>
    </row>
    <row r="2143" spans="1:11" x14ac:dyDescent="0.25">
      <c r="A2143" s="3"/>
      <c r="B2143" s="9"/>
      <c r="C2143" s="10"/>
      <c r="D2143" s="9"/>
      <c r="F2143" s="3"/>
      <c r="G2143" s="8"/>
      <c r="H2143" s="8"/>
      <c r="I2143" s="8"/>
      <c r="K2143"/>
    </row>
    <row r="2144" spans="1:11" x14ac:dyDescent="0.25">
      <c r="A2144" s="3"/>
      <c r="B2144" s="9"/>
      <c r="C2144" s="10"/>
      <c r="D2144" s="9"/>
      <c r="F2144" s="3"/>
      <c r="G2144" s="8"/>
      <c r="H2144" s="8"/>
      <c r="I2144" s="8"/>
      <c r="K2144"/>
    </row>
    <row r="2145" spans="1:11" x14ac:dyDescent="0.25">
      <c r="A2145" s="3"/>
      <c r="B2145" s="9"/>
      <c r="C2145" s="10"/>
      <c r="D2145" s="9"/>
      <c r="F2145" s="3"/>
      <c r="G2145" s="8"/>
      <c r="H2145" s="8"/>
      <c r="I2145" s="8"/>
      <c r="K2145"/>
    </row>
    <row r="2146" spans="1:11" x14ac:dyDescent="0.25">
      <c r="A2146" s="3"/>
      <c r="B2146" s="9"/>
      <c r="C2146" s="10"/>
      <c r="D2146" s="9"/>
      <c r="F2146" s="3"/>
      <c r="G2146" s="8"/>
      <c r="H2146" s="8"/>
      <c r="I2146" s="8"/>
      <c r="K2146"/>
    </row>
    <row r="2147" spans="1:11" x14ac:dyDescent="0.25">
      <c r="A2147" s="3"/>
      <c r="B2147" s="9"/>
      <c r="C2147" s="10"/>
      <c r="D2147" s="9"/>
      <c r="F2147" s="3"/>
      <c r="G2147" s="8"/>
      <c r="H2147" s="8"/>
      <c r="I2147" s="8"/>
      <c r="K2147"/>
    </row>
    <row r="2148" spans="1:11" x14ac:dyDescent="0.25">
      <c r="A2148" s="3"/>
      <c r="B2148" s="9"/>
      <c r="C2148" s="10"/>
      <c r="D2148" s="9"/>
      <c r="F2148" s="3"/>
      <c r="G2148" s="8"/>
      <c r="H2148" s="8"/>
      <c r="I2148" s="8"/>
      <c r="K2148"/>
    </row>
    <row r="2149" spans="1:11" x14ac:dyDescent="0.25">
      <c r="A2149" s="3"/>
      <c r="B2149" s="9"/>
      <c r="C2149" s="10"/>
      <c r="D2149" s="9"/>
      <c r="F2149" s="3"/>
      <c r="G2149" s="8"/>
      <c r="H2149" s="8"/>
      <c r="I2149" s="8"/>
      <c r="K2149"/>
    </row>
    <row r="2150" spans="1:11" x14ac:dyDescent="0.25">
      <c r="A2150" s="3"/>
      <c r="B2150" s="9"/>
      <c r="C2150" s="10"/>
      <c r="D2150" s="9"/>
      <c r="F2150" s="3"/>
      <c r="G2150" s="8"/>
      <c r="H2150" s="8"/>
      <c r="I2150" s="8"/>
      <c r="K2150"/>
    </row>
    <row r="2151" spans="1:11" x14ac:dyDescent="0.25">
      <c r="A2151" s="3"/>
      <c r="B2151" s="9"/>
      <c r="C2151" s="10"/>
      <c r="D2151" s="9"/>
      <c r="F2151" s="3"/>
      <c r="G2151" s="8"/>
      <c r="H2151" s="8"/>
      <c r="I2151" s="8"/>
      <c r="K2151"/>
    </row>
    <row r="2152" spans="1:11" x14ac:dyDescent="0.25">
      <c r="A2152" s="3"/>
      <c r="B2152" s="9"/>
      <c r="C2152" s="10"/>
      <c r="D2152" s="9"/>
      <c r="F2152" s="3"/>
      <c r="G2152" s="8"/>
      <c r="H2152" s="8"/>
      <c r="I2152" s="8"/>
      <c r="K2152"/>
    </row>
    <row r="2153" spans="1:11" x14ac:dyDescent="0.25">
      <c r="A2153" s="3"/>
      <c r="B2153" s="9"/>
      <c r="C2153" s="10"/>
      <c r="D2153" s="9"/>
      <c r="F2153" s="3"/>
      <c r="G2153" s="8"/>
      <c r="H2153" s="8"/>
      <c r="I2153" s="8"/>
      <c r="K2153"/>
    </row>
    <row r="2154" spans="1:11" x14ac:dyDescent="0.25">
      <c r="A2154" s="3"/>
      <c r="B2154" s="9"/>
      <c r="C2154" s="10"/>
      <c r="D2154" s="9"/>
      <c r="F2154" s="3"/>
      <c r="G2154" s="8"/>
      <c r="H2154" s="8"/>
      <c r="I2154" s="8"/>
      <c r="K2154"/>
    </row>
    <row r="2155" spans="1:11" x14ac:dyDescent="0.25">
      <c r="A2155" s="3"/>
      <c r="B2155" s="9"/>
      <c r="C2155" s="10"/>
      <c r="D2155" s="9"/>
      <c r="F2155" s="3"/>
      <c r="G2155" s="8"/>
      <c r="H2155" s="8"/>
      <c r="I2155" s="8"/>
      <c r="K2155"/>
    </row>
    <row r="2156" spans="1:11" x14ac:dyDescent="0.25">
      <c r="A2156" s="3"/>
      <c r="B2156" s="9"/>
      <c r="C2156" s="10"/>
      <c r="D2156" s="9"/>
      <c r="F2156" s="3"/>
      <c r="G2156" s="8"/>
      <c r="H2156" s="8"/>
      <c r="I2156" s="8"/>
      <c r="K2156"/>
    </row>
    <row r="2157" spans="1:11" x14ac:dyDescent="0.25">
      <c r="A2157" s="3"/>
      <c r="B2157" s="9"/>
      <c r="C2157" s="10"/>
      <c r="D2157" s="9"/>
      <c r="F2157" s="3"/>
      <c r="G2157" s="8"/>
      <c r="H2157" s="8"/>
      <c r="I2157" s="8"/>
      <c r="K2157"/>
    </row>
    <row r="2158" spans="1:11" x14ac:dyDescent="0.25">
      <c r="A2158" s="3"/>
      <c r="B2158" s="9"/>
      <c r="C2158" s="10"/>
      <c r="D2158" s="9"/>
      <c r="F2158" s="3"/>
      <c r="G2158" s="8"/>
      <c r="H2158" s="8"/>
      <c r="I2158" s="8"/>
      <c r="K2158"/>
    </row>
    <row r="2159" spans="1:11" x14ac:dyDescent="0.25">
      <c r="A2159" s="3"/>
      <c r="B2159" s="9"/>
      <c r="C2159" s="10"/>
      <c r="D2159" s="9"/>
      <c r="F2159" s="3"/>
      <c r="G2159" s="8"/>
      <c r="H2159" s="8"/>
      <c r="I2159" s="8"/>
      <c r="K2159"/>
    </row>
    <row r="2160" spans="1:11" x14ac:dyDescent="0.25">
      <c r="A2160" s="3"/>
      <c r="B2160" s="9"/>
      <c r="C2160" s="10"/>
      <c r="D2160" s="9"/>
      <c r="F2160" s="3"/>
      <c r="G2160" s="8"/>
      <c r="H2160" s="8"/>
      <c r="I2160" s="8"/>
      <c r="K2160"/>
    </row>
    <row r="2161" spans="1:11" x14ac:dyDescent="0.25">
      <c r="A2161" s="3"/>
      <c r="B2161" s="9"/>
      <c r="C2161" s="10"/>
      <c r="D2161" s="9"/>
      <c r="F2161" s="3"/>
      <c r="G2161" s="8"/>
      <c r="H2161" s="8"/>
      <c r="I2161" s="8"/>
      <c r="K2161"/>
    </row>
    <row r="2162" spans="1:11" x14ac:dyDescent="0.25">
      <c r="A2162" s="3"/>
      <c r="B2162" s="9"/>
      <c r="C2162" s="10"/>
      <c r="D2162" s="9"/>
      <c r="F2162" s="3"/>
      <c r="G2162" s="8"/>
      <c r="H2162" s="8"/>
      <c r="I2162" s="8"/>
      <c r="K2162"/>
    </row>
    <row r="2163" spans="1:11" x14ac:dyDescent="0.25">
      <c r="A2163" s="3"/>
      <c r="B2163" s="9"/>
      <c r="C2163" s="10"/>
      <c r="D2163" s="9"/>
      <c r="F2163" s="3"/>
      <c r="G2163" s="8"/>
      <c r="H2163" s="8"/>
      <c r="I2163" s="8"/>
      <c r="K2163"/>
    </row>
    <row r="2164" spans="1:11" x14ac:dyDescent="0.25">
      <c r="A2164" s="3"/>
      <c r="B2164" s="9"/>
      <c r="C2164" s="10"/>
      <c r="D2164" s="9"/>
      <c r="F2164" s="3"/>
      <c r="G2164" s="8"/>
      <c r="H2164" s="8"/>
      <c r="I2164" s="8"/>
      <c r="K2164"/>
    </row>
    <row r="2165" spans="1:11" x14ac:dyDescent="0.25">
      <c r="A2165" s="3"/>
      <c r="B2165" s="9"/>
      <c r="C2165" s="10"/>
      <c r="D2165" s="9"/>
      <c r="F2165" s="3"/>
      <c r="G2165" s="8"/>
      <c r="H2165" s="8"/>
      <c r="I2165" s="8"/>
      <c r="K2165"/>
    </row>
    <row r="2166" spans="1:11" x14ac:dyDescent="0.25">
      <c r="A2166" s="3"/>
      <c r="B2166" s="9"/>
      <c r="C2166" s="10"/>
      <c r="D2166" s="9"/>
      <c r="F2166" s="3"/>
      <c r="G2166" s="8"/>
      <c r="H2166" s="8"/>
      <c r="I2166" s="8"/>
      <c r="K2166"/>
    </row>
    <row r="2167" spans="1:11" x14ac:dyDescent="0.25">
      <c r="A2167" s="3"/>
      <c r="B2167" s="9"/>
      <c r="C2167" s="10"/>
      <c r="D2167" s="9"/>
      <c r="F2167" s="3"/>
      <c r="G2167" s="8"/>
      <c r="H2167" s="8"/>
      <c r="I2167" s="8"/>
      <c r="K2167"/>
    </row>
    <row r="2168" spans="1:11" x14ac:dyDescent="0.25">
      <c r="A2168" s="3"/>
      <c r="B2168" s="9"/>
      <c r="C2168" s="10"/>
      <c r="D2168" s="9"/>
      <c r="F2168" s="3"/>
      <c r="G2168" s="8"/>
      <c r="H2168" s="8"/>
      <c r="I2168" s="8"/>
      <c r="K2168"/>
    </row>
    <row r="2169" spans="1:11" x14ac:dyDescent="0.25">
      <c r="A2169" s="3"/>
      <c r="B2169" s="9"/>
      <c r="C2169" s="10"/>
      <c r="D2169" s="9"/>
      <c r="F2169" s="3"/>
      <c r="G2169" s="8"/>
      <c r="H2169" s="8"/>
      <c r="I2169" s="8"/>
      <c r="K2169"/>
    </row>
    <row r="2170" spans="1:11" x14ac:dyDescent="0.25">
      <c r="A2170" s="3"/>
      <c r="B2170" s="9"/>
      <c r="C2170" s="10"/>
      <c r="D2170" s="9"/>
      <c r="F2170" s="3"/>
      <c r="G2170" s="8"/>
      <c r="H2170" s="8"/>
      <c r="I2170" s="8"/>
      <c r="K2170"/>
    </row>
    <row r="2171" spans="1:11" x14ac:dyDescent="0.25">
      <c r="A2171" s="3"/>
      <c r="B2171" s="9"/>
      <c r="C2171" s="10"/>
      <c r="D2171" s="9"/>
      <c r="F2171" s="3"/>
      <c r="G2171" s="8"/>
      <c r="H2171" s="8"/>
      <c r="I2171" s="8"/>
      <c r="K2171"/>
    </row>
    <row r="2172" spans="1:11" x14ac:dyDescent="0.25">
      <c r="A2172" s="3"/>
      <c r="B2172" s="9"/>
      <c r="C2172" s="10"/>
      <c r="D2172" s="9"/>
      <c r="F2172" s="3"/>
      <c r="G2172" s="8"/>
      <c r="H2172" s="8"/>
      <c r="I2172" s="8"/>
      <c r="K2172"/>
    </row>
    <row r="2173" spans="1:11" x14ac:dyDescent="0.25">
      <c r="A2173" s="3"/>
      <c r="B2173" s="9"/>
      <c r="C2173" s="10"/>
      <c r="D2173" s="9"/>
      <c r="F2173" s="3"/>
      <c r="G2173" s="8"/>
      <c r="H2173" s="8"/>
      <c r="I2173" s="8"/>
      <c r="K2173"/>
    </row>
    <row r="2174" spans="1:11" x14ac:dyDescent="0.25">
      <c r="A2174" s="3"/>
      <c r="B2174" s="9"/>
      <c r="C2174" s="10"/>
      <c r="D2174" s="9"/>
      <c r="F2174" s="3"/>
      <c r="G2174" s="8"/>
      <c r="H2174" s="8"/>
      <c r="I2174" s="8"/>
      <c r="K2174"/>
    </row>
    <row r="2175" spans="1:11" x14ac:dyDescent="0.25">
      <c r="A2175" s="3"/>
      <c r="B2175" s="9"/>
      <c r="C2175" s="10"/>
      <c r="D2175" s="9"/>
      <c r="F2175" s="3"/>
      <c r="G2175" s="8"/>
      <c r="H2175" s="8"/>
      <c r="I2175" s="8"/>
      <c r="K2175"/>
    </row>
    <row r="2176" spans="1:11" x14ac:dyDescent="0.25">
      <c r="A2176" s="3"/>
      <c r="B2176" s="9"/>
      <c r="C2176" s="10"/>
      <c r="D2176" s="9"/>
      <c r="F2176" s="3"/>
      <c r="G2176" s="8"/>
      <c r="H2176" s="8"/>
      <c r="I2176" s="8"/>
      <c r="K2176"/>
    </row>
    <row r="2177" spans="1:11" x14ac:dyDescent="0.25">
      <c r="A2177" s="3"/>
      <c r="B2177" s="9"/>
      <c r="C2177" s="10"/>
      <c r="D2177" s="9"/>
      <c r="F2177" s="3"/>
      <c r="G2177" s="8"/>
      <c r="H2177" s="8"/>
      <c r="I2177" s="8"/>
      <c r="K2177"/>
    </row>
    <row r="2178" spans="1:11" x14ac:dyDescent="0.25">
      <c r="A2178" s="3"/>
      <c r="B2178" s="9"/>
      <c r="C2178" s="10"/>
      <c r="D2178" s="9"/>
      <c r="F2178" s="3"/>
      <c r="G2178" s="8"/>
      <c r="H2178" s="8"/>
      <c r="I2178" s="8"/>
      <c r="K2178"/>
    </row>
    <row r="2179" spans="1:11" x14ac:dyDescent="0.25">
      <c r="A2179" s="3"/>
      <c r="B2179" s="9"/>
      <c r="C2179" s="10"/>
      <c r="D2179" s="9"/>
      <c r="F2179" s="3"/>
      <c r="G2179" s="8"/>
      <c r="H2179" s="8"/>
      <c r="I2179" s="8"/>
      <c r="K2179"/>
    </row>
    <row r="2180" spans="1:11" x14ac:dyDescent="0.25">
      <c r="A2180" s="3"/>
      <c r="B2180" s="9"/>
      <c r="C2180" s="10"/>
      <c r="D2180" s="9"/>
      <c r="F2180" s="3"/>
      <c r="G2180" s="8"/>
      <c r="H2180" s="8"/>
      <c r="I2180" s="8"/>
      <c r="K2180"/>
    </row>
    <row r="2181" spans="1:11" x14ac:dyDescent="0.25">
      <c r="A2181" s="3"/>
      <c r="B2181" s="9"/>
      <c r="C2181" s="10"/>
      <c r="D2181" s="9"/>
      <c r="F2181" s="3"/>
      <c r="G2181" s="8"/>
      <c r="H2181" s="8"/>
      <c r="I2181" s="8"/>
      <c r="K2181"/>
    </row>
    <row r="2182" spans="1:11" x14ac:dyDescent="0.25">
      <c r="A2182" s="3"/>
      <c r="B2182" s="9"/>
      <c r="C2182" s="10"/>
      <c r="D2182" s="9"/>
      <c r="F2182" s="3"/>
      <c r="G2182" s="8"/>
      <c r="H2182" s="8"/>
      <c r="I2182" s="8"/>
      <c r="K2182"/>
    </row>
    <row r="2183" spans="1:11" x14ac:dyDescent="0.25">
      <c r="A2183" s="3"/>
      <c r="B2183" s="9"/>
      <c r="C2183" s="10"/>
      <c r="D2183" s="9"/>
      <c r="F2183" s="3"/>
      <c r="G2183" s="8"/>
      <c r="H2183" s="8"/>
      <c r="I2183" s="8"/>
      <c r="K2183"/>
    </row>
    <row r="2184" spans="1:11" x14ac:dyDescent="0.25">
      <c r="A2184" s="3"/>
      <c r="B2184" s="9"/>
      <c r="C2184" s="10"/>
      <c r="D2184" s="9"/>
      <c r="F2184" s="3"/>
      <c r="G2184" s="8"/>
      <c r="H2184" s="8"/>
      <c r="I2184" s="8"/>
      <c r="K2184"/>
    </row>
    <row r="2185" spans="1:11" x14ac:dyDescent="0.25">
      <c r="A2185" s="3"/>
      <c r="B2185" s="9"/>
      <c r="C2185" s="10"/>
      <c r="D2185" s="9"/>
      <c r="F2185" s="3"/>
      <c r="G2185" s="8"/>
      <c r="H2185" s="8"/>
      <c r="I2185" s="8"/>
      <c r="K2185"/>
    </row>
    <row r="2186" spans="1:11" x14ac:dyDescent="0.25">
      <c r="A2186" s="3"/>
      <c r="B2186" s="9"/>
      <c r="C2186" s="10"/>
      <c r="D2186" s="9"/>
      <c r="F2186" s="3"/>
      <c r="G2186" s="8"/>
      <c r="H2186" s="8"/>
      <c r="I2186" s="8"/>
      <c r="K2186"/>
    </row>
    <row r="2187" spans="1:11" x14ac:dyDescent="0.25">
      <c r="A2187" s="3"/>
      <c r="B2187" s="9"/>
      <c r="C2187" s="10"/>
      <c r="D2187" s="9"/>
      <c r="F2187" s="3"/>
      <c r="G2187" s="8"/>
      <c r="H2187" s="8"/>
      <c r="I2187" s="8"/>
      <c r="K2187"/>
    </row>
    <row r="2188" spans="1:11" x14ac:dyDescent="0.25">
      <c r="A2188" s="3"/>
      <c r="B2188" s="9"/>
      <c r="C2188" s="10"/>
      <c r="D2188" s="9"/>
      <c r="F2188" s="3"/>
      <c r="G2188" s="8"/>
      <c r="H2188" s="8"/>
      <c r="I2188" s="8"/>
      <c r="K2188"/>
    </row>
    <row r="2189" spans="1:11" x14ac:dyDescent="0.25">
      <c r="A2189" s="3"/>
      <c r="B2189" s="9"/>
      <c r="C2189" s="10"/>
      <c r="D2189" s="9"/>
      <c r="F2189" s="3"/>
      <c r="G2189" s="8"/>
      <c r="H2189" s="8"/>
      <c r="I2189" s="8"/>
      <c r="K2189"/>
    </row>
    <row r="2190" spans="1:11" x14ac:dyDescent="0.25">
      <c r="A2190" s="3"/>
      <c r="B2190" s="9"/>
      <c r="C2190" s="10"/>
      <c r="D2190" s="9"/>
      <c r="F2190" s="3"/>
      <c r="G2190" s="8"/>
      <c r="H2190" s="8"/>
      <c r="I2190" s="8"/>
      <c r="K2190"/>
    </row>
    <row r="2191" spans="1:11" x14ac:dyDescent="0.25">
      <c r="A2191" s="3"/>
      <c r="B2191" s="9"/>
      <c r="C2191" s="10"/>
      <c r="D2191" s="9"/>
      <c r="F2191" s="3"/>
      <c r="G2191" s="8"/>
      <c r="H2191" s="8"/>
      <c r="I2191" s="8"/>
      <c r="K2191"/>
    </row>
    <row r="2192" spans="1:11" x14ac:dyDescent="0.25">
      <c r="A2192" s="3"/>
      <c r="B2192" s="9"/>
      <c r="C2192" s="10"/>
      <c r="D2192" s="9"/>
      <c r="F2192" s="3"/>
      <c r="G2192" s="8"/>
      <c r="H2192" s="8"/>
      <c r="I2192" s="8"/>
      <c r="K2192"/>
    </row>
    <row r="2193" spans="1:11" x14ac:dyDescent="0.25">
      <c r="A2193" s="3"/>
      <c r="B2193" s="9"/>
      <c r="C2193" s="10"/>
      <c r="D2193" s="9"/>
      <c r="F2193" s="3"/>
      <c r="G2193" s="8"/>
      <c r="H2193" s="8"/>
      <c r="I2193" s="8"/>
      <c r="K2193"/>
    </row>
    <row r="2194" spans="1:11" x14ac:dyDescent="0.25">
      <c r="A2194" s="3"/>
      <c r="B2194" s="9"/>
      <c r="C2194" s="10"/>
      <c r="D2194" s="9"/>
      <c r="F2194" s="3"/>
      <c r="G2194" s="8"/>
      <c r="H2194" s="8"/>
      <c r="I2194" s="8"/>
      <c r="K2194"/>
    </row>
    <row r="2195" spans="1:11" x14ac:dyDescent="0.25">
      <c r="A2195" s="3"/>
      <c r="B2195" s="9"/>
      <c r="C2195" s="10"/>
      <c r="D2195" s="9"/>
      <c r="F2195" s="3"/>
      <c r="G2195" s="8"/>
      <c r="H2195" s="8"/>
      <c r="I2195" s="8"/>
      <c r="K2195"/>
    </row>
    <row r="2196" spans="1:11" x14ac:dyDescent="0.25">
      <c r="A2196" s="3"/>
      <c r="B2196" s="9"/>
      <c r="C2196" s="10"/>
      <c r="D2196" s="9"/>
      <c r="F2196" s="3"/>
      <c r="G2196" s="8"/>
      <c r="H2196" s="8"/>
      <c r="I2196" s="8"/>
      <c r="K2196"/>
    </row>
    <row r="2197" spans="1:11" x14ac:dyDescent="0.25">
      <c r="A2197" s="3"/>
      <c r="B2197" s="9"/>
      <c r="C2197" s="10"/>
      <c r="D2197" s="9"/>
      <c r="F2197" s="3"/>
      <c r="G2197" s="8"/>
      <c r="H2197" s="8"/>
      <c r="I2197" s="8"/>
      <c r="K2197"/>
    </row>
    <row r="2198" spans="1:11" x14ac:dyDescent="0.25">
      <c r="A2198" s="3"/>
      <c r="B2198" s="9"/>
      <c r="C2198" s="10"/>
      <c r="D2198" s="9"/>
      <c r="F2198" s="3"/>
      <c r="G2198" s="8"/>
      <c r="H2198" s="8"/>
      <c r="I2198" s="8"/>
      <c r="K2198"/>
    </row>
    <row r="2199" spans="1:11" x14ac:dyDescent="0.25">
      <c r="A2199" s="3"/>
      <c r="B2199" s="9"/>
      <c r="C2199" s="10"/>
      <c r="D2199" s="9"/>
      <c r="F2199" s="3"/>
      <c r="G2199" s="8"/>
      <c r="H2199" s="8"/>
      <c r="I2199" s="8"/>
      <c r="K2199"/>
    </row>
    <row r="2200" spans="1:11" x14ac:dyDescent="0.25">
      <c r="A2200" s="3"/>
      <c r="B2200" s="9"/>
      <c r="C2200" s="10"/>
      <c r="D2200" s="9"/>
      <c r="F2200" s="3"/>
      <c r="G2200" s="8"/>
      <c r="H2200" s="8"/>
      <c r="I2200" s="8"/>
      <c r="K2200"/>
    </row>
    <row r="2201" spans="1:11" x14ac:dyDescent="0.25">
      <c r="A2201" s="3"/>
      <c r="B2201" s="9"/>
      <c r="C2201" s="10"/>
      <c r="D2201" s="9"/>
      <c r="F2201" s="3"/>
      <c r="G2201" s="8"/>
      <c r="H2201" s="8"/>
      <c r="I2201" s="8"/>
      <c r="K2201"/>
    </row>
    <row r="2202" spans="1:11" x14ac:dyDescent="0.25">
      <c r="A2202" s="3"/>
      <c r="B2202" s="9"/>
      <c r="C2202" s="10"/>
      <c r="D2202" s="9"/>
      <c r="F2202" s="3"/>
      <c r="G2202" s="8"/>
      <c r="H2202" s="8"/>
      <c r="I2202" s="8"/>
      <c r="K2202"/>
    </row>
    <row r="2203" spans="1:11" x14ac:dyDescent="0.25">
      <c r="A2203" s="3"/>
      <c r="B2203" s="9"/>
      <c r="C2203" s="10"/>
      <c r="D2203" s="9"/>
      <c r="F2203" s="3"/>
      <c r="G2203" s="8"/>
      <c r="H2203" s="8"/>
      <c r="I2203" s="8"/>
      <c r="K2203"/>
    </row>
    <row r="2204" spans="1:11" x14ac:dyDescent="0.25">
      <c r="A2204" s="3"/>
      <c r="B2204" s="9"/>
      <c r="C2204" s="10"/>
      <c r="D2204" s="9"/>
      <c r="F2204" s="3"/>
      <c r="G2204" s="8"/>
      <c r="H2204" s="8"/>
      <c r="I2204" s="8"/>
      <c r="K2204"/>
    </row>
    <row r="2205" spans="1:11" x14ac:dyDescent="0.25">
      <c r="A2205" s="3"/>
      <c r="B2205" s="9"/>
      <c r="C2205" s="10"/>
      <c r="D2205" s="9"/>
      <c r="F2205" s="3"/>
      <c r="G2205" s="8"/>
      <c r="H2205" s="8"/>
      <c r="I2205" s="8"/>
      <c r="K2205"/>
    </row>
    <row r="2206" spans="1:11" x14ac:dyDescent="0.25">
      <c r="A2206" s="3"/>
      <c r="B2206" s="9"/>
      <c r="C2206" s="10"/>
      <c r="D2206" s="9"/>
      <c r="F2206" s="3"/>
      <c r="G2206" s="8"/>
      <c r="H2206" s="8"/>
      <c r="I2206" s="8"/>
      <c r="K2206"/>
    </row>
    <row r="2207" spans="1:11" x14ac:dyDescent="0.25">
      <c r="A2207" s="3"/>
      <c r="B2207" s="9"/>
      <c r="C2207" s="10"/>
      <c r="D2207" s="9"/>
      <c r="F2207" s="3"/>
      <c r="G2207" s="8"/>
      <c r="H2207" s="8"/>
      <c r="I2207" s="8"/>
      <c r="K2207"/>
    </row>
    <row r="2208" spans="1:11" x14ac:dyDescent="0.25">
      <c r="A2208" s="3"/>
      <c r="B2208" s="9"/>
      <c r="C2208" s="10"/>
      <c r="D2208" s="9"/>
      <c r="F2208" s="3"/>
      <c r="G2208" s="8"/>
      <c r="H2208" s="8"/>
      <c r="I2208" s="8"/>
      <c r="K2208"/>
    </row>
    <row r="2209" spans="1:11" x14ac:dyDescent="0.25">
      <c r="A2209" s="3"/>
      <c r="B2209" s="9"/>
      <c r="C2209" s="10"/>
      <c r="D2209" s="9"/>
      <c r="F2209" s="3"/>
      <c r="G2209" s="8"/>
      <c r="H2209" s="8"/>
      <c r="I2209" s="8"/>
      <c r="K2209"/>
    </row>
    <row r="2210" spans="1:11" x14ac:dyDescent="0.25">
      <c r="A2210" s="3"/>
      <c r="B2210" s="9"/>
      <c r="C2210" s="10"/>
      <c r="D2210" s="9"/>
      <c r="F2210" s="3"/>
      <c r="G2210" s="8"/>
      <c r="H2210" s="8"/>
      <c r="I2210" s="8"/>
      <c r="K2210"/>
    </row>
    <row r="2211" spans="1:11" x14ac:dyDescent="0.25">
      <c r="A2211" s="3"/>
      <c r="B2211" s="9"/>
      <c r="C2211" s="10"/>
      <c r="D2211" s="9"/>
      <c r="F2211" s="3"/>
      <c r="G2211" s="8"/>
      <c r="H2211" s="8"/>
      <c r="I2211" s="8"/>
      <c r="K2211"/>
    </row>
    <row r="2212" spans="1:11" x14ac:dyDescent="0.25">
      <c r="A2212" s="3"/>
      <c r="B2212" s="9"/>
      <c r="C2212" s="10"/>
      <c r="D2212" s="9"/>
      <c r="F2212" s="3"/>
      <c r="G2212" s="8"/>
      <c r="H2212" s="8"/>
      <c r="I2212" s="8"/>
      <c r="K2212"/>
    </row>
    <row r="2213" spans="1:11" x14ac:dyDescent="0.25">
      <c r="A2213" s="3"/>
      <c r="B2213" s="9"/>
      <c r="C2213" s="10"/>
      <c r="D2213" s="9"/>
      <c r="F2213" s="3"/>
      <c r="G2213" s="8"/>
      <c r="H2213" s="8"/>
      <c r="I2213" s="8"/>
      <c r="K2213"/>
    </row>
    <row r="2214" spans="1:11" x14ac:dyDescent="0.25">
      <c r="A2214" s="3"/>
      <c r="B2214" s="9"/>
      <c r="C2214" s="10"/>
      <c r="D2214" s="9"/>
      <c r="F2214" s="3"/>
      <c r="G2214" s="8"/>
      <c r="H2214" s="8"/>
      <c r="I2214" s="8"/>
      <c r="K2214"/>
    </row>
    <row r="2215" spans="1:11" x14ac:dyDescent="0.25">
      <c r="A2215" s="3"/>
      <c r="B2215" s="9"/>
      <c r="C2215" s="10"/>
      <c r="D2215" s="9"/>
      <c r="F2215" s="3"/>
      <c r="G2215" s="8"/>
      <c r="H2215" s="8"/>
      <c r="I2215" s="8"/>
      <c r="K2215"/>
    </row>
    <row r="2216" spans="1:11" x14ac:dyDescent="0.25">
      <c r="A2216" s="3"/>
      <c r="B2216" s="9"/>
      <c r="C2216" s="10"/>
      <c r="D2216" s="9"/>
      <c r="F2216" s="3"/>
      <c r="G2216" s="8"/>
      <c r="H2216" s="8"/>
      <c r="I2216" s="8"/>
      <c r="K2216"/>
    </row>
    <row r="2217" spans="1:11" x14ac:dyDescent="0.25">
      <c r="A2217" s="3"/>
      <c r="B2217" s="9"/>
      <c r="C2217" s="10"/>
      <c r="D2217" s="9"/>
      <c r="F2217" s="3"/>
      <c r="G2217" s="8"/>
      <c r="H2217" s="8"/>
      <c r="I2217" s="8"/>
      <c r="K2217"/>
    </row>
    <row r="2218" spans="1:11" x14ac:dyDescent="0.25">
      <c r="A2218" s="3"/>
      <c r="B2218" s="9"/>
      <c r="C2218" s="10"/>
      <c r="D2218" s="9"/>
      <c r="F2218" s="3"/>
      <c r="G2218" s="8"/>
      <c r="H2218" s="8"/>
      <c r="I2218" s="8"/>
      <c r="K2218"/>
    </row>
    <row r="2219" spans="1:11" x14ac:dyDescent="0.25">
      <c r="A2219" s="3"/>
      <c r="B2219" s="9"/>
      <c r="C2219" s="10"/>
      <c r="D2219" s="9"/>
      <c r="F2219" s="3"/>
      <c r="G2219" s="8"/>
      <c r="H2219" s="8"/>
      <c r="I2219" s="8"/>
      <c r="K2219"/>
    </row>
    <row r="2220" spans="1:11" x14ac:dyDescent="0.25">
      <c r="A2220" s="3"/>
      <c r="B2220" s="9"/>
      <c r="C2220" s="10"/>
      <c r="D2220" s="9"/>
      <c r="F2220" s="3"/>
      <c r="G2220" s="8"/>
      <c r="H2220" s="8"/>
      <c r="I2220" s="8"/>
      <c r="K2220"/>
    </row>
    <row r="2221" spans="1:11" x14ac:dyDescent="0.25">
      <c r="A2221" s="3"/>
      <c r="B2221" s="9"/>
      <c r="C2221" s="10"/>
      <c r="D2221" s="9"/>
      <c r="F2221" s="3"/>
      <c r="G2221" s="8"/>
      <c r="H2221" s="8"/>
      <c r="I2221" s="8"/>
      <c r="K2221"/>
    </row>
    <row r="2222" spans="1:11" x14ac:dyDescent="0.25">
      <c r="A2222" s="3"/>
      <c r="B2222" s="9"/>
      <c r="C2222" s="10"/>
      <c r="D2222" s="9"/>
      <c r="F2222" s="3"/>
      <c r="G2222" s="8"/>
      <c r="H2222" s="8"/>
      <c r="I2222" s="8"/>
      <c r="K2222"/>
    </row>
    <row r="2223" spans="1:11" x14ac:dyDescent="0.25">
      <c r="A2223" s="3"/>
      <c r="B2223" s="9"/>
      <c r="C2223" s="10"/>
      <c r="D2223" s="9"/>
      <c r="F2223" s="3"/>
      <c r="G2223" s="8"/>
      <c r="H2223" s="8"/>
      <c r="I2223" s="8"/>
      <c r="K2223"/>
    </row>
    <row r="2224" spans="1:11" x14ac:dyDescent="0.25">
      <c r="A2224" s="3"/>
      <c r="B2224" s="9"/>
      <c r="C2224" s="10"/>
      <c r="D2224" s="9"/>
      <c r="F2224" s="3"/>
      <c r="G2224" s="8"/>
      <c r="H2224" s="8"/>
      <c r="I2224" s="8"/>
      <c r="K2224"/>
    </row>
    <row r="2225" spans="1:11" x14ac:dyDescent="0.25">
      <c r="A2225" s="3"/>
      <c r="B2225" s="9"/>
      <c r="C2225" s="10"/>
      <c r="D2225" s="9"/>
      <c r="F2225" s="3"/>
      <c r="G2225" s="8"/>
      <c r="H2225" s="8"/>
      <c r="I2225" s="8"/>
      <c r="K2225"/>
    </row>
    <row r="2226" spans="1:11" x14ac:dyDescent="0.25">
      <c r="A2226" s="3"/>
      <c r="B2226" s="9"/>
      <c r="C2226" s="10"/>
      <c r="D2226" s="9"/>
      <c r="F2226" s="3"/>
      <c r="G2226" s="8"/>
      <c r="H2226" s="8"/>
      <c r="I2226" s="8"/>
      <c r="K2226"/>
    </row>
    <row r="2227" spans="1:11" x14ac:dyDescent="0.25">
      <c r="A2227" s="3"/>
      <c r="B2227" s="9"/>
      <c r="C2227" s="10"/>
      <c r="D2227" s="9"/>
      <c r="F2227" s="3"/>
      <c r="G2227" s="8"/>
      <c r="H2227" s="8"/>
      <c r="I2227" s="8"/>
      <c r="K2227"/>
    </row>
    <row r="2228" spans="1:11" x14ac:dyDescent="0.25">
      <c r="A2228" s="3"/>
      <c r="B2228" s="9"/>
      <c r="C2228" s="10"/>
      <c r="D2228" s="9"/>
      <c r="F2228" s="3"/>
      <c r="G2228" s="8"/>
      <c r="H2228" s="8"/>
      <c r="I2228" s="8"/>
      <c r="K2228"/>
    </row>
    <row r="2229" spans="1:11" x14ac:dyDescent="0.25">
      <c r="A2229" s="3"/>
      <c r="B2229" s="9"/>
      <c r="C2229" s="10"/>
      <c r="D2229" s="9"/>
      <c r="F2229" s="3"/>
      <c r="G2229" s="8"/>
      <c r="H2229" s="8"/>
      <c r="I2229" s="8"/>
      <c r="K2229"/>
    </row>
    <row r="2230" spans="1:11" x14ac:dyDescent="0.25">
      <c r="A2230" s="3"/>
      <c r="B2230" s="9"/>
      <c r="C2230" s="10"/>
      <c r="D2230" s="9"/>
      <c r="F2230" s="3"/>
      <c r="G2230" s="8"/>
      <c r="H2230" s="8"/>
      <c r="I2230" s="8"/>
      <c r="K2230"/>
    </row>
    <row r="2231" spans="1:11" x14ac:dyDescent="0.25">
      <c r="A2231" s="3"/>
      <c r="B2231" s="9"/>
      <c r="C2231" s="10"/>
      <c r="D2231" s="9"/>
      <c r="F2231" s="3"/>
      <c r="G2231" s="8"/>
      <c r="H2231" s="8"/>
      <c r="I2231" s="8"/>
      <c r="K2231"/>
    </row>
    <row r="2232" spans="1:11" x14ac:dyDescent="0.25">
      <c r="A2232" s="3"/>
      <c r="B2232" s="9"/>
      <c r="C2232" s="10"/>
      <c r="D2232" s="9"/>
      <c r="F2232" s="3"/>
      <c r="G2232" s="8"/>
      <c r="H2232" s="8"/>
      <c r="I2232" s="8"/>
      <c r="K2232"/>
    </row>
    <row r="2233" spans="1:11" x14ac:dyDescent="0.25">
      <c r="A2233" s="3"/>
      <c r="B2233" s="9"/>
      <c r="C2233" s="10"/>
      <c r="D2233" s="9"/>
      <c r="F2233" s="3"/>
      <c r="G2233" s="8"/>
      <c r="H2233" s="8"/>
      <c r="I2233" s="8"/>
      <c r="K2233"/>
    </row>
    <row r="2234" spans="1:11" x14ac:dyDescent="0.25">
      <c r="A2234" s="3"/>
      <c r="B2234" s="9"/>
      <c r="C2234" s="10"/>
      <c r="D2234" s="9"/>
      <c r="F2234" s="3"/>
      <c r="G2234" s="8"/>
      <c r="H2234" s="8"/>
      <c r="I2234" s="8"/>
      <c r="K2234"/>
    </row>
    <row r="2235" spans="1:11" x14ac:dyDescent="0.25">
      <c r="A2235" s="3"/>
      <c r="B2235" s="9"/>
      <c r="C2235" s="10"/>
      <c r="D2235" s="9"/>
      <c r="F2235" s="3"/>
      <c r="G2235" s="8"/>
      <c r="H2235" s="8"/>
      <c r="I2235" s="8"/>
      <c r="K2235"/>
    </row>
    <row r="2236" spans="1:11" x14ac:dyDescent="0.25">
      <c r="A2236" s="3"/>
      <c r="B2236" s="9"/>
      <c r="C2236" s="10"/>
      <c r="D2236" s="9"/>
      <c r="F2236" s="3"/>
      <c r="G2236" s="8"/>
      <c r="H2236" s="8"/>
      <c r="I2236" s="8"/>
      <c r="K2236"/>
    </row>
    <row r="2237" spans="1:11" x14ac:dyDescent="0.25">
      <c r="A2237" s="3"/>
      <c r="B2237" s="9"/>
      <c r="C2237" s="10"/>
      <c r="D2237" s="9"/>
      <c r="F2237" s="3"/>
      <c r="G2237" s="8"/>
      <c r="H2237" s="8"/>
      <c r="I2237" s="8"/>
      <c r="K2237"/>
    </row>
    <row r="2238" spans="1:11" x14ac:dyDescent="0.25">
      <c r="A2238" s="3"/>
      <c r="B2238" s="9"/>
      <c r="C2238" s="10"/>
      <c r="D2238" s="9"/>
      <c r="F2238" s="3"/>
      <c r="G2238" s="8"/>
      <c r="H2238" s="8"/>
      <c r="I2238" s="8"/>
      <c r="K2238"/>
    </row>
    <row r="2239" spans="1:11" x14ac:dyDescent="0.25">
      <c r="A2239" s="3"/>
      <c r="B2239" s="9"/>
      <c r="C2239" s="10"/>
      <c r="D2239" s="9"/>
      <c r="F2239" s="3"/>
      <c r="G2239" s="8"/>
      <c r="H2239" s="8"/>
      <c r="I2239" s="8"/>
      <c r="K2239"/>
    </row>
    <row r="2240" spans="1:11" x14ac:dyDescent="0.25">
      <c r="A2240" s="3"/>
      <c r="B2240" s="9"/>
      <c r="C2240" s="10"/>
      <c r="D2240" s="9"/>
      <c r="F2240" s="3"/>
      <c r="G2240" s="8"/>
      <c r="H2240" s="8"/>
      <c r="I2240" s="8"/>
      <c r="K2240"/>
    </row>
    <row r="2241" spans="1:11" x14ac:dyDescent="0.25">
      <c r="A2241" s="3"/>
      <c r="B2241" s="9"/>
      <c r="C2241" s="10"/>
      <c r="D2241" s="9"/>
      <c r="F2241" s="3"/>
      <c r="G2241" s="8"/>
      <c r="H2241" s="8"/>
      <c r="I2241" s="8"/>
      <c r="K2241"/>
    </row>
    <row r="2242" spans="1:11" x14ac:dyDescent="0.25">
      <c r="A2242" s="3"/>
      <c r="B2242" s="9"/>
      <c r="C2242" s="10"/>
      <c r="D2242" s="9"/>
      <c r="F2242" s="3"/>
      <c r="G2242" s="8"/>
      <c r="H2242" s="8"/>
      <c r="I2242" s="8"/>
      <c r="K2242"/>
    </row>
    <row r="2243" spans="1:11" x14ac:dyDescent="0.25">
      <c r="A2243" s="3"/>
      <c r="B2243" s="9"/>
      <c r="C2243" s="10"/>
      <c r="D2243" s="9"/>
      <c r="F2243" s="3"/>
      <c r="G2243" s="8"/>
      <c r="H2243" s="8"/>
      <c r="I2243" s="8"/>
      <c r="K2243"/>
    </row>
    <row r="2244" spans="1:11" x14ac:dyDescent="0.25">
      <c r="A2244" s="3"/>
      <c r="B2244" s="9"/>
      <c r="C2244" s="10"/>
      <c r="D2244" s="9"/>
      <c r="F2244" s="3"/>
      <c r="G2244" s="8"/>
      <c r="H2244" s="8"/>
      <c r="I2244" s="8"/>
      <c r="K2244"/>
    </row>
    <row r="2245" spans="1:11" x14ac:dyDescent="0.25">
      <c r="A2245" s="3"/>
      <c r="B2245" s="9"/>
      <c r="C2245" s="10"/>
      <c r="D2245" s="9"/>
      <c r="F2245" s="3"/>
      <c r="G2245" s="8"/>
      <c r="H2245" s="8"/>
      <c r="I2245" s="8"/>
      <c r="K2245"/>
    </row>
    <row r="2246" spans="1:11" x14ac:dyDescent="0.25">
      <c r="A2246" s="3"/>
      <c r="B2246" s="9"/>
      <c r="C2246" s="10"/>
      <c r="D2246" s="9"/>
      <c r="F2246" s="3"/>
      <c r="G2246" s="8"/>
      <c r="H2246" s="8"/>
      <c r="I2246" s="8"/>
      <c r="K2246"/>
    </row>
    <row r="2247" spans="1:11" x14ac:dyDescent="0.25">
      <c r="A2247" s="3"/>
      <c r="B2247" s="9"/>
      <c r="C2247" s="10"/>
      <c r="D2247" s="9"/>
      <c r="F2247" s="3"/>
      <c r="G2247" s="8"/>
      <c r="H2247" s="8"/>
      <c r="I2247" s="8"/>
      <c r="K2247"/>
    </row>
    <row r="2248" spans="1:11" x14ac:dyDescent="0.25">
      <c r="A2248" s="3"/>
      <c r="B2248" s="9"/>
      <c r="C2248" s="10"/>
      <c r="D2248" s="9"/>
      <c r="F2248" s="3"/>
      <c r="G2248" s="8"/>
      <c r="H2248" s="8"/>
      <c r="I2248" s="8"/>
      <c r="K2248"/>
    </row>
    <row r="2249" spans="1:11" x14ac:dyDescent="0.25">
      <c r="A2249" s="3"/>
      <c r="B2249" s="9"/>
      <c r="C2249" s="10"/>
      <c r="D2249" s="9"/>
      <c r="F2249" s="3"/>
      <c r="G2249" s="8"/>
      <c r="H2249" s="8"/>
      <c r="I2249" s="8"/>
      <c r="K2249"/>
    </row>
    <row r="2250" spans="1:11" x14ac:dyDescent="0.25">
      <c r="A2250" s="3"/>
      <c r="B2250" s="9"/>
      <c r="C2250" s="10"/>
      <c r="D2250" s="9"/>
      <c r="F2250" s="3"/>
      <c r="G2250" s="8"/>
      <c r="H2250" s="8"/>
      <c r="I2250" s="8"/>
      <c r="K2250"/>
    </row>
    <row r="2251" spans="1:11" x14ac:dyDescent="0.25">
      <c r="A2251" s="3"/>
      <c r="B2251" s="9"/>
      <c r="C2251" s="10"/>
      <c r="D2251" s="9"/>
      <c r="F2251" s="3"/>
      <c r="G2251" s="8"/>
      <c r="H2251" s="8"/>
      <c r="I2251" s="8"/>
      <c r="K2251"/>
    </row>
    <row r="2252" spans="1:11" x14ac:dyDescent="0.25">
      <c r="A2252" s="3"/>
      <c r="B2252" s="9"/>
      <c r="C2252" s="10"/>
      <c r="D2252" s="9"/>
      <c r="F2252" s="3"/>
      <c r="G2252" s="8"/>
      <c r="H2252" s="8"/>
      <c r="I2252" s="8"/>
      <c r="K2252"/>
    </row>
    <row r="2253" spans="1:11" x14ac:dyDescent="0.25">
      <c r="A2253" s="3"/>
      <c r="B2253" s="9"/>
      <c r="C2253" s="10"/>
      <c r="D2253" s="9"/>
      <c r="F2253" s="3"/>
      <c r="G2253" s="8"/>
      <c r="H2253" s="8"/>
      <c r="I2253" s="8"/>
      <c r="K2253"/>
    </row>
    <row r="2254" spans="1:11" x14ac:dyDescent="0.25">
      <c r="A2254" s="3"/>
      <c r="B2254" s="9"/>
      <c r="C2254" s="10"/>
      <c r="D2254" s="9"/>
      <c r="F2254" s="3"/>
      <c r="G2254" s="8"/>
      <c r="H2254" s="8"/>
      <c r="I2254" s="8"/>
      <c r="K2254"/>
    </row>
    <row r="2255" spans="1:11" x14ac:dyDescent="0.25">
      <c r="A2255" s="3"/>
      <c r="B2255" s="9"/>
      <c r="C2255" s="10"/>
      <c r="D2255" s="9"/>
      <c r="F2255" s="3"/>
      <c r="G2255" s="8"/>
      <c r="H2255" s="8"/>
      <c r="I2255" s="8"/>
      <c r="K2255"/>
    </row>
    <row r="2256" spans="1:11" x14ac:dyDescent="0.25">
      <c r="A2256" s="3"/>
      <c r="B2256" s="9"/>
      <c r="C2256" s="10"/>
      <c r="D2256" s="9"/>
      <c r="F2256" s="3"/>
      <c r="G2256" s="8"/>
      <c r="H2256" s="8"/>
      <c r="I2256" s="8"/>
      <c r="K2256"/>
    </row>
    <row r="2257" spans="1:11" x14ac:dyDescent="0.25">
      <c r="A2257" s="3"/>
      <c r="B2257" s="9"/>
      <c r="C2257" s="10"/>
      <c r="D2257" s="9"/>
      <c r="F2257" s="3"/>
      <c r="G2257" s="8"/>
      <c r="H2257" s="8"/>
      <c r="I2257" s="8"/>
      <c r="K2257"/>
    </row>
    <row r="2258" spans="1:11" x14ac:dyDescent="0.25">
      <c r="A2258" s="3"/>
      <c r="B2258" s="9"/>
      <c r="C2258" s="10"/>
      <c r="D2258" s="9"/>
      <c r="F2258" s="3"/>
      <c r="G2258" s="8"/>
      <c r="H2258" s="8"/>
      <c r="I2258" s="8"/>
      <c r="K2258"/>
    </row>
    <row r="2259" spans="1:11" x14ac:dyDescent="0.25">
      <c r="A2259" s="3"/>
      <c r="B2259" s="9"/>
      <c r="C2259" s="10"/>
      <c r="D2259" s="9"/>
      <c r="F2259" s="3"/>
      <c r="G2259" s="8"/>
      <c r="H2259" s="8"/>
      <c r="I2259" s="8"/>
      <c r="K2259"/>
    </row>
    <row r="2260" spans="1:11" x14ac:dyDescent="0.25">
      <c r="A2260" s="3"/>
      <c r="B2260" s="9"/>
      <c r="C2260" s="10"/>
      <c r="D2260" s="9"/>
      <c r="F2260" s="3"/>
      <c r="G2260" s="8"/>
      <c r="H2260" s="8"/>
      <c r="I2260" s="8"/>
      <c r="K2260"/>
    </row>
    <row r="2261" spans="1:11" x14ac:dyDescent="0.25">
      <c r="A2261" s="3"/>
      <c r="B2261" s="9"/>
      <c r="C2261" s="10"/>
      <c r="D2261" s="9"/>
      <c r="F2261" s="3"/>
      <c r="G2261" s="8"/>
      <c r="H2261" s="8"/>
      <c r="I2261" s="8"/>
      <c r="K2261"/>
    </row>
    <row r="2262" spans="1:11" x14ac:dyDescent="0.25">
      <c r="A2262" s="3"/>
      <c r="B2262" s="9"/>
      <c r="C2262" s="10"/>
      <c r="D2262" s="9"/>
      <c r="F2262" s="3"/>
      <c r="G2262" s="8"/>
      <c r="H2262" s="8"/>
      <c r="I2262" s="8"/>
      <c r="K2262"/>
    </row>
    <row r="2263" spans="1:11" x14ac:dyDescent="0.25">
      <c r="A2263" s="3"/>
      <c r="B2263" s="9"/>
      <c r="C2263" s="10"/>
      <c r="D2263" s="9"/>
      <c r="F2263" s="3"/>
      <c r="G2263" s="8"/>
      <c r="H2263" s="8"/>
      <c r="I2263" s="8"/>
      <c r="K2263"/>
    </row>
    <row r="2264" spans="1:11" x14ac:dyDescent="0.25">
      <c r="A2264" s="3"/>
      <c r="B2264" s="9"/>
      <c r="C2264" s="10"/>
      <c r="D2264" s="9"/>
      <c r="F2264" s="3"/>
      <c r="G2264" s="8"/>
      <c r="H2264" s="8"/>
      <c r="I2264" s="8"/>
      <c r="K2264"/>
    </row>
    <row r="2265" spans="1:11" x14ac:dyDescent="0.25">
      <c r="A2265" s="3"/>
      <c r="B2265" s="9"/>
      <c r="C2265" s="10"/>
      <c r="D2265" s="9"/>
      <c r="F2265" s="3"/>
      <c r="G2265" s="8"/>
      <c r="H2265" s="8"/>
      <c r="I2265" s="8"/>
      <c r="K2265"/>
    </row>
    <row r="2266" spans="1:11" x14ac:dyDescent="0.25">
      <c r="A2266" s="3"/>
      <c r="B2266" s="9"/>
      <c r="C2266" s="10"/>
      <c r="D2266" s="9"/>
      <c r="F2266" s="3"/>
      <c r="G2266" s="8"/>
      <c r="H2266" s="8"/>
      <c r="I2266" s="8"/>
      <c r="K2266"/>
    </row>
    <row r="2267" spans="1:11" x14ac:dyDescent="0.25">
      <c r="A2267" s="3"/>
      <c r="B2267" s="9"/>
      <c r="C2267" s="10"/>
      <c r="D2267" s="9"/>
      <c r="F2267" s="3"/>
      <c r="G2267" s="8"/>
      <c r="H2267" s="8"/>
      <c r="I2267" s="8"/>
      <c r="K2267"/>
    </row>
    <row r="2268" spans="1:11" x14ac:dyDescent="0.25">
      <c r="A2268" s="3"/>
      <c r="B2268" s="9"/>
      <c r="C2268" s="10"/>
      <c r="D2268" s="9"/>
      <c r="F2268" s="3"/>
      <c r="G2268" s="8"/>
      <c r="H2268" s="8"/>
      <c r="I2268" s="8"/>
      <c r="K2268"/>
    </row>
    <row r="2269" spans="1:11" x14ac:dyDescent="0.25">
      <c r="A2269" s="3"/>
      <c r="B2269" s="9"/>
      <c r="C2269" s="10"/>
      <c r="D2269" s="9"/>
      <c r="F2269" s="3"/>
      <c r="G2269" s="8"/>
      <c r="H2269" s="8"/>
      <c r="I2269" s="8"/>
      <c r="K2269"/>
    </row>
    <row r="2270" spans="1:11" x14ac:dyDescent="0.25">
      <c r="A2270" s="3"/>
      <c r="B2270" s="9"/>
      <c r="C2270" s="10"/>
      <c r="D2270" s="9"/>
      <c r="F2270" s="3"/>
      <c r="G2270" s="8"/>
      <c r="H2270" s="8"/>
      <c r="I2270" s="8"/>
      <c r="K2270"/>
    </row>
    <row r="2271" spans="1:11" x14ac:dyDescent="0.25">
      <c r="A2271" s="3"/>
      <c r="B2271" s="9"/>
      <c r="C2271" s="10"/>
      <c r="D2271" s="9"/>
      <c r="F2271" s="3"/>
      <c r="G2271" s="8"/>
      <c r="H2271" s="8"/>
      <c r="I2271" s="8"/>
      <c r="K2271"/>
    </row>
    <row r="2272" spans="1:11" x14ac:dyDescent="0.25">
      <c r="A2272" s="3"/>
      <c r="B2272" s="9"/>
      <c r="C2272" s="10"/>
      <c r="D2272" s="9"/>
      <c r="F2272" s="3"/>
      <c r="G2272" s="8"/>
      <c r="H2272" s="8"/>
      <c r="I2272" s="8"/>
      <c r="K2272"/>
    </row>
    <row r="2273" spans="1:11" x14ac:dyDescent="0.25">
      <c r="A2273" s="3"/>
      <c r="B2273" s="9"/>
      <c r="C2273" s="10"/>
      <c r="D2273" s="9"/>
      <c r="F2273" s="3"/>
      <c r="G2273" s="8"/>
      <c r="H2273" s="8"/>
      <c r="I2273" s="8"/>
      <c r="K2273"/>
    </row>
    <row r="2274" spans="1:11" x14ac:dyDescent="0.25">
      <c r="A2274" s="3"/>
      <c r="B2274" s="9"/>
      <c r="C2274" s="10"/>
      <c r="D2274" s="9"/>
      <c r="F2274" s="3"/>
      <c r="G2274" s="8"/>
      <c r="H2274" s="8"/>
      <c r="I2274" s="8"/>
      <c r="K2274"/>
    </row>
    <row r="2275" spans="1:11" x14ac:dyDescent="0.25">
      <c r="A2275" s="3"/>
      <c r="B2275" s="9"/>
      <c r="C2275" s="10"/>
      <c r="D2275" s="9"/>
      <c r="F2275" s="3"/>
      <c r="G2275" s="8"/>
      <c r="H2275" s="8"/>
      <c r="I2275" s="8"/>
      <c r="K2275"/>
    </row>
    <row r="2276" spans="1:11" x14ac:dyDescent="0.25">
      <c r="A2276" s="3"/>
      <c r="B2276" s="9"/>
      <c r="C2276" s="10"/>
      <c r="D2276" s="9"/>
      <c r="F2276" s="3"/>
      <c r="G2276" s="8"/>
      <c r="H2276" s="8"/>
      <c r="I2276" s="8"/>
      <c r="K2276"/>
    </row>
    <row r="2277" spans="1:11" x14ac:dyDescent="0.25">
      <c r="A2277" s="3"/>
      <c r="B2277" s="9"/>
      <c r="C2277" s="10"/>
      <c r="D2277" s="9"/>
      <c r="F2277" s="3"/>
      <c r="G2277" s="8"/>
      <c r="H2277" s="8"/>
      <c r="I2277" s="8"/>
      <c r="K2277"/>
    </row>
    <row r="2278" spans="1:11" x14ac:dyDescent="0.25">
      <c r="A2278" s="3"/>
      <c r="B2278" s="9"/>
      <c r="C2278" s="10"/>
      <c r="D2278" s="9"/>
      <c r="F2278" s="3"/>
      <c r="G2278" s="8"/>
      <c r="H2278" s="8"/>
      <c r="I2278" s="8"/>
      <c r="K2278"/>
    </row>
    <row r="2279" spans="1:11" x14ac:dyDescent="0.25">
      <c r="A2279" s="3"/>
      <c r="B2279" s="9"/>
      <c r="C2279" s="10"/>
      <c r="D2279" s="9"/>
      <c r="F2279" s="3"/>
      <c r="G2279" s="8"/>
      <c r="H2279" s="8"/>
      <c r="I2279" s="8"/>
      <c r="K2279"/>
    </row>
    <row r="2280" spans="1:11" x14ac:dyDescent="0.25">
      <c r="A2280" s="3"/>
      <c r="B2280" s="9"/>
      <c r="C2280" s="10"/>
      <c r="D2280" s="9"/>
      <c r="F2280" s="3"/>
      <c r="G2280" s="8"/>
      <c r="H2280" s="8"/>
      <c r="I2280" s="8"/>
      <c r="K2280"/>
    </row>
    <row r="2281" spans="1:11" x14ac:dyDescent="0.25">
      <c r="A2281" s="3"/>
      <c r="B2281" s="9"/>
      <c r="C2281" s="10"/>
      <c r="D2281" s="9"/>
      <c r="F2281" s="3"/>
      <c r="G2281" s="8"/>
      <c r="H2281" s="8"/>
      <c r="I2281" s="8"/>
      <c r="K2281"/>
    </row>
    <row r="2282" spans="1:11" x14ac:dyDescent="0.25">
      <c r="A2282" s="3"/>
      <c r="B2282" s="9"/>
      <c r="C2282" s="10"/>
      <c r="D2282" s="9"/>
      <c r="F2282" s="3"/>
      <c r="G2282" s="8"/>
      <c r="H2282" s="8"/>
      <c r="I2282" s="8"/>
      <c r="K2282"/>
    </row>
    <row r="2283" spans="1:11" x14ac:dyDescent="0.25">
      <c r="A2283" s="3"/>
      <c r="B2283" s="9"/>
      <c r="C2283" s="10"/>
      <c r="D2283" s="9"/>
      <c r="F2283" s="3"/>
      <c r="G2283" s="8"/>
      <c r="H2283" s="8"/>
      <c r="I2283" s="8"/>
      <c r="K2283"/>
    </row>
    <row r="2284" spans="1:11" x14ac:dyDescent="0.25">
      <c r="A2284" s="3"/>
      <c r="B2284" s="9"/>
      <c r="C2284" s="10"/>
      <c r="D2284" s="9"/>
      <c r="F2284" s="3"/>
      <c r="G2284" s="8"/>
      <c r="H2284" s="8"/>
      <c r="I2284" s="8"/>
      <c r="K2284"/>
    </row>
    <row r="2285" spans="1:11" x14ac:dyDescent="0.25">
      <c r="A2285" s="3"/>
      <c r="B2285" s="9"/>
      <c r="C2285" s="10"/>
      <c r="D2285" s="9"/>
      <c r="F2285" s="3"/>
      <c r="G2285" s="8"/>
      <c r="H2285" s="8"/>
      <c r="I2285" s="8"/>
      <c r="K2285"/>
    </row>
    <row r="2286" spans="1:11" x14ac:dyDescent="0.25">
      <c r="A2286" s="3"/>
      <c r="B2286" s="9"/>
      <c r="C2286" s="10"/>
      <c r="D2286" s="9"/>
      <c r="F2286" s="3"/>
      <c r="G2286" s="8"/>
      <c r="H2286" s="8"/>
      <c r="I2286" s="8"/>
      <c r="K2286"/>
    </row>
    <row r="2287" spans="1:11" x14ac:dyDescent="0.25">
      <c r="A2287" s="3"/>
      <c r="B2287" s="9"/>
      <c r="C2287" s="10"/>
      <c r="D2287" s="9"/>
      <c r="F2287" s="3"/>
      <c r="G2287" s="8"/>
      <c r="H2287" s="8"/>
      <c r="I2287" s="8"/>
      <c r="K2287"/>
    </row>
    <row r="2288" spans="1:11" x14ac:dyDescent="0.25">
      <c r="A2288" s="3"/>
      <c r="B2288" s="9"/>
      <c r="C2288" s="10"/>
      <c r="D2288" s="9"/>
      <c r="F2288" s="3"/>
      <c r="G2288" s="8"/>
      <c r="H2288" s="8"/>
      <c r="I2288" s="8"/>
      <c r="K2288"/>
    </row>
    <row r="2289" spans="1:11" x14ac:dyDescent="0.25">
      <c r="A2289" s="3"/>
      <c r="B2289" s="9"/>
      <c r="C2289" s="10"/>
      <c r="D2289" s="9"/>
      <c r="F2289" s="3"/>
      <c r="G2289" s="8"/>
      <c r="H2289" s="8"/>
      <c r="I2289" s="8"/>
      <c r="K2289"/>
    </row>
    <row r="2290" spans="1:11" x14ac:dyDescent="0.25">
      <c r="A2290" s="3"/>
      <c r="B2290" s="9"/>
      <c r="C2290" s="10"/>
      <c r="D2290" s="9"/>
      <c r="F2290" s="3"/>
      <c r="G2290" s="8"/>
      <c r="H2290" s="8"/>
      <c r="I2290" s="8"/>
      <c r="K2290"/>
    </row>
    <row r="2291" spans="1:11" x14ac:dyDescent="0.25">
      <c r="A2291" s="3"/>
      <c r="B2291" s="9"/>
      <c r="C2291" s="10"/>
      <c r="D2291" s="9"/>
      <c r="F2291" s="3"/>
      <c r="G2291" s="8"/>
      <c r="H2291" s="8"/>
      <c r="I2291" s="8"/>
      <c r="K2291"/>
    </row>
    <row r="2292" spans="1:11" x14ac:dyDescent="0.25">
      <c r="A2292" s="3"/>
      <c r="B2292" s="9"/>
      <c r="C2292" s="10"/>
      <c r="D2292" s="9"/>
      <c r="F2292" s="3"/>
      <c r="G2292" s="8"/>
      <c r="H2292" s="8"/>
      <c r="I2292" s="8"/>
      <c r="K2292"/>
    </row>
    <row r="2293" spans="1:11" x14ac:dyDescent="0.25">
      <c r="A2293" s="3"/>
      <c r="B2293" s="9"/>
      <c r="C2293" s="10"/>
      <c r="D2293" s="9"/>
      <c r="F2293" s="3"/>
      <c r="G2293" s="8"/>
      <c r="H2293" s="8"/>
      <c r="I2293" s="8"/>
      <c r="K2293"/>
    </row>
    <row r="2294" spans="1:11" x14ac:dyDescent="0.25">
      <c r="A2294" s="3"/>
      <c r="B2294" s="9"/>
      <c r="C2294" s="10"/>
      <c r="D2294" s="9"/>
      <c r="F2294" s="3"/>
      <c r="G2294" s="8"/>
      <c r="H2294" s="8"/>
      <c r="I2294" s="8"/>
      <c r="K2294"/>
    </row>
    <row r="2295" spans="1:11" x14ac:dyDescent="0.25">
      <c r="A2295" s="3"/>
      <c r="B2295" s="9"/>
      <c r="C2295" s="10"/>
      <c r="D2295" s="9"/>
      <c r="F2295" s="3"/>
      <c r="G2295" s="8"/>
      <c r="H2295" s="8"/>
      <c r="I2295" s="8"/>
      <c r="K2295"/>
    </row>
    <row r="2296" spans="1:11" x14ac:dyDescent="0.25">
      <c r="A2296" s="3"/>
      <c r="B2296" s="9"/>
      <c r="C2296" s="10"/>
      <c r="D2296" s="9"/>
      <c r="F2296" s="3"/>
      <c r="G2296" s="8"/>
      <c r="H2296" s="8"/>
      <c r="I2296" s="8"/>
      <c r="K2296"/>
    </row>
    <row r="2297" spans="1:11" x14ac:dyDescent="0.25">
      <c r="A2297" s="3"/>
      <c r="B2297" s="9"/>
      <c r="C2297" s="10"/>
      <c r="D2297" s="9"/>
      <c r="F2297" s="3"/>
      <c r="G2297" s="8"/>
      <c r="H2297" s="8"/>
      <c r="I2297" s="8"/>
      <c r="K2297"/>
    </row>
    <row r="2298" spans="1:11" x14ac:dyDescent="0.25">
      <c r="A2298" s="3"/>
      <c r="B2298" s="9"/>
      <c r="C2298" s="10"/>
      <c r="D2298" s="9"/>
      <c r="F2298" s="3"/>
      <c r="G2298" s="8"/>
      <c r="H2298" s="8"/>
      <c r="I2298" s="8"/>
      <c r="K2298"/>
    </row>
    <row r="2299" spans="1:11" x14ac:dyDescent="0.25">
      <c r="A2299" s="3"/>
      <c r="B2299" s="9"/>
      <c r="C2299" s="10"/>
      <c r="D2299" s="9"/>
      <c r="F2299" s="3"/>
      <c r="G2299" s="8"/>
      <c r="H2299" s="8"/>
      <c r="I2299" s="8"/>
      <c r="K2299"/>
    </row>
    <row r="2300" spans="1:11" x14ac:dyDescent="0.25">
      <c r="A2300" s="3"/>
      <c r="B2300" s="9"/>
      <c r="C2300" s="10"/>
      <c r="D2300" s="9"/>
      <c r="F2300" s="3"/>
      <c r="G2300" s="8"/>
      <c r="H2300" s="8"/>
      <c r="I2300" s="8"/>
      <c r="K2300"/>
    </row>
    <row r="2301" spans="1:11" x14ac:dyDescent="0.25">
      <c r="A2301" s="3"/>
      <c r="B2301" s="9"/>
      <c r="C2301" s="10"/>
      <c r="D2301" s="9"/>
      <c r="F2301" s="3"/>
      <c r="G2301" s="8"/>
      <c r="H2301" s="8"/>
      <c r="I2301" s="8"/>
      <c r="K2301"/>
    </row>
    <row r="2302" spans="1:11" x14ac:dyDescent="0.25">
      <c r="A2302" s="3"/>
      <c r="B2302" s="9"/>
      <c r="C2302" s="10"/>
      <c r="D2302" s="9"/>
      <c r="F2302" s="3"/>
      <c r="G2302" s="8"/>
      <c r="H2302" s="8"/>
      <c r="I2302" s="8"/>
      <c r="K2302"/>
    </row>
    <row r="2303" spans="1:11" x14ac:dyDescent="0.25">
      <c r="A2303" s="3"/>
      <c r="B2303" s="9"/>
      <c r="C2303" s="10"/>
      <c r="D2303" s="9"/>
      <c r="F2303" s="3"/>
      <c r="G2303" s="8"/>
      <c r="H2303" s="8"/>
      <c r="I2303" s="8"/>
      <c r="K2303"/>
    </row>
    <row r="2304" spans="1:11" x14ac:dyDescent="0.25">
      <c r="A2304" s="3"/>
      <c r="B2304" s="9"/>
      <c r="C2304" s="10"/>
      <c r="D2304" s="9"/>
      <c r="F2304" s="3"/>
      <c r="G2304" s="8"/>
      <c r="H2304" s="8"/>
      <c r="I2304" s="8"/>
      <c r="K2304"/>
    </row>
    <row r="2305" spans="1:11" x14ac:dyDescent="0.25">
      <c r="A2305" s="3"/>
      <c r="B2305" s="9"/>
      <c r="C2305" s="10"/>
      <c r="D2305" s="9"/>
      <c r="F2305" s="3"/>
      <c r="G2305" s="8"/>
      <c r="H2305" s="8"/>
      <c r="I2305" s="8"/>
      <c r="K2305"/>
    </row>
    <row r="2306" spans="1:11" x14ac:dyDescent="0.25">
      <c r="A2306" s="3"/>
      <c r="B2306" s="9"/>
      <c r="C2306" s="10"/>
      <c r="D2306" s="9"/>
      <c r="F2306" s="3"/>
      <c r="G2306" s="8"/>
      <c r="H2306" s="8"/>
      <c r="I2306" s="8"/>
      <c r="K2306"/>
    </row>
    <row r="2307" spans="1:11" x14ac:dyDescent="0.25">
      <c r="A2307" s="3"/>
      <c r="B2307" s="9"/>
      <c r="C2307" s="10"/>
      <c r="D2307" s="9"/>
      <c r="F2307" s="3"/>
      <c r="G2307" s="8"/>
      <c r="H2307" s="8"/>
      <c r="I2307" s="8"/>
      <c r="K2307"/>
    </row>
    <row r="2308" spans="1:11" x14ac:dyDescent="0.25">
      <c r="A2308" s="3"/>
      <c r="B2308" s="9"/>
      <c r="C2308" s="10"/>
      <c r="D2308" s="9"/>
      <c r="F2308" s="3"/>
      <c r="G2308" s="8"/>
      <c r="H2308" s="8"/>
      <c r="I2308" s="8"/>
      <c r="K2308"/>
    </row>
    <row r="2309" spans="1:11" x14ac:dyDescent="0.25">
      <c r="A2309" s="3"/>
      <c r="B2309" s="9"/>
      <c r="C2309" s="10"/>
      <c r="D2309" s="9"/>
      <c r="F2309" s="3"/>
      <c r="G2309" s="8"/>
      <c r="H2309" s="8"/>
      <c r="I2309" s="8"/>
      <c r="K2309"/>
    </row>
    <row r="2310" spans="1:11" x14ac:dyDescent="0.25">
      <c r="A2310" s="3"/>
      <c r="B2310" s="9"/>
      <c r="C2310" s="10"/>
      <c r="D2310" s="9"/>
      <c r="F2310" s="3"/>
      <c r="G2310" s="8"/>
      <c r="H2310" s="8"/>
      <c r="I2310" s="8"/>
      <c r="K2310"/>
    </row>
    <row r="2311" spans="1:11" x14ac:dyDescent="0.25">
      <c r="A2311" s="3"/>
      <c r="B2311" s="9"/>
      <c r="C2311" s="10"/>
      <c r="D2311" s="9"/>
      <c r="F2311" s="3"/>
      <c r="G2311" s="8"/>
      <c r="H2311" s="8"/>
      <c r="I2311" s="8"/>
      <c r="K2311"/>
    </row>
    <row r="2312" spans="1:11" x14ac:dyDescent="0.25">
      <c r="A2312" s="3"/>
      <c r="B2312" s="9"/>
      <c r="C2312" s="10"/>
      <c r="D2312" s="9"/>
      <c r="F2312" s="3"/>
      <c r="G2312" s="8"/>
      <c r="H2312" s="8"/>
      <c r="I2312" s="8"/>
      <c r="K2312"/>
    </row>
    <row r="2313" spans="1:11" x14ac:dyDescent="0.25">
      <c r="A2313" s="3"/>
      <c r="B2313" s="9"/>
      <c r="C2313" s="10"/>
      <c r="D2313" s="9"/>
      <c r="F2313" s="3"/>
      <c r="G2313" s="8"/>
      <c r="H2313" s="8"/>
      <c r="I2313" s="8"/>
      <c r="K2313"/>
    </row>
    <row r="2314" spans="1:11" x14ac:dyDescent="0.25">
      <c r="A2314" s="3"/>
      <c r="B2314" s="9"/>
      <c r="C2314" s="10"/>
      <c r="D2314" s="9"/>
      <c r="F2314" s="3"/>
      <c r="G2314" s="8"/>
      <c r="H2314" s="8"/>
      <c r="I2314" s="8"/>
      <c r="K2314"/>
    </row>
    <row r="2315" spans="1:11" x14ac:dyDescent="0.25">
      <c r="A2315" s="3"/>
      <c r="B2315" s="9"/>
      <c r="C2315" s="10"/>
      <c r="D2315" s="9"/>
      <c r="F2315" s="3"/>
      <c r="G2315" s="8"/>
      <c r="H2315" s="8"/>
      <c r="I2315" s="8"/>
      <c r="K2315"/>
    </row>
    <row r="2316" spans="1:11" x14ac:dyDescent="0.25">
      <c r="A2316" s="3"/>
      <c r="B2316" s="9"/>
      <c r="C2316" s="10"/>
      <c r="D2316" s="9"/>
      <c r="F2316" s="3"/>
      <c r="G2316" s="8"/>
      <c r="H2316" s="8"/>
      <c r="I2316" s="8"/>
      <c r="K2316"/>
    </row>
    <row r="2317" spans="1:11" x14ac:dyDescent="0.25">
      <c r="A2317" s="3"/>
      <c r="B2317" s="9"/>
      <c r="C2317" s="10"/>
      <c r="D2317" s="9"/>
      <c r="F2317" s="3"/>
      <c r="G2317" s="8"/>
      <c r="H2317" s="8"/>
      <c r="I2317" s="8"/>
      <c r="K2317"/>
    </row>
    <row r="2318" spans="1:11" x14ac:dyDescent="0.25">
      <c r="A2318" s="3"/>
      <c r="B2318" s="9"/>
      <c r="C2318" s="10"/>
      <c r="D2318" s="9"/>
      <c r="F2318" s="3"/>
      <c r="G2318" s="8"/>
      <c r="H2318" s="8"/>
      <c r="I2318" s="8"/>
      <c r="K2318"/>
    </row>
    <row r="2319" spans="1:11" x14ac:dyDescent="0.25">
      <c r="A2319" s="3"/>
      <c r="B2319" s="9"/>
      <c r="C2319" s="10"/>
      <c r="D2319" s="9"/>
      <c r="F2319" s="3"/>
      <c r="G2319" s="8"/>
      <c r="H2319" s="8"/>
      <c r="I2319" s="8"/>
      <c r="K2319"/>
    </row>
    <row r="2320" spans="1:11" x14ac:dyDescent="0.25">
      <c r="A2320" s="3"/>
      <c r="B2320" s="9"/>
      <c r="C2320" s="10"/>
      <c r="D2320" s="9"/>
      <c r="F2320" s="3"/>
      <c r="G2320" s="8"/>
      <c r="H2320" s="8"/>
      <c r="I2320" s="8"/>
      <c r="K2320"/>
    </row>
    <row r="2321" spans="1:11" x14ac:dyDescent="0.25">
      <c r="A2321" s="3"/>
      <c r="B2321" s="9"/>
      <c r="C2321" s="10"/>
      <c r="D2321" s="9"/>
      <c r="F2321" s="3"/>
      <c r="G2321" s="8"/>
      <c r="H2321" s="8"/>
      <c r="I2321" s="8"/>
      <c r="K2321"/>
    </row>
    <row r="2322" spans="1:11" x14ac:dyDescent="0.25">
      <c r="A2322" s="3"/>
      <c r="B2322" s="9"/>
      <c r="C2322" s="10"/>
      <c r="D2322" s="9"/>
      <c r="F2322" s="3"/>
      <c r="G2322" s="8"/>
      <c r="H2322" s="8"/>
      <c r="I2322" s="8"/>
      <c r="K2322"/>
    </row>
    <row r="2323" spans="1:11" x14ac:dyDescent="0.25">
      <c r="A2323" s="3"/>
      <c r="B2323" s="9"/>
      <c r="C2323" s="10"/>
      <c r="D2323" s="9"/>
      <c r="F2323" s="3"/>
      <c r="G2323" s="8"/>
      <c r="H2323" s="8"/>
      <c r="I2323" s="8"/>
      <c r="K2323"/>
    </row>
    <row r="2324" spans="1:11" x14ac:dyDescent="0.25">
      <c r="A2324" s="3"/>
      <c r="B2324" s="9"/>
      <c r="C2324" s="10"/>
      <c r="D2324" s="9"/>
      <c r="F2324" s="3"/>
      <c r="G2324" s="8"/>
      <c r="H2324" s="8"/>
      <c r="I2324" s="8"/>
      <c r="K2324"/>
    </row>
    <row r="2325" spans="1:11" x14ac:dyDescent="0.25">
      <c r="A2325" s="3"/>
      <c r="B2325" s="9"/>
      <c r="C2325" s="10"/>
      <c r="D2325" s="9"/>
      <c r="F2325" s="3"/>
      <c r="G2325" s="8"/>
      <c r="H2325" s="8"/>
      <c r="I2325" s="8"/>
      <c r="K2325"/>
    </row>
    <row r="2326" spans="1:11" x14ac:dyDescent="0.25">
      <c r="A2326" s="3"/>
      <c r="B2326" s="9"/>
      <c r="C2326" s="10"/>
      <c r="D2326" s="9"/>
      <c r="F2326" s="3"/>
      <c r="G2326" s="8"/>
      <c r="H2326" s="8"/>
      <c r="I2326" s="8"/>
      <c r="K2326"/>
    </row>
    <row r="2327" spans="1:11" x14ac:dyDescent="0.25">
      <c r="A2327" s="3"/>
      <c r="B2327" s="9"/>
      <c r="C2327" s="10"/>
      <c r="D2327" s="9"/>
      <c r="F2327" s="3"/>
      <c r="G2327" s="8"/>
      <c r="H2327" s="8"/>
      <c r="I2327" s="8"/>
      <c r="K2327"/>
    </row>
    <row r="2328" spans="1:11" x14ac:dyDescent="0.25">
      <c r="A2328" s="3"/>
      <c r="B2328" s="9"/>
      <c r="C2328" s="10"/>
      <c r="D2328" s="9"/>
      <c r="F2328" s="3"/>
      <c r="G2328" s="8"/>
      <c r="H2328" s="8"/>
      <c r="I2328" s="8"/>
      <c r="K2328"/>
    </row>
    <row r="2329" spans="1:11" x14ac:dyDescent="0.25">
      <c r="A2329" s="3"/>
      <c r="B2329" s="9"/>
      <c r="C2329" s="10"/>
      <c r="D2329" s="9"/>
      <c r="F2329" s="3"/>
      <c r="G2329" s="8"/>
      <c r="H2329" s="8"/>
      <c r="I2329" s="8"/>
      <c r="K2329"/>
    </row>
    <row r="2330" spans="1:11" x14ac:dyDescent="0.25">
      <c r="A2330" s="3"/>
      <c r="B2330" s="9"/>
      <c r="C2330" s="10"/>
      <c r="D2330" s="9"/>
      <c r="F2330" s="3"/>
      <c r="G2330" s="8"/>
      <c r="H2330" s="8"/>
      <c r="I2330" s="8"/>
      <c r="K2330"/>
    </row>
    <row r="2331" spans="1:11" x14ac:dyDescent="0.25">
      <c r="A2331" s="3"/>
      <c r="B2331" s="9"/>
      <c r="C2331" s="10"/>
      <c r="D2331" s="9"/>
      <c r="F2331" s="3"/>
      <c r="G2331" s="8"/>
      <c r="H2331" s="8"/>
      <c r="I2331" s="8"/>
      <c r="K2331"/>
    </row>
    <row r="2332" spans="1:11" x14ac:dyDescent="0.25">
      <c r="A2332" s="3"/>
      <c r="B2332" s="9"/>
      <c r="C2332" s="10"/>
      <c r="D2332" s="9"/>
      <c r="F2332" s="3"/>
      <c r="G2332" s="8"/>
      <c r="H2332" s="8"/>
      <c r="I2332" s="8"/>
      <c r="K2332"/>
    </row>
    <row r="2333" spans="1:11" x14ac:dyDescent="0.25">
      <c r="A2333" s="3"/>
      <c r="B2333" s="9"/>
      <c r="C2333" s="10"/>
      <c r="D2333" s="9"/>
      <c r="F2333" s="3"/>
      <c r="G2333" s="8"/>
      <c r="H2333" s="8"/>
      <c r="I2333" s="8"/>
      <c r="K2333"/>
    </row>
    <row r="2334" spans="1:11" x14ac:dyDescent="0.25">
      <c r="A2334" s="3"/>
      <c r="B2334" s="9"/>
      <c r="C2334" s="10"/>
      <c r="D2334" s="9"/>
      <c r="F2334" s="3"/>
      <c r="G2334" s="8"/>
      <c r="H2334" s="8"/>
      <c r="I2334" s="8"/>
      <c r="K2334"/>
    </row>
    <row r="2335" spans="1:11" x14ac:dyDescent="0.25">
      <c r="A2335" s="3"/>
      <c r="B2335" s="9"/>
      <c r="C2335" s="10"/>
      <c r="D2335" s="9"/>
      <c r="F2335" s="3"/>
      <c r="G2335" s="8"/>
      <c r="H2335" s="8"/>
      <c r="I2335" s="8"/>
      <c r="K2335"/>
    </row>
    <row r="2336" spans="1:11" x14ac:dyDescent="0.25">
      <c r="A2336" s="3"/>
      <c r="B2336" s="9"/>
      <c r="C2336" s="10"/>
      <c r="D2336" s="9"/>
      <c r="F2336" s="3"/>
      <c r="G2336" s="8"/>
      <c r="H2336" s="8"/>
      <c r="I2336" s="8"/>
      <c r="K2336"/>
    </row>
    <row r="2337" spans="1:11" x14ac:dyDescent="0.25">
      <c r="A2337" s="3"/>
      <c r="B2337" s="9"/>
      <c r="C2337" s="10"/>
      <c r="D2337" s="9"/>
      <c r="F2337" s="3"/>
      <c r="G2337" s="8"/>
      <c r="H2337" s="8"/>
      <c r="I2337" s="8"/>
      <c r="K2337"/>
    </row>
    <row r="2338" spans="1:11" x14ac:dyDescent="0.25">
      <c r="A2338" s="3"/>
      <c r="B2338" s="9"/>
      <c r="C2338" s="10"/>
      <c r="D2338" s="9"/>
      <c r="F2338" s="3"/>
      <c r="G2338" s="8"/>
      <c r="H2338" s="8"/>
      <c r="I2338" s="8"/>
      <c r="K2338"/>
    </row>
    <row r="2339" spans="1:11" x14ac:dyDescent="0.25">
      <c r="A2339" s="3"/>
      <c r="B2339" s="9"/>
      <c r="C2339" s="10"/>
      <c r="D2339" s="9"/>
      <c r="F2339" s="3"/>
      <c r="G2339" s="8"/>
      <c r="H2339" s="8"/>
      <c r="I2339" s="8"/>
      <c r="K2339"/>
    </row>
    <row r="2340" spans="1:11" x14ac:dyDescent="0.25">
      <c r="A2340" s="3"/>
      <c r="B2340" s="9"/>
      <c r="C2340" s="10"/>
      <c r="D2340" s="9"/>
      <c r="F2340" s="3"/>
      <c r="G2340" s="8"/>
      <c r="H2340" s="8"/>
      <c r="I2340" s="8"/>
      <c r="K2340"/>
    </row>
    <row r="2341" spans="1:11" x14ac:dyDescent="0.25">
      <c r="A2341" s="3"/>
      <c r="B2341" s="9"/>
      <c r="C2341" s="10"/>
      <c r="D2341" s="9"/>
      <c r="F2341" s="3"/>
      <c r="G2341" s="8"/>
      <c r="H2341" s="8"/>
      <c r="I2341" s="8"/>
      <c r="K2341"/>
    </row>
    <row r="2342" spans="1:11" x14ac:dyDescent="0.25">
      <c r="A2342" s="3"/>
      <c r="B2342" s="9"/>
      <c r="C2342" s="10"/>
      <c r="D2342" s="9"/>
      <c r="F2342" s="3"/>
      <c r="G2342" s="8"/>
      <c r="H2342" s="8"/>
      <c r="I2342" s="8"/>
      <c r="K2342"/>
    </row>
    <row r="2343" spans="1:11" x14ac:dyDescent="0.25">
      <c r="A2343" s="3"/>
      <c r="B2343" s="9"/>
      <c r="C2343" s="10"/>
      <c r="D2343" s="9"/>
      <c r="F2343" s="3"/>
      <c r="G2343" s="8"/>
      <c r="H2343" s="8"/>
      <c r="I2343" s="8"/>
      <c r="K2343"/>
    </row>
    <row r="2344" spans="1:11" x14ac:dyDescent="0.25">
      <c r="A2344" s="3"/>
      <c r="B2344" s="9"/>
      <c r="C2344" s="10"/>
      <c r="D2344" s="9"/>
      <c r="F2344" s="3"/>
      <c r="G2344" s="8"/>
      <c r="H2344" s="8"/>
      <c r="I2344" s="8"/>
      <c r="K2344"/>
    </row>
    <row r="2345" spans="1:11" x14ac:dyDescent="0.25">
      <c r="A2345" s="3"/>
      <c r="B2345" s="9"/>
      <c r="C2345" s="10"/>
      <c r="D2345" s="9"/>
      <c r="F2345" s="3"/>
      <c r="G2345" s="8"/>
      <c r="H2345" s="8"/>
      <c r="I2345" s="8"/>
      <c r="K2345"/>
    </row>
    <row r="2346" spans="1:11" x14ac:dyDescent="0.25">
      <c r="A2346" s="3"/>
      <c r="B2346" s="9"/>
      <c r="C2346" s="10"/>
      <c r="D2346" s="9"/>
      <c r="F2346" s="3"/>
      <c r="G2346" s="8"/>
      <c r="H2346" s="8"/>
      <c r="I2346" s="8"/>
      <c r="K2346"/>
    </row>
    <row r="2347" spans="1:11" x14ac:dyDescent="0.25">
      <c r="A2347" s="3"/>
      <c r="B2347" s="9"/>
      <c r="C2347" s="10"/>
      <c r="D2347" s="9"/>
      <c r="F2347" s="3"/>
      <c r="G2347" s="8"/>
      <c r="H2347" s="8"/>
      <c r="I2347" s="8"/>
      <c r="K2347"/>
    </row>
    <row r="2348" spans="1:11" x14ac:dyDescent="0.25">
      <c r="A2348" s="3"/>
      <c r="B2348" s="9"/>
      <c r="C2348" s="10"/>
      <c r="D2348" s="9"/>
      <c r="F2348" s="3"/>
      <c r="G2348" s="8"/>
      <c r="H2348" s="8"/>
      <c r="I2348" s="8"/>
      <c r="K2348"/>
    </row>
    <row r="2349" spans="1:11" x14ac:dyDescent="0.25">
      <c r="A2349" s="3"/>
      <c r="B2349" s="9"/>
      <c r="C2349" s="10"/>
      <c r="D2349" s="9"/>
      <c r="F2349" s="3"/>
      <c r="G2349" s="8"/>
      <c r="H2349" s="8"/>
      <c r="I2349" s="8"/>
      <c r="K2349"/>
    </row>
    <row r="2350" spans="1:11" x14ac:dyDescent="0.25">
      <c r="A2350" s="3"/>
      <c r="B2350" s="9"/>
      <c r="C2350" s="10"/>
      <c r="D2350" s="9"/>
      <c r="F2350" s="3"/>
      <c r="G2350" s="8"/>
      <c r="H2350" s="8"/>
      <c r="I2350" s="8"/>
      <c r="K2350"/>
    </row>
    <row r="2351" spans="1:11" x14ac:dyDescent="0.25">
      <c r="A2351" s="3"/>
      <c r="B2351" s="9"/>
      <c r="C2351" s="10"/>
      <c r="D2351" s="9"/>
      <c r="F2351" s="3"/>
      <c r="G2351" s="8"/>
      <c r="H2351" s="8"/>
      <c r="I2351" s="8"/>
      <c r="K2351"/>
    </row>
    <row r="2352" spans="1:11" x14ac:dyDescent="0.25">
      <c r="A2352" s="3"/>
      <c r="B2352" s="9"/>
      <c r="C2352" s="10"/>
      <c r="D2352" s="9"/>
      <c r="F2352" s="3"/>
      <c r="G2352" s="8"/>
      <c r="H2352" s="8"/>
      <c r="I2352" s="8"/>
      <c r="K2352"/>
    </row>
    <row r="2353" spans="1:11" x14ac:dyDescent="0.25">
      <c r="A2353" s="3"/>
      <c r="B2353" s="9"/>
      <c r="C2353" s="10"/>
      <c r="D2353" s="9"/>
      <c r="F2353" s="3"/>
      <c r="G2353" s="8"/>
      <c r="H2353" s="8"/>
      <c r="I2353" s="8"/>
      <c r="K2353"/>
    </row>
    <row r="2354" spans="1:11" x14ac:dyDescent="0.25">
      <c r="A2354" s="3"/>
      <c r="B2354" s="9"/>
      <c r="C2354" s="10"/>
      <c r="D2354" s="9"/>
      <c r="F2354" s="3"/>
      <c r="G2354" s="8"/>
      <c r="H2354" s="8"/>
      <c r="I2354" s="8"/>
      <c r="K2354"/>
    </row>
    <row r="2355" spans="1:11" x14ac:dyDescent="0.25">
      <c r="A2355" s="3"/>
      <c r="B2355" s="9"/>
      <c r="C2355" s="10"/>
      <c r="D2355" s="9"/>
      <c r="F2355" s="3"/>
      <c r="G2355" s="8"/>
      <c r="H2355" s="8"/>
      <c r="I2355" s="8"/>
      <c r="K2355"/>
    </row>
    <row r="2356" spans="1:11" x14ac:dyDescent="0.25">
      <c r="A2356" s="3"/>
      <c r="B2356" s="9"/>
      <c r="C2356" s="10"/>
      <c r="D2356" s="9"/>
      <c r="F2356" s="3"/>
      <c r="G2356" s="8"/>
      <c r="H2356" s="8"/>
      <c r="I2356" s="8"/>
      <c r="K2356"/>
    </row>
    <row r="2357" spans="1:11" x14ac:dyDescent="0.25">
      <c r="A2357" s="3"/>
      <c r="B2357" s="9"/>
      <c r="C2357" s="10"/>
      <c r="D2357" s="9"/>
      <c r="F2357" s="3"/>
      <c r="G2357" s="8"/>
      <c r="H2357" s="8"/>
      <c r="I2357" s="8"/>
      <c r="K2357"/>
    </row>
    <row r="2358" spans="1:11" x14ac:dyDescent="0.25">
      <c r="A2358" s="3"/>
      <c r="B2358" s="9"/>
      <c r="C2358" s="10"/>
      <c r="D2358" s="9"/>
      <c r="F2358" s="3"/>
      <c r="G2358" s="8"/>
      <c r="H2358" s="8"/>
      <c r="I2358" s="8"/>
      <c r="K2358"/>
    </row>
    <row r="2359" spans="1:11" x14ac:dyDescent="0.25">
      <c r="A2359" s="3"/>
      <c r="B2359" s="9"/>
      <c r="C2359" s="10"/>
      <c r="D2359" s="9"/>
      <c r="F2359" s="3"/>
      <c r="G2359" s="8"/>
      <c r="H2359" s="8"/>
      <c r="I2359" s="8"/>
      <c r="K2359"/>
    </row>
    <row r="2360" spans="1:11" x14ac:dyDescent="0.25">
      <c r="A2360" s="3"/>
      <c r="B2360" s="9"/>
      <c r="C2360" s="10"/>
      <c r="D2360" s="9"/>
      <c r="F2360" s="3"/>
      <c r="G2360" s="8"/>
      <c r="H2360" s="8"/>
      <c r="I2360" s="8"/>
      <c r="K2360"/>
    </row>
    <row r="2361" spans="1:11" x14ac:dyDescent="0.25">
      <c r="A2361" s="3"/>
      <c r="B2361" s="9"/>
      <c r="C2361" s="10"/>
      <c r="D2361" s="9"/>
      <c r="F2361" s="3"/>
      <c r="G2361" s="8"/>
      <c r="H2361" s="8"/>
      <c r="I2361" s="8"/>
      <c r="K2361"/>
    </row>
    <row r="2362" spans="1:11" x14ac:dyDescent="0.25">
      <c r="A2362" s="3"/>
      <c r="B2362" s="9"/>
      <c r="C2362" s="10"/>
      <c r="D2362" s="9"/>
      <c r="F2362" s="3"/>
      <c r="G2362" s="8"/>
      <c r="H2362" s="8"/>
      <c r="I2362" s="8"/>
      <c r="K2362"/>
    </row>
    <row r="2363" spans="1:11" x14ac:dyDescent="0.25">
      <c r="A2363" s="3"/>
      <c r="B2363" s="9"/>
      <c r="C2363" s="10"/>
      <c r="D2363" s="9"/>
      <c r="F2363" s="3"/>
      <c r="G2363" s="8"/>
      <c r="H2363" s="8"/>
      <c r="I2363" s="8"/>
      <c r="K2363"/>
    </row>
    <row r="2364" spans="1:11" x14ac:dyDescent="0.25">
      <c r="A2364" s="3"/>
      <c r="B2364" s="9"/>
      <c r="C2364" s="10"/>
      <c r="D2364" s="9"/>
      <c r="F2364" s="3"/>
      <c r="G2364" s="8"/>
      <c r="H2364" s="8"/>
      <c r="I2364" s="8"/>
      <c r="K2364"/>
    </row>
    <row r="2365" spans="1:11" x14ac:dyDescent="0.25">
      <c r="A2365" s="3"/>
      <c r="B2365" s="9"/>
      <c r="C2365" s="10"/>
      <c r="D2365" s="9"/>
      <c r="F2365" s="3"/>
      <c r="G2365" s="8"/>
      <c r="H2365" s="8"/>
      <c r="I2365" s="8"/>
      <c r="K2365"/>
    </row>
    <row r="2366" spans="1:11" x14ac:dyDescent="0.25">
      <c r="A2366" s="3"/>
      <c r="B2366" s="9"/>
      <c r="C2366" s="10"/>
      <c r="D2366" s="9"/>
      <c r="F2366" s="3"/>
      <c r="G2366" s="8"/>
      <c r="H2366" s="8"/>
      <c r="I2366" s="8"/>
      <c r="K2366"/>
    </row>
    <row r="2367" spans="1:11" x14ac:dyDescent="0.25">
      <c r="A2367" s="3"/>
      <c r="B2367" s="9"/>
      <c r="C2367" s="10"/>
      <c r="D2367" s="9"/>
      <c r="F2367" s="3"/>
      <c r="G2367" s="8"/>
      <c r="H2367" s="8"/>
      <c r="I2367" s="8"/>
      <c r="K2367"/>
    </row>
    <row r="2368" spans="1:11" x14ac:dyDescent="0.25">
      <c r="A2368" s="3"/>
      <c r="B2368" s="9"/>
      <c r="C2368" s="10"/>
      <c r="D2368" s="9"/>
      <c r="F2368" s="3"/>
      <c r="G2368" s="8"/>
      <c r="H2368" s="8"/>
      <c r="I2368" s="8"/>
      <c r="K2368"/>
    </row>
    <row r="2369" spans="1:11" x14ac:dyDescent="0.25">
      <c r="A2369" s="3"/>
      <c r="B2369" s="9"/>
      <c r="C2369" s="10"/>
      <c r="D2369" s="9"/>
      <c r="F2369" s="3"/>
      <c r="G2369" s="8"/>
      <c r="H2369" s="8"/>
      <c r="I2369" s="8"/>
      <c r="K2369"/>
    </row>
    <row r="2370" spans="1:11" x14ac:dyDescent="0.25">
      <c r="A2370" s="3"/>
      <c r="B2370" s="9"/>
      <c r="C2370" s="10"/>
      <c r="D2370" s="9"/>
      <c r="F2370" s="3"/>
      <c r="G2370" s="8"/>
      <c r="H2370" s="8"/>
      <c r="I2370" s="8"/>
      <c r="K2370"/>
    </row>
    <row r="2371" spans="1:11" x14ac:dyDescent="0.25">
      <c r="A2371" s="3"/>
      <c r="B2371" s="9"/>
      <c r="C2371" s="10"/>
      <c r="D2371" s="9"/>
      <c r="F2371" s="3"/>
      <c r="G2371" s="8"/>
      <c r="H2371" s="8"/>
      <c r="I2371" s="8"/>
      <c r="K2371"/>
    </row>
    <row r="2372" spans="1:11" x14ac:dyDescent="0.25">
      <c r="A2372" s="3"/>
      <c r="B2372" s="9"/>
      <c r="C2372" s="10"/>
      <c r="D2372" s="9"/>
      <c r="F2372" s="3"/>
      <c r="G2372" s="8"/>
      <c r="H2372" s="8"/>
      <c r="I2372" s="8"/>
      <c r="K2372"/>
    </row>
    <row r="2373" spans="1:11" x14ac:dyDescent="0.25">
      <c r="A2373" s="3"/>
      <c r="B2373" s="9"/>
      <c r="C2373" s="10"/>
      <c r="D2373" s="9"/>
      <c r="F2373" s="3"/>
      <c r="G2373" s="8"/>
      <c r="H2373" s="8"/>
      <c r="I2373" s="8"/>
      <c r="K2373"/>
    </row>
    <row r="2374" spans="1:11" x14ac:dyDescent="0.25">
      <c r="A2374" s="3"/>
      <c r="B2374" s="9"/>
      <c r="C2374" s="10"/>
      <c r="D2374" s="9"/>
      <c r="F2374" s="3"/>
      <c r="G2374" s="8"/>
      <c r="H2374" s="8"/>
      <c r="I2374" s="8"/>
      <c r="K2374"/>
    </row>
    <row r="2375" spans="1:11" x14ac:dyDescent="0.25">
      <c r="A2375" s="3"/>
      <c r="B2375" s="9"/>
      <c r="C2375" s="10"/>
      <c r="D2375" s="9"/>
      <c r="F2375" s="3"/>
      <c r="G2375" s="8"/>
      <c r="H2375" s="8"/>
      <c r="I2375" s="8"/>
      <c r="K2375"/>
    </row>
    <row r="2376" spans="1:11" x14ac:dyDescent="0.25">
      <c r="A2376" s="3"/>
      <c r="B2376" s="9"/>
      <c r="C2376" s="10"/>
      <c r="D2376" s="9"/>
      <c r="F2376" s="3"/>
      <c r="G2376" s="8"/>
      <c r="H2376" s="8"/>
      <c r="I2376" s="8"/>
      <c r="K2376"/>
    </row>
    <row r="2377" spans="1:11" x14ac:dyDescent="0.25">
      <c r="A2377" s="3"/>
      <c r="B2377" s="9"/>
      <c r="C2377" s="10"/>
      <c r="D2377" s="9"/>
      <c r="F2377" s="3"/>
      <c r="G2377" s="8"/>
      <c r="H2377" s="8"/>
      <c r="I2377" s="8"/>
      <c r="K2377"/>
    </row>
    <row r="2378" spans="1:11" x14ac:dyDescent="0.25">
      <c r="A2378" s="3"/>
      <c r="B2378" s="9"/>
      <c r="C2378" s="10"/>
      <c r="D2378" s="9"/>
      <c r="F2378" s="3"/>
      <c r="G2378" s="8"/>
      <c r="H2378" s="8"/>
      <c r="I2378" s="8"/>
      <c r="K2378"/>
    </row>
    <row r="2379" spans="1:11" x14ac:dyDescent="0.25">
      <c r="A2379" s="3"/>
      <c r="B2379" s="9"/>
      <c r="C2379" s="10"/>
      <c r="D2379" s="9"/>
      <c r="F2379" s="3"/>
      <c r="G2379" s="8"/>
      <c r="H2379" s="8"/>
      <c r="I2379" s="8"/>
      <c r="K2379"/>
    </row>
    <row r="2380" spans="1:11" x14ac:dyDescent="0.25">
      <c r="A2380" s="3"/>
      <c r="B2380" s="9"/>
      <c r="C2380" s="10"/>
      <c r="D2380" s="9"/>
      <c r="F2380" s="3"/>
      <c r="G2380" s="8"/>
      <c r="H2380" s="8"/>
      <c r="I2380" s="8"/>
      <c r="K2380"/>
    </row>
    <row r="2381" spans="1:11" x14ac:dyDescent="0.25">
      <c r="A2381" s="3"/>
      <c r="B2381" s="9"/>
      <c r="C2381" s="10"/>
      <c r="D2381" s="9"/>
      <c r="F2381" s="3"/>
      <c r="G2381" s="8"/>
      <c r="H2381" s="8"/>
      <c r="I2381" s="8"/>
      <c r="K2381"/>
    </row>
    <row r="2382" spans="1:11" x14ac:dyDescent="0.25">
      <c r="A2382" s="3"/>
      <c r="B2382" s="9"/>
      <c r="C2382" s="10"/>
      <c r="D2382" s="9"/>
      <c r="F2382" s="3"/>
      <c r="G2382" s="8"/>
      <c r="H2382" s="8"/>
      <c r="I2382" s="8"/>
      <c r="K2382"/>
    </row>
    <row r="2383" spans="1:11" x14ac:dyDescent="0.25">
      <c r="A2383" s="3"/>
      <c r="B2383" s="9"/>
      <c r="C2383" s="10"/>
      <c r="D2383" s="9"/>
      <c r="F2383" s="3"/>
      <c r="G2383" s="8"/>
      <c r="H2383" s="8"/>
      <c r="I2383" s="8"/>
      <c r="K2383"/>
    </row>
    <row r="2384" spans="1:11" x14ac:dyDescent="0.25">
      <c r="A2384" s="3"/>
      <c r="B2384" s="9"/>
      <c r="C2384" s="10"/>
      <c r="D2384" s="9"/>
      <c r="F2384" s="3"/>
      <c r="G2384" s="8"/>
      <c r="H2384" s="8"/>
      <c r="I2384" s="8"/>
      <c r="K2384"/>
    </row>
    <row r="2385" spans="1:11" x14ac:dyDescent="0.25">
      <c r="A2385" s="3"/>
      <c r="B2385" s="9"/>
      <c r="C2385" s="10"/>
      <c r="D2385" s="9"/>
      <c r="F2385" s="3"/>
      <c r="G2385" s="8"/>
      <c r="H2385" s="8"/>
      <c r="I2385" s="8"/>
      <c r="K2385"/>
    </row>
    <row r="2386" spans="1:11" x14ac:dyDescent="0.25">
      <c r="A2386" s="3"/>
      <c r="B2386" s="9"/>
      <c r="C2386" s="10"/>
      <c r="D2386" s="9"/>
      <c r="F2386" s="3"/>
      <c r="G2386" s="8"/>
      <c r="H2386" s="8"/>
      <c r="I2386" s="8"/>
      <c r="K2386"/>
    </row>
    <row r="2387" spans="1:11" x14ac:dyDescent="0.25">
      <c r="A2387" s="3"/>
      <c r="B2387" s="9"/>
      <c r="C2387" s="10"/>
      <c r="D2387" s="9"/>
      <c r="F2387" s="3"/>
      <c r="G2387" s="8"/>
      <c r="H2387" s="8"/>
      <c r="I2387" s="8"/>
      <c r="K2387"/>
    </row>
    <row r="2388" spans="1:11" x14ac:dyDescent="0.25">
      <c r="A2388" s="3"/>
      <c r="B2388" s="9"/>
      <c r="C2388" s="10"/>
      <c r="D2388" s="9"/>
      <c r="F2388" s="3"/>
      <c r="G2388" s="8"/>
      <c r="H2388" s="8"/>
      <c r="I2388" s="8"/>
      <c r="K2388"/>
    </row>
    <row r="2389" spans="1:11" x14ac:dyDescent="0.25">
      <c r="A2389" s="3"/>
      <c r="B2389" s="9"/>
      <c r="C2389" s="10"/>
      <c r="D2389" s="9"/>
      <c r="F2389" s="3"/>
      <c r="G2389" s="8"/>
      <c r="H2389" s="8"/>
      <c r="I2389" s="8"/>
      <c r="K2389"/>
    </row>
    <row r="2390" spans="1:11" x14ac:dyDescent="0.25">
      <c r="A2390" s="3"/>
      <c r="B2390" s="9"/>
      <c r="C2390" s="10"/>
      <c r="D2390" s="9"/>
      <c r="F2390" s="3"/>
      <c r="G2390" s="8"/>
      <c r="H2390" s="8"/>
      <c r="I2390" s="8"/>
      <c r="K2390"/>
    </row>
    <row r="2391" spans="1:11" x14ac:dyDescent="0.25">
      <c r="A2391" s="3"/>
      <c r="B2391" s="9"/>
      <c r="C2391" s="10"/>
      <c r="D2391" s="9"/>
      <c r="F2391" s="3"/>
      <c r="G2391" s="8"/>
      <c r="H2391" s="8"/>
      <c r="I2391" s="8"/>
      <c r="K2391"/>
    </row>
    <row r="2392" spans="1:11" x14ac:dyDescent="0.25">
      <c r="A2392" s="3"/>
      <c r="B2392" s="9"/>
      <c r="C2392" s="10"/>
      <c r="D2392" s="9"/>
      <c r="F2392" s="3"/>
      <c r="G2392" s="8"/>
      <c r="H2392" s="8"/>
      <c r="I2392" s="8"/>
      <c r="K2392"/>
    </row>
    <row r="2393" spans="1:11" x14ac:dyDescent="0.25">
      <c r="A2393" s="3"/>
      <c r="B2393" s="9"/>
      <c r="C2393" s="10"/>
      <c r="D2393" s="9"/>
      <c r="F2393" s="3"/>
      <c r="G2393" s="8"/>
      <c r="H2393" s="8"/>
      <c r="I2393" s="8"/>
      <c r="K2393"/>
    </row>
    <row r="2394" spans="1:11" x14ac:dyDescent="0.25">
      <c r="A2394" s="3"/>
      <c r="B2394" s="9"/>
      <c r="C2394" s="10"/>
      <c r="D2394" s="9"/>
      <c r="F2394" s="3"/>
      <c r="G2394" s="8"/>
      <c r="H2394" s="8"/>
      <c r="I2394" s="8"/>
      <c r="K2394"/>
    </row>
    <row r="2395" spans="1:11" x14ac:dyDescent="0.25">
      <c r="A2395" s="3"/>
      <c r="B2395" s="9"/>
      <c r="C2395" s="10"/>
      <c r="D2395" s="9"/>
      <c r="F2395" s="3"/>
      <c r="G2395" s="8"/>
      <c r="H2395" s="8"/>
      <c r="I2395" s="8"/>
      <c r="K2395"/>
    </row>
    <row r="2396" spans="1:11" x14ac:dyDescent="0.25">
      <c r="A2396" s="3"/>
      <c r="B2396" s="9"/>
      <c r="C2396" s="10"/>
      <c r="D2396" s="9"/>
      <c r="F2396" s="3"/>
      <c r="G2396" s="8"/>
      <c r="H2396" s="8"/>
      <c r="I2396" s="8"/>
      <c r="K2396"/>
    </row>
    <row r="2397" spans="1:11" x14ac:dyDescent="0.25">
      <c r="A2397" s="3"/>
      <c r="B2397" s="9"/>
      <c r="C2397" s="10"/>
      <c r="D2397" s="9"/>
      <c r="F2397" s="3"/>
      <c r="G2397" s="8"/>
      <c r="H2397" s="8"/>
      <c r="I2397" s="8"/>
      <c r="K2397"/>
    </row>
    <row r="2398" spans="1:11" x14ac:dyDescent="0.25">
      <c r="A2398" s="3"/>
      <c r="B2398" s="9"/>
      <c r="C2398" s="10"/>
      <c r="D2398" s="9"/>
      <c r="F2398" s="3"/>
      <c r="G2398" s="8"/>
      <c r="H2398" s="8"/>
      <c r="I2398" s="8"/>
      <c r="K2398"/>
    </row>
    <row r="2399" spans="1:11" x14ac:dyDescent="0.25">
      <c r="A2399" s="3"/>
      <c r="B2399" s="9"/>
      <c r="C2399" s="10"/>
      <c r="D2399" s="9"/>
      <c r="F2399" s="3"/>
      <c r="G2399" s="8"/>
      <c r="H2399" s="8"/>
      <c r="I2399" s="8"/>
      <c r="K2399"/>
    </row>
    <row r="2400" spans="1:11" x14ac:dyDescent="0.25">
      <c r="A2400" s="3"/>
      <c r="B2400" s="9"/>
      <c r="C2400" s="10"/>
      <c r="D2400" s="9"/>
      <c r="F2400" s="3"/>
      <c r="G2400" s="8"/>
      <c r="H2400" s="8"/>
      <c r="I2400" s="8"/>
      <c r="K2400"/>
    </row>
    <row r="2401" spans="1:11" x14ac:dyDescent="0.25">
      <c r="A2401" s="3"/>
      <c r="B2401" s="9"/>
      <c r="C2401" s="10"/>
      <c r="D2401" s="9"/>
      <c r="F2401" s="3"/>
      <c r="G2401" s="8"/>
      <c r="H2401" s="8"/>
      <c r="I2401" s="8"/>
      <c r="K2401"/>
    </row>
    <row r="2402" spans="1:11" x14ac:dyDescent="0.25">
      <c r="A2402" s="3"/>
      <c r="B2402" s="9"/>
      <c r="C2402" s="10"/>
      <c r="D2402" s="9"/>
      <c r="F2402" s="3"/>
      <c r="G2402" s="8"/>
      <c r="H2402" s="8"/>
      <c r="I2402" s="8"/>
      <c r="K2402"/>
    </row>
    <row r="2403" spans="1:11" x14ac:dyDescent="0.25">
      <c r="A2403" s="3"/>
      <c r="B2403" s="9"/>
      <c r="C2403" s="10"/>
      <c r="D2403" s="9"/>
      <c r="F2403" s="3"/>
      <c r="G2403" s="8"/>
      <c r="H2403" s="8"/>
      <c r="I2403" s="8"/>
      <c r="K2403"/>
    </row>
    <row r="2404" spans="1:11" x14ac:dyDescent="0.25">
      <c r="A2404" s="3"/>
      <c r="B2404" s="9"/>
      <c r="C2404" s="10"/>
      <c r="D2404" s="9"/>
      <c r="F2404" s="3"/>
      <c r="G2404" s="8"/>
      <c r="H2404" s="8"/>
      <c r="I2404" s="8"/>
      <c r="K2404"/>
    </row>
    <row r="2405" spans="1:11" x14ac:dyDescent="0.25">
      <c r="A2405" s="3"/>
      <c r="B2405" s="9"/>
      <c r="C2405" s="10"/>
      <c r="D2405" s="9"/>
      <c r="F2405" s="3"/>
      <c r="G2405" s="8"/>
      <c r="H2405" s="8"/>
      <c r="I2405" s="8"/>
      <c r="K2405"/>
    </row>
    <row r="2406" spans="1:11" x14ac:dyDescent="0.25">
      <c r="A2406" s="3"/>
      <c r="B2406" s="9"/>
      <c r="C2406" s="10"/>
      <c r="D2406" s="9"/>
      <c r="F2406" s="3"/>
      <c r="G2406" s="8"/>
      <c r="H2406" s="8"/>
      <c r="I2406" s="8"/>
      <c r="K2406"/>
    </row>
    <row r="2407" spans="1:11" x14ac:dyDescent="0.25">
      <c r="A2407" s="3"/>
      <c r="B2407" s="9"/>
      <c r="C2407" s="10"/>
      <c r="D2407" s="9"/>
      <c r="F2407" s="3"/>
      <c r="G2407" s="8"/>
      <c r="H2407" s="8"/>
      <c r="I2407" s="8"/>
      <c r="K2407"/>
    </row>
    <row r="2408" spans="1:11" x14ac:dyDescent="0.25">
      <c r="A2408" s="3"/>
      <c r="B2408" s="9"/>
      <c r="C2408" s="10"/>
      <c r="D2408" s="9"/>
      <c r="F2408" s="3"/>
      <c r="G2408" s="8"/>
      <c r="H2408" s="8"/>
      <c r="I2408" s="8"/>
      <c r="K2408"/>
    </row>
    <row r="2409" spans="1:11" x14ac:dyDescent="0.25">
      <c r="A2409" s="3"/>
      <c r="B2409" s="9"/>
      <c r="C2409" s="10"/>
      <c r="D2409" s="9"/>
      <c r="F2409" s="3"/>
      <c r="G2409" s="8"/>
      <c r="H2409" s="8"/>
      <c r="I2409" s="8"/>
      <c r="K2409"/>
    </row>
    <row r="2410" spans="1:11" x14ac:dyDescent="0.25">
      <c r="A2410" s="3"/>
      <c r="B2410" s="9"/>
      <c r="C2410" s="10"/>
      <c r="D2410" s="9"/>
      <c r="F2410" s="3"/>
      <c r="G2410" s="8"/>
      <c r="H2410" s="8"/>
      <c r="I2410" s="8"/>
      <c r="K2410"/>
    </row>
    <row r="2411" spans="1:11" x14ac:dyDescent="0.25">
      <c r="A2411" s="3"/>
      <c r="B2411" s="9"/>
      <c r="C2411" s="10"/>
      <c r="D2411" s="9"/>
      <c r="F2411" s="3"/>
      <c r="G2411" s="8"/>
      <c r="H2411" s="8"/>
      <c r="I2411" s="8"/>
      <c r="K2411"/>
    </row>
    <row r="2412" spans="1:11" x14ac:dyDescent="0.25">
      <c r="A2412" s="3"/>
      <c r="B2412" s="9"/>
      <c r="C2412" s="10"/>
      <c r="D2412" s="9"/>
      <c r="F2412" s="3"/>
      <c r="G2412" s="8"/>
      <c r="H2412" s="8"/>
      <c r="I2412" s="8"/>
      <c r="K2412"/>
    </row>
    <row r="2413" spans="1:11" x14ac:dyDescent="0.25">
      <c r="A2413" s="3"/>
      <c r="B2413" s="9"/>
      <c r="C2413" s="10"/>
      <c r="D2413" s="9"/>
      <c r="F2413" s="3"/>
      <c r="G2413" s="8"/>
      <c r="H2413" s="8"/>
      <c r="I2413" s="8"/>
      <c r="K2413"/>
    </row>
    <row r="2414" spans="1:11" x14ac:dyDescent="0.25">
      <c r="A2414" s="3"/>
      <c r="B2414" s="9"/>
      <c r="C2414" s="10"/>
      <c r="D2414" s="9"/>
      <c r="F2414" s="3"/>
      <c r="G2414" s="8"/>
      <c r="H2414" s="8"/>
      <c r="I2414" s="8"/>
      <c r="K2414"/>
    </row>
    <row r="2415" spans="1:11" x14ac:dyDescent="0.25">
      <c r="A2415" s="3"/>
      <c r="B2415" s="9"/>
      <c r="C2415" s="10"/>
      <c r="D2415" s="9"/>
      <c r="F2415" s="3"/>
      <c r="G2415" s="8"/>
      <c r="H2415" s="8"/>
      <c r="I2415" s="8"/>
      <c r="K2415"/>
    </row>
    <row r="2416" spans="1:11" x14ac:dyDescent="0.25">
      <c r="A2416" s="3"/>
      <c r="B2416" s="9"/>
      <c r="C2416" s="10"/>
      <c r="D2416" s="9"/>
      <c r="F2416" s="3"/>
      <c r="G2416" s="8"/>
      <c r="H2416" s="8"/>
      <c r="I2416" s="8"/>
      <c r="K2416"/>
    </row>
    <row r="2417" spans="1:11" x14ac:dyDescent="0.25">
      <c r="A2417" s="3"/>
      <c r="B2417" s="9"/>
      <c r="C2417" s="10"/>
      <c r="D2417" s="9"/>
      <c r="F2417" s="3"/>
      <c r="G2417" s="8"/>
      <c r="H2417" s="8"/>
      <c r="I2417" s="8"/>
      <c r="K2417"/>
    </row>
    <row r="2418" spans="1:11" x14ac:dyDescent="0.25">
      <c r="A2418" s="3"/>
      <c r="B2418" s="9"/>
      <c r="C2418" s="10"/>
      <c r="D2418" s="9"/>
      <c r="F2418" s="3"/>
      <c r="G2418" s="8"/>
      <c r="H2418" s="8"/>
      <c r="I2418" s="8"/>
      <c r="K2418"/>
    </row>
    <row r="2419" spans="1:11" x14ac:dyDescent="0.25">
      <c r="A2419" s="3"/>
      <c r="B2419" s="9"/>
      <c r="C2419" s="10"/>
      <c r="D2419" s="9"/>
      <c r="F2419" s="3"/>
      <c r="G2419" s="8"/>
      <c r="H2419" s="8"/>
      <c r="I2419" s="8"/>
      <c r="K2419"/>
    </row>
    <row r="2420" spans="1:11" x14ac:dyDescent="0.25">
      <c r="A2420" s="3"/>
      <c r="B2420" s="9"/>
      <c r="C2420" s="10"/>
      <c r="D2420" s="9"/>
      <c r="F2420" s="3"/>
      <c r="G2420" s="8"/>
      <c r="H2420" s="8"/>
      <c r="I2420" s="8"/>
      <c r="K2420"/>
    </row>
    <row r="2421" spans="1:11" x14ac:dyDescent="0.25">
      <c r="A2421" s="3"/>
      <c r="B2421" s="9"/>
      <c r="C2421" s="10"/>
      <c r="D2421" s="9"/>
      <c r="F2421" s="3"/>
      <c r="G2421" s="8"/>
      <c r="H2421" s="8"/>
      <c r="I2421" s="8"/>
      <c r="K2421"/>
    </row>
    <row r="2422" spans="1:11" x14ac:dyDescent="0.25">
      <c r="A2422" s="3"/>
      <c r="B2422" s="9"/>
      <c r="C2422" s="10"/>
      <c r="D2422" s="9"/>
      <c r="F2422" s="3"/>
      <c r="G2422" s="8"/>
      <c r="H2422" s="8"/>
      <c r="I2422" s="8"/>
      <c r="K2422"/>
    </row>
    <row r="2423" spans="1:11" x14ac:dyDescent="0.25">
      <c r="A2423" s="3"/>
      <c r="B2423" s="9"/>
      <c r="C2423" s="10"/>
      <c r="D2423" s="9"/>
      <c r="F2423" s="3"/>
      <c r="G2423" s="8"/>
      <c r="H2423" s="8"/>
      <c r="I2423" s="8"/>
      <c r="K2423"/>
    </row>
    <row r="2424" spans="1:11" x14ac:dyDescent="0.25">
      <c r="A2424" s="3"/>
      <c r="B2424" s="9"/>
      <c r="C2424" s="10"/>
      <c r="D2424" s="9"/>
      <c r="F2424" s="3"/>
      <c r="G2424" s="8"/>
      <c r="H2424" s="8"/>
      <c r="I2424" s="8"/>
      <c r="K2424"/>
    </row>
    <row r="2425" spans="1:11" x14ac:dyDescent="0.25">
      <c r="A2425" s="3"/>
      <c r="B2425" s="9"/>
      <c r="C2425" s="10"/>
      <c r="D2425" s="9"/>
      <c r="F2425" s="3"/>
      <c r="G2425" s="8"/>
      <c r="H2425" s="8"/>
      <c r="I2425" s="8"/>
      <c r="K2425"/>
    </row>
    <row r="2426" spans="1:11" x14ac:dyDescent="0.25">
      <c r="A2426" s="3"/>
      <c r="B2426" s="9"/>
      <c r="C2426" s="10"/>
      <c r="D2426" s="9"/>
      <c r="F2426" s="3"/>
      <c r="G2426" s="8"/>
      <c r="H2426" s="8"/>
      <c r="I2426" s="8"/>
      <c r="K2426"/>
    </row>
    <row r="2427" spans="1:11" x14ac:dyDescent="0.25">
      <c r="A2427" s="3"/>
      <c r="B2427" s="9"/>
      <c r="C2427" s="10"/>
      <c r="D2427" s="9"/>
      <c r="F2427" s="3"/>
      <c r="G2427" s="8"/>
      <c r="H2427" s="8"/>
      <c r="I2427" s="8"/>
      <c r="K2427"/>
    </row>
    <row r="2428" spans="1:11" x14ac:dyDescent="0.25">
      <c r="A2428" s="3"/>
      <c r="B2428" s="9"/>
      <c r="C2428" s="10"/>
      <c r="D2428" s="9"/>
      <c r="F2428" s="3"/>
      <c r="G2428" s="8"/>
      <c r="H2428" s="8"/>
      <c r="I2428" s="8"/>
      <c r="K2428"/>
    </row>
    <row r="2429" spans="1:11" x14ac:dyDescent="0.25">
      <c r="A2429" s="3"/>
      <c r="B2429" s="9"/>
      <c r="C2429" s="10"/>
      <c r="D2429" s="9"/>
      <c r="F2429" s="3"/>
      <c r="G2429" s="8"/>
      <c r="H2429" s="8"/>
      <c r="I2429" s="8"/>
      <c r="K2429"/>
    </row>
    <row r="2430" spans="1:11" x14ac:dyDescent="0.25">
      <c r="A2430" s="3"/>
      <c r="B2430" s="9"/>
      <c r="C2430" s="10"/>
      <c r="D2430" s="9"/>
      <c r="F2430" s="3"/>
      <c r="G2430" s="8"/>
      <c r="H2430" s="8"/>
      <c r="I2430" s="8"/>
      <c r="K2430"/>
    </row>
    <row r="2431" spans="1:11" x14ac:dyDescent="0.25">
      <c r="A2431" s="3"/>
      <c r="B2431" s="9"/>
      <c r="C2431" s="10"/>
      <c r="D2431" s="9"/>
      <c r="F2431" s="3"/>
      <c r="G2431" s="8"/>
      <c r="H2431" s="8"/>
      <c r="I2431" s="8"/>
      <c r="K2431"/>
    </row>
    <row r="2432" spans="1:11" x14ac:dyDescent="0.25">
      <c r="A2432" s="3"/>
      <c r="B2432" s="9"/>
      <c r="C2432" s="10"/>
      <c r="D2432" s="9"/>
      <c r="F2432" s="3"/>
      <c r="G2432" s="8"/>
      <c r="H2432" s="8"/>
      <c r="I2432" s="8"/>
      <c r="K2432"/>
    </row>
    <row r="2433" spans="1:11" x14ac:dyDescent="0.25">
      <c r="A2433" s="3"/>
      <c r="B2433" s="9"/>
      <c r="C2433" s="10"/>
      <c r="D2433" s="9"/>
      <c r="F2433" s="3"/>
      <c r="G2433" s="8"/>
      <c r="H2433" s="8"/>
      <c r="I2433" s="8"/>
      <c r="K2433"/>
    </row>
    <row r="2434" spans="1:11" x14ac:dyDescent="0.25">
      <c r="A2434" s="3"/>
      <c r="B2434" s="9"/>
      <c r="C2434" s="10"/>
      <c r="D2434" s="9"/>
      <c r="F2434" s="3"/>
      <c r="G2434" s="8"/>
      <c r="H2434" s="8"/>
      <c r="I2434" s="8"/>
      <c r="K2434"/>
    </row>
    <row r="2435" spans="1:11" x14ac:dyDescent="0.25">
      <c r="A2435" s="3"/>
      <c r="B2435" s="9"/>
      <c r="C2435" s="10"/>
      <c r="D2435" s="9"/>
      <c r="F2435" s="3"/>
      <c r="G2435" s="8"/>
      <c r="H2435" s="8"/>
      <c r="I2435" s="8"/>
      <c r="K2435"/>
    </row>
    <row r="2436" spans="1:11" x14ac:dyDescent="0.25">
      <c r="A2436" s="3"/>
      <c r="B2436" s="9"/>
      <c r="C2436" s="10"/>
      <c r="D2436" s="9"/>
      <c r="F2436" s="3"/>
      <c r="G2436" s="8"/>
      <c r="H2436" s="8"/>
      <c r="I2436" s="8"/>
      <c r="K2436"/>
    </row>
    <row r="2437" spans="1:11" x14ac:dyDescent="0.25">
      <c r="A2437" s="3"/>
      <c r="B2437" s="9"/>
      <c r="C2437" s="10"/>
      <c r="D2437" s="9"/>
      <c r="F2437" s="3"/>
      <c r="G2437" s="8"/>
      <c r="H2437" s="8"/>
      <c r="I2437" s="8"/>
      <c r="K2437"/>
    </row>
    <row r="2438" spans="1:11" x14ac:dyDescent="0.25">
      <c r="A2438" s="3"/>
      <c r="B2438" s="9"/>
      <c r="C2438" s="10"/>
      <c r="D2438" s="9"/>
      <c r="F2438" s="3"/>
      <c r="G2438" s="8"/>
      <c r="H2438" s="8"/>
      <c r="I2438" s="8"/>
      <c r="K2438"/>
    </row>
    <row r="2439" spans="1:11" x14ac:dyDescent="0.25">
      <c r="A2439" s="3"/>
      <c r="B2439" s="9"/>
      <c r="C2439" s="10"/>
      <c r="D2439" s="9"/>
      <c r="F2439" s="3"/>
      <c r="G2439" s="8"/>
      <c r="H2439" s="8"/>
      <c r="I2439" s="8"/>
      <c r="K2439"/>
    </row>
    <row r="2440" spans="1:11" x14ac:dyDescent="0.25">
      <c r="A2440" s="3"/>
      <c r="B2440" s="9"/>
      <c r="C2440" s="10"/>
      <c r="D2440" s="9"/>
      <c r="F2440" s="3"/>
      <c r="G2440" s="8"/>
      <c r="H2440" s="8"/>
      <c r="I2440" s="8"/>
      <c r="K2440"/>
    </row>
    <row r="2441" spans="1:11" x14ac:dyDescent="0.25">
      <c r="A2441" s="3"/>
      <c r="B2441" s="9"/>
      <c r="C2441" s="10"/>
      <c r="D2441" s="9"/>
      <c r="F2441" s="3"/>
      <c r="G2441" s="8"/>
      <c r="H2441" s="8"/>
      <c r="I2441" s="8"/>
      <c r="K2441"/>
    </row>
    <row r="2442" spans="1:11" x14ac:dyDescent="0.25">
      <c r="A2442" s="3"/>
      <c r="B2442" s="9"/>
      <c r="C2442" s="10"/>
      <c r="D2442" s="9"/>
      <c r="F2442" s="3"/>
      <c r="G2442" s="8"/>
      <c r="H2442" s="8"/>
      <c r="I2442" s="8"/>
      <c r="K2442"/>
    </row>
    <row r="2443" spans="1:11" x14ac:dyDescent="0.25">
      <c r="A2443" s="3"/>
      <c r="B2443" s="9"/>
      <c r="C2443" s="10"/>
      <c r="D2443" s="9"/>
      <c r="F2443" s="3"/>
      <c r="G2443" s="8"/>
      <c r="H2443" s="8"/>
      <c r="I2443" s="8"/>
      <c r="K2443"/>
    </row>
    <row r="2444" spans="1:11" x14ac:dyDescent="0.25">
      <c r="A2444" s="3"/>
      <c r="B2444" s="9"/>
      <c r="C2444" s="10"/>
      <c r="D2444" s="9"/>
      <c r="F2444" s="3"/>
      <c r="G2444" s="8"/>
      <c r="H2444" s="8"/>
      <c r="I2444" s="8"/>
      <c r="K2444"/>
    </row>
    <row r="2445" spans="1:11" x14ac:dyDescent="0.25">
      <c r="A2445" s="3"/>
      <c r="B2445" s="9"/>
      <c r="C2445" s="10"/>
      <c r="D2445" s="9"/>
      <c r="F2445" s="3"/>
      <c r="G2445" s="8"/>
      <c r="H2445" s="8"/>
      <c r="I2445" s="8"/>
      <c r="K2445"/>
    </row>
    <row r="2446" spans="1:11" x14ac:dyDescent="0.25">
      <c r="A2446" s="3"/>
      <c r="B2446" s="9"/>
      <c r="C2446" s="10"/>
      <c r="D2446" s="9"/>
      <c r="F2446" s="3"/>
      <c r="G2446" s="8"/>
      <c r="H2446" s="8"/>
      <c r="I2446" s="8"/>
      <c r="K2446"/>
    </row>
    <row r="2447" spans="1:11" x14ac:dyDescent="0.25">
      <c r="A2447" s="3"/>
      <c r="B2447" s="9"/>
      <c r="C2447" s="10"/>
      <c r="D2447" s="9"/>
      <c r="F2447" s="3"/>
      <c r="G2447" s="8"/>
      <c r="H2447" s="8"/>
      <c r="I2447" s="8"/>
      <c r="K2447"/>
    </row>
    <row r="2448" spans="1:11" x14ac:dyDescent="0.25">
      <c r="A2448" s="3"/>
      <c r="B2448" s="9"/>
      <c r="C2448" s="10"/>
      <c r="D2448" s="9"/>
      <c r="F2448" s="3"/>
      <c r="G2448" s="8"/>
      <c r="H2448" s="8"/>
      <c r="I2448" s="8"/>
      <c r="K2448"/>
    </row>
    <row r="2449" spans="1:11" x14ac:dyDescent="0.25">
      <c r="A2449" s="3"/>
      <c r="B2449" s="9"/>
      <c r="C2449" s="10"/>
      <c r="D2449" s="9"/>
      <c r="F2449" s="3"/>
      <c r="G2449" s="8"/>
      <c r="H2449" s="8"/>
      <c r="I2449" s="8"/>
      <c r="K2449"/>
    </row>
    <row r="2450" spans="1:11" x14ac:dyDescent="0.25">
      <c r="A2450" s="3"/>
      <c r="B2450" s="9"/>
      <c r="C2450" s="10"/>
      <c r="D2450" s="9"/>
      <c r="F2450" s="3"/>
      <c r="G2450" s="8"/>
      <c r="H2450" s="8"/>
      <c r="I2450" s="8"/>
      <c r="K2450"/>
    </row>
    <row r="2451" spans="1:11" x14ac:dyDescent="0.25">
      <c r="A2451" s="3"/>
      <c r="B2451" s="9"/>
      <c r="C2451" s="10"/>
      <c r="D2451" s="9"/>
      <c r="F2451" s="3"/>
      <c r="G2451" s="8"/>
      <c r="H2451" s="8"/>
      <c r="I2451" s="8"/>
      <c r="K2451"/>
    </row>
    <row r="2452" spans="1:11" x14ac:dyDescent="0.25">
      <c r="A2452" s="3"/>
      <c r="B2452" s="9"/>
      <c r="C2452" s="10"/>
      <c r="D2452" s="9"/>
      <c r="F2452" s="3"/>
      <c r="G2452" s="8"/>
      <c r="H2452" s="8"/>
      <c r="I2452" s="8"/>
      <c r="K2452"/>
    </row>
    <row r="2453" spans="1:11" x14ac:dyDescent="0.25">
      <c r="A2453" s="3"/>
      <c r="B2453" s="9"/>
      <c r="C2453" s="10"/>
      <c r="D2453" s="9"/>
      <c r="F2453" s="3"/>
      <c r="G2453" s="8"/>
      <c r="H2453" s="8"/>
      <c r="I2453" s="8"/>
      <c r="K2453"/>
    </row>
    <row r="2454" spans="1:11" x14ac:dyDescent="0.25">
      <c r="A2454" s="3"/>
      <c r="B2454" s="9"/>
      <c r="C2454" s="10"/>
      <c r="D2454" s="9"/>
      <c r="F2454" s="3"/>
      <c r="G2454" s="8"/>
      <c r="H2454" s="8"/>
      <c r="I2454" s="8"/>
      <c r="K2454"/>
    </row>
    <row r="2455" spans="1:11" x14ac:dyDescent="0.25">
      <c r="A2455" s="3"/>
      <c r="B2455" s="9"/>
      <c r="C2455" s="10"/>
      <c r="D2455" s="9"/>
      <c r="F2455" s="3"/>
      <c r="G2455" s="8"/>
      <c r="H2455" s="8"/>
      <c r="I2455" s="8"/>
      <c r="K2455"/>
    </row>
    <row r="2456" spans="1:11" x14ac:dyDescent="0.25">
      <c r="A2456" s="3"/>
      <c r="B2456" s="9"/>
      <c r="C2456" s="10"/>
      <c r="D2456" s="9"/>
      <c r="F2456" s="3"/>
      <c r="G2456" s="8"/>
      <c r="H2456" s="8"/>
      <c r="I2456" s="8"/>
      <c r="K2456"/>
    </row>
    <row r="2457" spans="1:11" x14ac:dyDescent="0.25">
      <c r="A2457" s="3"/>
      <c r="B2457" s="9"/>
      <c r="C2457" s="10"/>
      <c r="D2457" s="9"/>
      <c r="F2457" s="3"/>
      <c r="G2457" s="8"/>
      <c r="H2457" s="8"/>
      <c r="I2457" s="8"/>
      <c r="K2457"/>
    </row>
    <row r="2458" spans="1:11" x14ac:dyDescent="0.25">
      <c r="A2458" s="3"/>
      <c r="B2458" s="9"/>
      <c r="C2458" s="10"/>
      <c r="D2458" s="9"/>
      <c r="F2458" s="3"/>
      <c r="G2458" s="8"/>
      <c r="H2458" s="8"/>
      <c r="I2458" s="8"/>
      <c r="K2458"/>
    </row>
    <row r="2459" spans="1:11" x14ac:dyDescent="0.25">
      <c r="A2459" s="3"/>
      <c r="B2459" s="9"/>
      <c r="C2459" s="10"/>
      <c r="D2459" s="9"/>
      <c r="F2459" s="3"/>
      <c r="G2459" s="8"/>
      <c r="H2459" s="8"/>
      <c r="I2459" s="8"/>
      <c r="K2459"/>
    </row>
    <row r="2460" spans="1:11" x14ac:dyDescent="0.25">
      <c r="A2460" s="3"/>
      <c r="B2460" s="9"/>
      <c r="C2460" s="10"/>
      <c r="D2460" s="9"/>
      <c r="F2460" s="3"/>
      <c r="G2460" s="8"/>
      <c r="H2460" s="8"/>
      <c r="I2460" s="8"/>
      <c r="K2460"/>
    </row>
    <row r="2461" spans="1:11" x14ac:dyDescent="0.25">
      <c r="A2461" s="3"/>
      <c r="B2461" s="9"/>
      <c r="C2461" s="10"/>
      <c r="D2461" s="9"/>
      <c r="F2461" s="3"/>
      <c r="G2461" s="8"/>
      <c r="H2461" s="8"/>
      <c r="I2461" s="8"/>
      <c r="K2461"/>
    </row>
    <row r="2462" spans="1:11" x14ac:dyDescent="0.25">
      <c r="A2462" s="3"/>
      <c r="B2462" s="9"/>
      <c r="C2462" s="10"/>
      <c r="D2462" s="9"/>
      <c r="F2462" s="3"/>
      <c r="G2462" s="8"/>
      <c r="H2462" s="8"/>
      <c r="I2462" s="8"/>
      <c r="K2462"/>
    </row>
    <row r="2463" spans="1:11" x14ac:dyDescent="0.25">
      <c r="A2463" s="3"/>
      <c r="B2463" s="9"/>
      <c r="C2463" s="10"/>
      <c r="D2463" s="9"/>
      <c r="F2463" s="3"/>
      <c r="G2463" s="8"/>
      <c r="H2463" s="8"/>
      <c r="I2463" s="8"/>
      <c r="K2463"/>
    </row>
    <row r="2464" spans="1:11" x14ac:dyDescent="0.25">
      <c r="A2464" s="3"/>
      <c r="B2464" s="9"/>
      <c r="C2464" s="10"/>
      <c r="D2464" s="9"/>
      <c r="F2464" s="3"/>
      <c r="G2464" s="8"/>
      <c r="H2464" s="8"/>
      <c r="I2464" s="8"/>
      <c r="K2464"/>
    </row>
    <row r="2465" spans="1:11" x14ac:dyDescent="0.25">
      <c r="A2465" s="3"/>
      <c r="B2465" s="9"/>
      <c r="C2465" s="10"/>
      <c r="D2465" s="9"/>
      <c r="F2465" s="3"/>
      <c r="G2465" s="8"/>
      <c r="H2465" s="8"/>
      <c r="I2465" s="8"/>
      <c r="K2465"/>
    </row>
    <row r="2466" spans="1:11" x14ac:dyDescent="0.25">
      <c r="A2466" s="3"/>
      <c r="B2466" s="9"/>
      <c r="C2466" s="10"/>
      <c r="D2466" s="9"/>
      <c r="F2466" s="3"/>
      <c r="G2466" s="8"/>
      <c r="H2466" s="8"/>
      <c r="I2466" s="8"/>
      <c r="K2466"/>
    </row>
    <row r="2467" spans="1:11" x14ac:dyDescent="0.25">
      <c r="A2467" s="3"/>
      <c r="B2467" s="9"/>
      <c r="C2467" s="10"/>
      <c r="D2467" s="9"/>
      <c r="F2467" s="3"/>
      <c r="G2467" s="8"/>
      <c r="H2467" s="8"/>
      <c r="I2467" s="8"/>
      <c r="K2467"/>
    </row>
    <row r="2468" spans="1:11" x14ac:dyDescent="0.25">
      <c r="A2468" s="3"/>
      <c r="B2468" s="9"/>
      <c r="C2468" s="10"/>
      <c r="D2468" s="9"/>
      <c r="F2468" s="3"/>
      <c r="G2468" s="8"/>
      <c r="H2468" s="8"/>
      <c r="I2468" s="8"/>
      <c r="K2468"/>
    </row>
    <row r="2469" spans="1:11" x14ac:dyDescent="0.25">
      <c r="A2469" s="3"/>
      <c r="B2469" s="9"/>
      <c r="C2469" s="10"/>
      <c r="D2469" s="9"/>
      <c r="F2469" s="3"/>
      <c r="G2469" s="8"/>
      <c r="H2469" s="8"/>
      <c r="I2469" s="8"/>
      <c r="K2469"/>
    </row>
    <row r="2470" spans="1:11" x14ac:dyDescent="0.25">
      <c r="A2470" s="3"/>
      <c r="B2470" s="9"/>
      <c r="C2470" s="10"/>
      <c r="D2470" s="9"/>
      <c r="F2470" s="3"/>
      <c r="G2470" s="8"/>
      <c r="H2470" s="8"/>
      <c r="I2470" s="8"/>
      <c r="K2470"/>
    </row>
    <row r="2471" spans="1:11" x14ac:dyDescent="0.25">
      <c r="A2471" s="3"/>
      <c r="B2471" s="9"/>
      <c r="C2471" s="10"/>
      <c r="D2471" s="9"/>
      <c r="F2471" s="3"/>
      <c r="G2471" s="8"/>
      <c r="H2471" s="8"/>
      <c r="I2471" s="8"/>
      <c r="K2471"/>
    </row>
    <row r="2472" spans="1:11" x14ac:dyDescent="0.25">
      <c r="A2472" s="3"/>
      <c r="B2472" s="9"/>
      <c r="C2472" s="10"/>
      <c r="D2472" s="9"/>
      <c r="F2472" s="3"/>
      <c r="G2472" s="8"/>
      <c r="H2472" s="8"/>
      <c r="I2472" s="8"/>
      <c r="K2472"/>
    </row>
    <row r="2473" spans="1:11" x14ac:dyDescent="0.25">
      <c r="A2473" s="3"/>
      <c r="B2473" s="9"/>
      <c r="C2473" s="10"/>
      <c r="D2473" s="9"/>
      <c r="F2473" s="3"/>
      <c r="G2473" s="8"/>
      <c r="H2473" s="8"/>
      <c r="I2473" s="8"/>
      <c r="K2473"/>
    </row>
    <row r="2474" spans="1:11" x14ac:dyDescent="0.25">
      <c r="A2474" s="3"/>
      <c r="B2474" s="9"/>
      <c r="C2474" s="10"/>
      <c r="D2474" s="9"/>
      <c r="F2474" s="3"/>
      <c r="G2474" s="8"/>
      <c r="H2474" s="8"/>
      <c r="I2474" s="8"/>
      <c r="K2474"/>
    </row>
    <row r="2475" spans="1:11" x14ac:dyDescent="0.25">
      <c r="A2475" s="3"/>
      <c r="B2475" s="9"/>
      <c r="C2475" s="10"/>
      <c r="D2475" s="9"/>
      <c r="F2475" s="3"/>
      <c r="G2475" s="8"/>
      <c r="H2475" s="8"/>
      <c r="I2475" s="8"/>
      <c r="K2475"/>
    </row>
    <row r="2476" spans="1:11" x14ac:dyDescent="0.25">
      <c r="A2476" s="3"/>
      <c r="B2476" s="9"/>
      <c r="C2476" s="10"/>
      <c r="D2476" s="9"/>
      <c r="F2476" s="3"/>
      <c r="G2476" s="8"/>
      <c r="H2476" s="8"/>
      <c r="I2476" s="8"/>
      <c r="K2476"/>
    </row>
    <row r="2477" spans="1:11" x14ac:dyDescent="0.25">
      <c r="A2477" s="3"/>
      <c r="B2477" s="9"/>
      <c r="C2477" s="10"/>
      <c r="D2477" s="9"/>
      <c r="F2477" s="3"/>
      <c r="G2477" s="8"/>
      <c r="H2477" s="8"/>
      <c r="I2477" s="8"/>
      <c r="K2477"/>
    </row>
    <row r="2478" spans="1:11" x14ac:dyDescent="0.25">
      <c r="A2478" s="3"/>
      <c r="B2478" s="9"/>
      <c r="C2478" s="10"/>
      <c r="D2478" s="9"/>
      <c r="F2478" s="3"/>
      <c r="G2478" s="8"/>
      <c r="H2478" s="8"/>
      <c r="I2478" s="8"/>
      <c r="K2478"/>
    </row>
    <row r="2479" spans="1:11" x14ac:dyDescent="0.25">
      <c r="A2479" s="3"/>
      <c r="B2479" s="9"/>
      <c r="C2479" s="10"/>
      <c r="D2479" s="9"/>
      <c r="F2479" s="3"/>
      <c r="G2479" s="8"/>
      <c r="H2479" s="8"/>
      <c r="I2479" s="8"/>
      <c r="K2479"/>
    </row>
    <row r="2480" spans="1:11" x14ac:dyDescent="0.25">
      <c r="A2480" s="3"/>
      <c r="B2480" s="9"/>
      <c r="C2480" s="10"/>
      <c r="D2480" s="9"/>
      <c r="F2480" s="3"/>
      <c r="G2480" s="8"/>
      <c r="H2480" s="8"/>
      <c r="I2480" s="8"/>
      <c r="K2480"/>
    </row>
    <row r="2481" spans="1:11" x14ac:dyDescent="0.25">
      <c r="A2481" s="3"/>
      <c r="B2481" s="9"/>
      <c r="C2481" s="10"/>
      <c r="D2481" s="9"/>
      <c r="F2481" s="3"/>
      <c r="G2481" s="8"/>
      <c r="H2481" s="8"/>
      <c r="I2481" s="8"/>
      <c r="K2481"/>
    </row>
    <row r="2482" spans="1:11" x14ac:dyDescent="0.25">
      <c r="A2482" s="3"/>
      <c r="B2482" s="9"/>
      <c r="C2482" s="10"/>
      <c r="D2482" s="9"/>
      <c r="F2482" s="3"/>
      <c r="G2482" s="8"/>
      <c r="H2482" s="8"/>
      <c r="I2482" s="8"/>
      <c r="K2482"/>
    </row>
    <row r="2483" spans="1:11" x14ac:dyDescent="0.25">
      <c r="A2483" s="3"/>
      <c r="B2483" s="9"/>
      <c r="C2483" s="10"/>
      <c r="D2483" s="9"/>
      <c r="F2483" s="3"/>
      <c r="G2483" s="8"/>
      <c r="H2483" s="8"/>
      <c r="I2483" s="8"/>
      <c r="K2483"/>
    </row>
    <row r="2484" spans="1:11" x14ac:dyDescent="0.25">
      <c r="A2484" s="3"/>
      <c r="B2484" s="9"/>
      <c r="C2484" s="10"/>
      <c r="D2484" s="9"/>
      <c r="F2484" s="3"/>
      <c r="G2484" s="8"/>
      <c r="H2484" s="8"/>
      <c r="I2484" s="8"/>
      <c r="K2484"/>
    </row>
    <row r="2485" spans="1:11" x14ac:dyDescent="0.25">
      <c r="A2485" s="3"/>
      <c r="B2485" s="9"/>
      <c r="C2485" s="10"/>
      <c r="D2485" s="9"/>
      <c r="F2485" s="3"/>
      <c r="G2485" s="8"/>
      <c r="H2485" s="8"/>
      <c r="I2485" s="8"/>
      <c r="K2485"/>
    </row>
    <row r="2486" spans="1:11" x14ac:dyDescent="0.25">
      <c r="A2486" s="3"/>
      <c r="B2486" s="9"/>
      <c r="C2486" s="10"/>
      <c r="D2486" s="9"/>
      <c r="F2486" s="3"/>
      <c r="G2486" s="8"/>
      <c r="H2486" s="8"/>
      <c r="I2486" s="8"/>
      <c r="K2486"/>
    </row>
    <row r="2487" spans="1:11" x14ac:dyDescent="0.25">
      <c r="A2487" s="3"/>
      <c r="B2487" s="9"/>
      <c r="C2487" s="10"/>
      <c r="D2487" s="9"/>
      <c r="F2487" s="3"/>
      <c r="G2487" s="8"/>
      <c r="H2487" s="8"/>
      <c r="I2487" s="8"/>
      <c r="K2487"/>
    </row>
    <row r="2488" spans="1:11" x14ac:dyDescent="0.25">
      <c r="A2488" s="3"/>
      <c r="B2488" s="9"/>
      <c r="C2488" s="10"/>
      <c r="D2488" s="9"/>
      <c r="F2488" s="3"/>
      <c r="G2488" s="8"/>
      <c r="H2488" s="8"/>
      <c r="I2488" s="8"/>
      <c r="K2488"/>
    </row>
    <row r="2489" spans="1:11" x14ac:dyDescent="0.25">
      <c r="A2489" s="3"/>
      <c r="B2489" s="9"/>
      <c r="C2489" s="10"/>
      <c r="D2489" s="9"/>
      <c r="F2489" s="3"/>
      <c r="G2489" s="8"/>
      <c r="H2489" s="8"/>
      <c r="I2489" s="8"/>
      <c r="K2489"/>
    </row>
    <row r="2490" spans="1:11" x14ac:dyDescent="0.25">
      <c r="A2490" s="3"/>
      <c r="B2490" s="9"/>
      <c r="C2490" s="10"/>
      <c r="D2490" s="9"/>
      <c r="F2490" s="3"/>
      <c r="G2490" s="8"/>
      <c r="H2490" s="8"/>
      <c r="I2490" s="8"/>
      <c r="K2490"/>
    </row>
    <row r="2491" spans="1:11" x14ac:dyDescent="0.25">
      <c r="A2491" s="3"/>
      <c r="B2491" s="9"/>
      <c r="C2491" s="10"/>
      <c r="D2491" s="9"/>
      <c r="F2491" s="3"/>
      <c r="G2491" s="8"/>
      <c r="H2491" s="8"/>
      <c r="I2491" s="8"/>
      <c r="K2491"/>
    </row>
    <row r="2492" spans="1:11" x14ac:dyDescent="0.25">
      <c r="A2492" s="3"/>
      <c r="B2492" s="9"/>
      <c r="C2492" s="10"/>
      <c r="D2492" s="9"/>
      <c r="F2492" s="3"/>
      <c r="G2492" s="8"/>
      <c r="H2492" s="8"/>
      <c r="I2492" s="8"/>
      <c r="K2492"/>
    </row>
    <row r="2493" spans="1:11" x14ac:dyDescent="0.25">
      <c r="A2493" s="3"/>
      <c r="B2493" s="9"/>
      <c r="C2493" s="10"/>
      <c r="D2493" s="9"/>
      <c r="F2493" s="3"/>
      <c r="G2493" s="8"/>
      <c r="H2493" s="8"/>
      <c r="I2493" s="8"/>
      <c r="K2493"/>
    </row>
    <row r="2494" spans="1:11" x14ac:dyDescent="0.25">
      <c r="A2494" s="3"/>
      <c r="B2494" s="9"/>
      <c r="C2494" s="10"/>
      <c r="D2494" s="9"/>
      <c r="F2494" s="3"/>
      <c r="G2494" s="8"/>
      <c r="H2494" s="8"/>
      <c r="I2494" s="8"/>
      <c r="K2494"/>
    </row>
    <row r="2495" spans="1:11" x14ac:dyDescent="0.25">
      <c r="A2495" s="3"/>
      <c r="B2495" s="9"/>
      <c r="C2495" s="10"/>
      <c r="D2495" s="9"/>
      <c r="F2495" s="3"/>
      <c r="G2495" s="8"/>
      <c r="H2495" s="8"/>
      <c r="I2495" s="8"/>
      <c r="K2495"/>
    </row>
    <row r="2496" spans="1:11" x14ac:dyDescent="0.25">
      <c r="A2496" s="3"/>
      <c r="B2496" s="9"/>
      <c r="C2496" s="10"/>
      <c r="D2496" s="9"/>
      <c r="F2496" s="3"/>
      <c r="G2496" s="8"/>
      <c r="H2496" s="8"/>
      <c r="I2496" s="8"/>
      <c r="K2496"/>
    </row>
    <row r="2497" spans="1:11" x14ac:dyDescent="0.25">
      <c r="A2497" s="3"/>
      <c r="B2497" s="9"/>
      <c r="C2497" s="10"/>
      <c r="D2497" s="9"/>
      <c r="F2497" s="3"/>
      <c r="G2497" s="8"/>
      <c r="H2497" s="8"/>
      <c r="I2497" s="8"/>
      <c r="K2497"/>
    </row>
    <row r="2498" spans="1:11" x14ac:dyDescent="0.25">
      <c r="A2498" s="3"/>
      <c r="B2498" s="9"/>
      <c r="C2498" s="10"/>
      <c r="D2498" s="9"/>
      <c r="F2498" s="3"/>
      <c r="G2498" s="8"/>
      <c r="H2498" s="8"/>
      <c r="I2498" s="8"/>
      <c r="K2498"/>
    </row>
    <row r="2499" spans="1:11" x14ac:dyDescent="0.25">
      <c r="A2499" s="3"/>
      <c r="B2499" s="9"/>
      <c r="C2499" s="10"/>
      <c r="D2499" s="9"/>
      <c r="F2499" s="3"/>
      <c r="G2499" s="8"/>
      <c r="H2499" s="8"/>
      <c r="I2499" s="8"/>
      <c r="K2499"/>
    </row>
    <row r="2500" spans="1:11" x14ac:dyDescent="0.25">
      <c r="A2500" s="3"/>
      <c r="B2500" s="9"/>
      <c r="C2500" s="10"/>
      <c r="D2500" s="9"/>
      <c r="F2500" s="3"/>
      <c r="G2500" s="8"/>
      <c r="H2500" s="8"/>
      <c r="I2500" s="8"/>
      <c r="K2500"/>
    </row>
    <row r="2501" spans="1:11" x14ac:dyDescent="0.25">
      <c r="A2501" s="3"/>
      <c r="B2501" s="9"/>
      <c r="C2501" s="10"/>
      <c r="D2501" s="9"/>
      <c r="F2501" s="3"/>
      <c r="G2501" s="8"/>
      <c r="H2501" s="8"/>
      <c r="I2501" s="8"/>
      <c r="K2501"/>
    </row>
    <row r="2502" spans="1:11" x14ac:dyDescent="0.25">
      <c r="A2502" s="3"/>
      <c r="B2502" s="9"/>
      <c r="C2502" s="10"/>
      <c r="D2502" s="9"/>
      <c r="F2502" s="3"/>
      <c r="G2502" s="8"/>
      <c r="H2502" s="8"/>
      <c r="I2502" s="8"/>
      <c r="K2502"/>
    </row>
    <row r="2503" spans="1:11" x14ac:dyDescent="0.25">
      <c r="A2503" s="3"/>
      <c r="B2503" s="9"/>
      <c r="C2503" s="10"/>
      <c r="D2503" s="9"/>
      <c r="F2503" s="3"/>
      <c r="G2503" s="8"/>
      <c r="H2503" s="8"/>
      <c r="I2503" s="8"/>
      <c r="K2503"/>
    </row>
    <row r="2504" spans="1:11" x14ac:dyDescent="0.25">
      <c r="A2504" s="3"/>
      <c r="B2504" s="9"/>
      <c r="C2504" s="10"/>
      <c r="D2504" s="9"/>
      <c r="F2504" s="3"/>
      <c r="G2504" s="8"/>
      <c r="H2504" s="8"/>
      <c r="I2504" s="8"/>
      <c r="K2504"/>
    </row>
    <row r="2505" spans="1:11" x14ac:dyDescent="0.25">
      <c r="A2505" s="3"/>
      <c r="B2505" s="9"/>
      <c r="C2505" s="10"/>
      <c r="D2505" s="9"/>
      <c r="F2505" s="3"/>
      <c r="G2505" s="8"/>
      <c r="H2505" s="8"/>
      <c r="I2505" s="8"/>
      <c r="K2505"/>
    </row>
    <row r="2506" spans="1:11" x14ac:dyDescent="0.25">
      <c r="A2506" s="3"/>
      <c r="B2506" s="9"/>
      <c r="C2506" s="10"/>
      <c r="D2506" s="9"/>
      <c r="F2506" s="3"/>
      <c r="G2506" s="8"/>
      <c r="H2506" s="8"/>
      <c r="I2506" s="8"/>
      <c r="K2506"/>
    </row>
    <row r="2507" spans="1:11" x14ac:dyDescent="0.25">
      <c r="A2507" s="3"/>
      <c r="B2507" s="9"/>
      <c r="C2507" s="10"/>
      <c r="D2507" s="9"/>
      <c r="F2507" s="3"/>
      <c r="G2507" s="8"/>
      <c r="H2507" s="8"/>
      <c r="I2507" s="8"/>
      <c r="K2507"/>
    </row>
    <row r="2508" spans="1:11" x14ac:dyDescent="0.25">
      <c r="A2508" s="3"/>
      <c r="B2508" s="9"/>
      <c r="C2508" s="10"/>
      <c r="D2508" s="9"/>
      <c r="F2508" s="3"/>
      <c r="G2508" s="8"/>
      <c r="H2508" s="8"/>
      <c r="I2508" s="8"/>
      <c r="K2508"/>
    </row>
    <row r="2509" spans="1:11" x14ac:dyDescent="0.25">
      <c r="A2509" s="3"/>
      <c r="B2509" s="9"/>
      <c r="C2509" s="10"/>
      <c r="D2509" s="9"/>
      <c r="F2509" s="3"/>
      <c r="G2509" s="8"/>
      <c r="H2509" s="8"/>
      <c r="I2509" s="8"/>
      <c r="K2509"/>
    </row>
    <row r="2510" spans="1:11" x14ac:dyDescent="0.25">
      <c r="A2510" s="3"/>
      <c r="B2510" s="9"/>
      <c r="C2510" s="10"/>
      <c r="D2510" s="9"/>
      <c r="F2510" s="3"/>
      <c r="G2510" s="8"/>
      <c r="H2510" s="8"/>
      <c r="I2510" s="8"/>
      <c r="K2510"/>
    </row>
    <row r="2511" spans="1:11" x14ac:dyDescent="0.25">
      <c r="A2511" s="3"/>
      <c r="B2511" s="9"/>
      <c r="C2511" s="10"/>
      <c r="D2511" s="9"/>
      <c r="F2511" s="3"/>
      <c r="G2511" s="8"/>
      <c r="H2511" s="8"/>
      <c r="I2511" s="8"/>
      <c r="K2511"/>
    </row>
    <row r="2512" spans="1:11" x14ac:dyDescent="0.25">
      <c r="A2512" s="3"/>
      <c r="B2512" s="9"/>
      <c r="C2512" s="10"/>
      <c r="D2512" s="9"/>
      <c r="F2512" s="3"/>
      <c r="G2512" s="8"/>
      <c r="H2512" s="8"/>
      <c r="I2512" s="8"/>
      <c r="K2512"/>
    </row>
    <row r="2513" spans="1:11" x14ac:dyDescent="0.25">
      <c r="A2513" s="3"/>
      <c r="B2513" s="9"/>
      <c r="C2513" s="10"/>
      <c r="D2513" s="9"/>
      <c r="F2513" s="3"/>
      <c r="G2513" s="8"/>
      <c r="H2513" s="8"/>
      <c r="I2513" s="8"/>
      <c r="K2513"/>
    </row>
    <row r="2514" spans="1:11" x14ac:dyDescent="0.25">
      <c r="A2514" s="3"/>
      <c r="B2514" s="9"/>
      <c r="C2514" s="10"/>
      <c r="D2514" s="9"/>
      <c r="F2514" s="3"/>
      <c r="G2514" s="8"/>
      <c r="H2514" s="8"/>
      <c r="I2514" s="8"/>
      <c r="K2514"/>
    </row>
    <row r="2515" spans="1:11" x14ac:dyDescent="0.25">
      <c r="A2515" s="3"/>
      <c r="B2515" s="9"/>
      <c r="C2515" s="10"/>
      <c r="D2515" s="9"/>
      <c r="F2515" s="3"/>
      <c r="G2515" s="8"/>
      <c r="H2515" s="8"/>
      <c r="I2515" s="8"/>
      <c r="K2515"/>
    </row>
    <row r="2516" spans="1:11" x14ac:dyDescent="0.25">
      <c r="A2516" s="3"/>
      <c r="B2516" s="9"/>
      <c r="C2516" s="10"/>
      <c r="D2516" s="9"/>
      <c r="F2516" s="3"/>
      <c r="G2516" s="8"/>
      <c r="H2516" s="8"/>
      <c r="I2516" s="8"/>
      <c r="K2516"/>
    </row>
    <row r="2517" spans="1:11" x14ac:dyDescent="0.25">
      <c r="A2517" s="3"/>
      <c r="B2517" s="9"/>
      <c r="C2517" s="10"/>
      <c r="D2517" s="9"/>
      <c r="F2517" s="3"/>
      <c r="G2517" s="8"/>
      <c r="H2517" s="8"/>
      <c r="I2517" s="8"/>
      <c r="K2517"/>
    </row>
    <row r="2518" spans="1:11" x14ac:dyDescent="0.25">
      <c r="A2518" s="3"/>
      <c r="B2518" s="9"/>
      <c r="C2518" s="10"/>
      <c r="D2518" s="9"/>
      <c r="F2518" s="3"/>
      <c r="G2518" s="8"/>
      <c r="H2518" s="8"/>
      <c r="I2518" s="8"/>
      <c r="K2518"/>
    </row>
    <row r="2519" spans="1:11" x14ac:dyDescent="0.25">
      <c r="A2519" s="3"/>
      <c r="B2519" s="9"/>
      <c r="C2519" s="10"/>
      <c r="D2519" s="9"/>
      <c r="F2519" s="3"/>
      <c r="G2519" s="8"/>
      <c r="H2519" s="8"/>
      <c r="I2519" s="8"/>
      <c r="K2519"/>
    </row>
    <row r="2520" spans="1:11" x14ac:dyDescent="0.25">
      <c r="A2520" s="3"/>
      <c r="B2520" s="9"/>
      <c r="C2520" s="10"/>
      <c r="D2520" s="9"/>
      <c r="F2520" s="3"/>
      <c r="G2520" s="8"/>
      <c r="H2520" s="8"/>
      <c r="I2520" s="8"/>
      <c r="K2520"/>
    </row>
    <row r="2521" spans="1:11" x14ac:dyDescent="0.25">
      <c r="A2521" s="3"/>
      <c r="B2521" s="9"/>
      <c r="C2521" s="10"/>
      <c r="D2521" s="9"/>
      <c r="F2521" s="3"/>
      <c r="G2521" s="8"/>
      <c r="H2521" s="8"/>
      <c r="I2521" s="8"/>
      <c r="K2521"/>
    </row>
    <row r="2522" spans="1:11" x14ac:dyDescent="0.25">
      <c r="A2522" s="3"/>
      <c r="B2522" s="9"/>
      <c r="C2522" s="10"/>
      <c r="D2522" s="9"/>
      <c r="F2522" s="3"/>
      <c r="G2522" s="8"/>
      <c r="H2522" s="8"/>
      <c r="I2522" s="8"/>
      <c r="K2522"/>
    </row>
    <row r="2523" spans="1:11" x14ac:dyDescent="0.25">
      <c r="A2523" s="3"/>
      <c r="B2523" s="9"/>
      <c r="C2523" s="10"/>
      <c r="D2523" s="9"/>
      <c r="F2523" s="3"/>
      <c r="G2523" s="8"/>
      <c r="H2523" s="8"/>
      <c r="I2523" s="8"/>
      <c r="K2523"/>
    </row>
    <row r="2524" spans="1:11" x14ac:dyDescent="0.25">
      <c r="A2524" s="3"/>
      <c r="B2524" s="9"/>
      <c r="C2524" s="10"/>
      <c r="D2524" s="9"/>
      <c r="F2524" s="3"/>
      <c r="G2524" s="8"/>
      <c r="H2524" s="8"/>
      <c r="I2524" s="8"/>
      <c r="K2524"/>
    </row>
    <row r="2525" spans="1:11" x14ac:dyDescent="0.25">
      <c r="A2525" s="3"/>
      <c r="B2525" s="9"/>
      <c r="C2525" s="10"/>
      <c r="D2525" s="9"/>
      <c r="F2525" s="3"/>
      <c r="G2525" s="8"/>
      <c r="H2525" s="8"/>
      <c r="I2525" s="8"/>
      <c r="K2525"/>
    </row>
    <row r="2526" spans="1:11" x14ac:dyDescent="0.25">
      <c r="A2526" s="3"/>
      <c r="B2526" s="9"/>
      <c r="C2526" s="10"/>
      <c r="D2526" s="9"/>
      <c r="F2526" s="3"/>
      <c r="G2526" s="8"/>
      <c r="H2526" s="8"/>
      <c r="I2526" s="8"/>
      <c r="K2526"/>
    </row>
    <row r="2527" spans="1:11" x14ac:dyDescent="0.25">
      <c r="A2527" s="3"/>
      <c r="B2527" s="9"/>
      <c r="C2527" s="10"/>
      <c r="D2527" s="9"/>
      <c r="F2527" s="3"/>
      <c r="G2527" s="8"/>
      <c r="H2527" s="8"/>
      <c r="I2527" s="8"/>
      <c r="K2527"/>
    </row>
    <row r="2528" spans="1:11" x14ac:dyDescent="0.25">
      <c r="A2528" s="3"/>
      <c r="B2528" s="9"/>
      <c r="C2528" s="10"/>
      <c r="D2528" s="9"/>
      <c r="F2528" s="3"/>
      <c r="G2528" s="8"/>
      <c r="H2528" s="8"/>
      <c r="I2528" s="8"/>
      <c r="K2528"/>
    </row>
    <row r="2529" spans="1:11" x14ac:dyDescent="0.25">
      <c r="A2529" s="3"/>
      <c r="B2529" s="9"/>
      <c r="C2529" s="10"/>
      <c r="D2529" s="9"/>
      <c r="F2529" s="3"/>
      <c r="G2529" s="8"/>
      <c r="H2529" s="8"/>
      <c r="I2529" s="8"/>
      <c r="K2529"/>
    </row>
    <row r="2530" spans="1:11" x14ac:dyDescent="0.25">
      <c r="A2530" s="3"/>
      <c r="B2530" s="9"/>
      <c r="C2530" s="10"/>
      <c r="D2530" s="9"/>
      <c r="F2530" s="3"/>
      <c r="G2530" s="8"/>
      <c r="H2530" s="8"/>
      <c r="I2530" s="8"/>
      <c r="K2530"/>
    </row>
    <row r="2531" spans="1:11" x14ac:dyDescent="0.25">
      <c r="A2531" s="3"/>
      <c r="B2531" s="9"/>
      <c r="C2531" s="10"/>
      <c r="D2531" s="9"/>
      <c r="F2531" s="3"/>
      <c r="G2531" s="8"/>
      <c r="H2531" s="8"/>
      <c r="I2531" s="8"/>
      <c r="K2531"/>
    </row>
    <row r="2532" spans="1:11" x14ac:dyDescent="0.25">
      <c r="A2532" s="3"/>
      <c r="B2532" s="9"/>
      <c r="C2532" s="10"/>
      <c r="D2532" s="9"/>
      <c r="F2532" s="3"/>
      <c r="G2532" s="8"/>
      <c r="H2532" s="8"/>
      <c r="I2532" s="8"/>
      <c r="K2532"/>
    </row>
    <row r="2533" spans="1:11" x14ac:dyDescent="0.25">
      <c r="A2533" s="3"/>
      <c r="B2533" s="9"/>
      <c r="C2533" s="10"/>
      <c r="D2533" s="9"/>
      <c r="F2533" s="3"/>
      <c r="G2533" s="8"/>
      <c r="H2533" s="8"/>
      <c r="I2533" s="8"/>
      <c r="K2533"/>
    </row>
    <row r="2534" spans="1:11" x14ac:dyDescent="0.25">
      <c r="A2534" s="3"/>
      <c r="B2534" s="9"/>
      <c r="C2534" s="10"/>
      <c r="D2534" s="9"/>
      <c r="F2534" s="3"/>
      <c r="G2534" s="8"/>
      <c r="H2534" s="8"/>
      <c r="I2534" s="8"/>
      <c r="K2534"/>
    </row>
    <row r="2535" spans="1:11" x14ac:dyDescent="0.25">
      <c r="A2535" s="3"/>
      <c r="B2535" s="9"/>
      <c r="C2535" s="10"/>
      <c r="D2535" s="9"/>
      <c r="F2535" s="3"/>
      <c r="G2535" s="8"/>
      <c r="H2535" s="8"/>
      <c r="I2535" s="8"/>
      <c r="K2535"/>
    </row>
    <row r="2536" spans="1:11" x14ac:dyDescent="0.25">
      <c r="A2536" s="3"/>
      <c r="B2536" s="9"/>
      <c r="C2536" s="10"/>
      <c r="D2536" s="9"/>
      <c r="F2536" s="3"/>
      <c r="G2536" s="8"/>
      <c r="H2536" s="8"/>
      <c r="I2536" s="8"/>
      <c r="K2536"/>
    </row>
    <row r="2537" spans="1:11" x14ac:dyDescent="0.25">
      <c r="A2537" s="3"/>
      <c r="B2537" s="9"/>
      <c r="C2537" s="10"/>
      <c r="D2537" s="9"/>
      <c r="F2537" s="3"/>
      <c r="G2537" s="8"/>
      <c r="H2537" s="8"/>
      <c r="I2537" s="8"/>
      <c r="K2537"/>
    </row>
    <row r="2538" spans="1:11" x14ac:dyDescent="0.25">
      <c r="A2538" s="3"/>
      <c r="B2538" s="9"/>
      <c r="C2538" s="10"/>
      <c r="D2538" s="9"/>
      <c r="F2538" s="3"/>
      <c r="G2538" s="8"/>
      <c r="H2538" s="8"/>
      <c r="I2538" s="8"/>
      <c r="K2538"/>
    </row>
    <row r="2539" spans="1:11" x14ac:dyDescent="0.25">
      <c r="A2539" s="3"/>
      <c r="B2539" s="9"/>
      <c r="C2539" s="10"/>
      <c r="D2539" s="9"/>
      <c r="F2539" s="3"/>
      <c r="G2539" s="8"/>
      <c r="H2539" s="8"/>
      <c r="I2539" s="8"/>
      <c r="K2539"/>
    </row>
    <row r="2540" spans="1:11" x14ac:dyDescent="0.25">
      <c r="A2540" s="3"/>
      <c r="B2540" s="9"/>
      <c r="C2540" s="10"/>
      <c r="D2540" s="9"/>
      <c r="F2540" s="3"/>
      <c r="G2540" s="8"/>
      <c r="H2540" s="8"/>
      <c r="I2540" s="8"/>
      <c r="K2540"/>
    </row>
    <row r="2541" spans="1:11" x14ac:dyDescent="0.25">
      <c r="A2541" s="3"/>
      <c r="B2541" s="9"/>
      <c r="C2541" s="10"/>
      <c r="D2541" s="9"/>
      <c r="F2541" s="3"/>
      <c r="G2541" s="8"/>
      <c r="H2541" s="8"/>
      <c r="I2541" s="8"/>
      <c r="K2541"/>
    </row>
    <row r="2542" spans="1:11" x14ac:dyDescent="0.25">
      <c r="A2542" s="3"/>
      <c r="B2542" s="9"/>
      <c r="C2542" s="10"/>
      <c r="D2542" s="9"/>
      <c r="F2542" s="3"/>
      <c r="G2542" s="8"/>
      <c r="H2542" s="8"/>
      <c r="I2542" s="8"/>
      <c r="K2542"/>
    </row>
    <row r="2543" spans="1:11" x14ac:dyDescent="0.25">
      <c r="A2543" s="3"/>
      <c r="B2543" s="9"/>
      <c r="C2543" s="10"/>
      <c r="D2543" s="9"/>
      <c r="F2543" s="3"/>
      <c r="G2543" s="8"/>
      <c r="H2543" s="8"/>
      <c r="I2543" s="8"/>
      <c r="K2543"/>
    </row>
    <row r="2544" spans="1:11" x14ac:dyDescent="0.25">
      <c r="A2544" s="3"/>
      <c r="B2544" s="9"/>
      <c r="C2544" s="10"/>
      <c r="D2544" s="9"/>
      <c r="F2544" s="3"/>
      <c r="G2544" s="8"/>
      <c r="H2544" s="8"/>
      <c r="I2544" s="8"/>
      <c r="K2544"/>
    </row>
    <row r="2545" spans="1:11" x14ac:dyDescent="0.25">
      <c r="A2545" s="3"/>
      <c r="B2545" s="9"/>
      <c r="C2545" s="10"/>
      <c r="D2545" s="9"/>
      <c r="F2545" s="3"/>
      <c r="G2545" s="8"/>
      <c r="H2545" s="8"/>
      <c r="I2545" s="8"/>
      <c r="K2545"/>
    </row>
    <row r="2546" spans="1:11" x14ac:dyDescent="0.25">
      <c r="A2546" s="3"/>
      <c r="B2546" s="9"/>
      <c r="C2546" s="10"/>
      <c r="D2546" s="9"/>
      <c r="F2546" s="3"/>
      <c r="G2546" s="8"/>
      <c r="H2546" s="8"/>
      <c r="I2546" s="8"/>
      <c r="K2546"/>
    </row>
    <row r="2547" spans="1:11" x14ac:dyDescent="0.25">
      <c r="A2547" s="3"/>
      <c r="B2547" s="9"/>
      <c r="C2547" s="10"/>
      <c r="D2547" s="9"/>
      <c r="F2547" s="3"/>
      <c r="G2547" s="8"/>
      <c r="H2547" s="8"/>
      <c r="I2547" s="8"/>
      <c r="K2547"/>
    </row>
    <row r="2548" spans="1:11" x14ac:dyDescent="0.25">
      <c r="A2548" s="3"/>
      <c r="B2548" s="9"/>
      <c r="C2548" s="10"/>
      <c r="D2548" s="9"/>
      <c r="F2548" s="3"/>
      <c r="G2548" s="8"/>
      <c r="H2548" s="8"/>
      <c r="I2548" s="8"/>
      <c r="K2548"/>
    </row>
    <row r="2549" spans="1:11" x14ac:dyDescent="0.25">
      <c r="A2549" s="3"/>
      <c r="B2549" s="9"/>
      <c r="C2549" s="10"/>
      <c r="D2549" s="9"/>
      <c r="F2549" s="3"/>
      <c r="G2549" s="8"/>
      <c r="H2549" s="8"/>
      <c r="I2549" s="8"/>
      <c r="K2549"/>
    </row>
    <row r="2550" spans="1:11" x14ac:dyDescent="0.25">
      <c r="A2550" s="3"/>
      <c r="B2550" s="9"/>
      <c r="C2550" s="10"/>
      <c r="D2550" s="9"/>
      <c r="F2550" s="3"/>
      <c r="G2550" s="8"/>
      <c r="H2550" s="8"/>
      <c r="I2550" s="8"/>
      <c r="K2550"/>
    </row>
    <row r="2551" spans="1:11" x14ac:dyDescent="0.25">
      <c r="A2551" s="3"/>
      <c r="B2551" s="9"/>
      <c r="C2551" s="10"/>
      <c r="D2551" s="9"/>
      <c r="F2551" s="3"/>
      <c r="G2551" s="8"/>
      <c r="H2551" s="8"/>
      <c r="I2551" s="8"/>
      <c r="K2551"/>
    </row>
    <row r="2552" spans="1:11" x14ac:dyDescent="0.25">
      <c r="A2552" s="3"/>
      <c r="B2552" s="9"/>
      <c r="C2552" s="10"/>
      <c r="D2552" s="9"/>
      <c r="F2552" s="3"/>
      <c r="G2552" s="8"/>
      <c r="H2552" s="8"/>
      <c r="I2552" s="8"/>
      <c r="K2552"/>
    </row>
    <row r="2553" spans="1:11" x14ac:dyDescent="0.25">
      <c r="A2553" s="3"/>
      <c r="B2553" s="9"/>
      <c r="C2553" s="10"/>
      <c r="D2553" s="9"/>
      <c r="F2553" s="3"/>
      <c r="G2553" s="8"/>
      <c r="H2553" s="8"/>
      <c r="I2553" s="8"/>
      <c r="K2553"/>
    </row>
    <row r="2554" spans="1:11" x14ac:dyDescent="0.25">
      <c r="A2554" s="3"/>
      <c r="B2554" s="9"/>
      <c r="C2554" s="10"/>
      <c r="D2554" s="9"/>
      <c r="F2554" s="3"/>
      <c r="G2554" s="8"/>
      <c r="H2554" s="8"/>
      <c r="I2554" s="8"/>
      <c r="K2554"/>
    </row>
    <row r="2555" spans="1:11" x14ac:dyDescent="0.25">
      <c r="A2555" s="3"/>
      <c r="B2555" s="9"/>
      <c r="C2555" s="10"/>
      <c r="D2555" s="9"/>
      <c r="F2555" s="3"/>
      <c r="G2555" s="8"/>
      <c r="H2555" s="8"/>
      <c r="I2555" s="8"/>
      <c r="K2555"/>
    </row>
    <row r="2556" spans="1:11" x14ac:dyDescent="0.25">
      <c r="A2556" s="3"/>
      <c r="B2556" s="9"/>
      <c r="C2556" s="10"/>
      <c r="D2556" s="9"/>
      <c r="F2556" s="3"/>
      <c r="G2556" s="8"/>
      <c r="H2556" s="8"/>
      <c r="I2556" s="8"/>
      <c r="K2556"/>
    </row>
    <row r="2557" spans="1:11" x14ac:dyDescent="0.25">
      <c r="A2557" s="3"/>
      <c r="B2557" s="9"/>
      <c r="C2557" s="10"/>
      <c r="D2557" s="9"/>
      <c r="F2557" s="3"/>
      <c r="G2557" s="8"/>
      <c r="H2557" s="8"/>
      <c r="I2557" s="8"/>
      <c r="K2557"/>
    </row>
    <row r="2558" spans="1:11" x14ac:dyDescent="0.25">
      <c r="A2558" s="3"/>
      <c r="B2558" s="9"/>
      <c r="C2558" s="10"/>
      <c r="D2558" s="9"/>
      <c r="F2558" s="3"/>
      <c r="G2558" s="8"/>
      <c r="H2558" s="8"/>
      <c r="I2558" s="8"/>
      <c r="K2558"/>
    </row>
    <row r="2559" spans="1:11" x14ac:dyDescent="0.25">
      <c r="A2559" s="3"/>
      <c r="B2559" s="9"/>
      <c r="C2559" s="10"/>
      <c r="D2559" s="9"/>
      <c r="F2559" s="3"/>
      <c r="G2559" s="8"/>
      <c r="H2559" s="8"/>
      <c r="I2559" s="8"/>
      <c r="K2559"/>
    </row>
    <row r="2560" spans="1:11" x14ac:dyDescent="0.25">
      <c r="A2560" s="3"/>
      <c r="B2560" s="9"/>
      <c r="C2560" s="10"/>
      <c r="D2560" s="9"/>
      <c r="F2560" s="3"/>
      <c r="G2560" s="8"/>
      <c r="H2560" s="8"/>
      <c r="I2560" s="8"/>
      <c r="K2560"/>
    </row>
    <row r="2561" spans="1:11" x14ac:dyDescent="0.25">
      <c r="A2561" s="3"/>
      <c r="B2561" s="9"/>
      <c r="C2561" s="10"/>
      <c r="D2561" s="9"/>
      <c r="F2561" s="3"/>
      <c r="G2561" s="8"/>
      <c r="H2561" s="8"/>
      <c r="I2561" s="8"/>
      <c r="K2561"/>
    </row>
    <row r="2562" spans="1:11" x14ac:dyDescent="0.25">
      <c r="A2562" s="3"/>
      <c r="B2562" s="9"/>
      <c r="C2562" s="10"/>
      <c r="D2562" s="9"/>
      <c r="F2562" s="3"/>
      <c r="G2562" s="8"/>
      <c r="H2562" s="8"/>
      <c r="I2562" s="8"/>
      <c r="K2562"/>
    </row>
    <row r="2563" spans="1:11" x14ac:dyDescent="0.25">
      <c r="A2563" s="3"/>
      <c r="B2563" s="9"/>
      <c r="C2563" s="10"/>
      <c r="D2563" s="9"/>
      <c r="F2563" s="3"/>
      <c r="G2563" s="8"/>
      <c r="H2563" s="8"/>
      <c r="I2563" s="8"/>
      <c r="K2563"/>
    </row>
    <row r="2564" spans="1:11" x14ac:dyDescent="0.25">
      <c r="A2564" s="3"/>
      <c r="B2564" s="9"/>
      <c r="C2564" s="10"/>
      <c r="D2564" s="9"/>
      <c r="F2564" s="3"/>
      <c r="G2564" s="8"/>
      <c r="H2564" s="8"/>
      <c r="I2564" s="8"/>
      <c r="K2564"/>
    </row>
    <row r="2565" spans="1:11" x14ac:dyDescent="0.25">
      <c r="A2565" s="3"/>
      <c r="B2565" s="9"/>
      <c r="C2565" s="10"/>
      <c r="D2565" s="9"/>
      <c r="F2565" s="3"/>
      <c r="G2565" s="8"/>
      <c r="H2565" s="8"/>
      <c r="I2565" s="8"/>
      <c r="K2565"/>
    </row>
    <row r="2566" spans="1:11" x14ac:dyDescent="0.25">
      <c r="A2566" s="3"/>
      <c r="B2566" s="9"/>
      <c r="C2566" s="10"/>
      <c r="D2566" s="9"/>
      <c r="F2566" s="3"/>
      <c r="G2566" s="8"/>
      <c r="H2566" s="8"/>
      <c r="I2566" s="8"/>
      <c r="K2566"/>
    </row>
    <row r="2567" spans="1:11" x14ac:dyDescent="0.25">
      <c r="A2567" s="3"/>
      <c r="B2567" s="9"/>
      <c r="C2567" s="10"/>
      <c r="D2567" s="9"/>
      <c r="F2567" s="3"/>
      <c r="G2567" s="8"/>
      <c r="H2567" s="8"/>
      <c r="I2567" s="8"/>
      <c r="K2567"/>
    </row>
    <row r="2568" spans="1:11" x14ac:dyDescent="0.25">
      <c r="A2568" s="3"/>
      <c r="B2568" s="9"/>
      <c r="C2568" s="10"/>
      <c r="D2568" s="9"/>
      <c r="F2568" s="3"/>
      <c r="G2568" s="8"/>
      <c r="H2568" s="8"/>
      <c r="I2568" s="8"/>
      <c r="K2568"/>
    </row>
    <row r="2569" spans="1:11" x14ac:dyDescent="0.25">
      <c r="A2569" s="3"/>
      <c r="B2569" s="9"/>
      <c r="C2569" s="10"/>
      <c r="D2569" s="9"/>
      <c r="F2569" s="3"/>
      <c r="G2569" s="8"/>
      <c r="H2569" s="8"/>
      <c r="I2569" s="8"/>
      <c r="K2569"/>
    </row>
    <row r="2570" spans="1:11" x14ac:dyDescent="0.25">
      <c r="A2570" s="3"/>
      <c r="B2570" s="9"/>
      <c r="C2570" s="10"/>
      <c r="D2570" s="9"/>
      <c r="F2570" s="3"/>
      <c r="G2570" s="8"/>
      <c r="H2570" s="8"/>
      <c r="I2570" s="8"/>
      <c r="K2570"/>
    </row>
    <row r="2571" spans="1:11" x14ac:dyDescent="0.25">
      <c r="A2571" s="3"/>
      <c r="B2571" s="9"/>
      <c r="C2571" s="10"/>
      <c r="D2571" s="9"/>
      <c r="F2571" s="3"/>
      <c r="G2571" s="8"/>
      <c r="H2571" s="8"/>
      <c r="I2571" s="8"/>
      <c r="K2571"/>
    </row>
    <row r="2572" spans="1:11" x14ac:dyDescent="0.25">
      <c r="A2572" s="3"/>
      <c r="B2572" s="9"/>
      <c r="C2572" s="10"/>
      <c r="D2572" s="9"/>
      <c r="F2572" s="3"/>
      <c r="G2572" s="8"/>
      <c r="H2572" s="8"/>
      <c r="I2572" s="8"/>
      <c r="K2572"/>
    </row>
    <row r="2573" spans="1:11" x14ac:dyDescent="0.25">
      <c r="A2573" s="3"/>
      <c r="B2573" s="9"/>
      <c r="C2573" s="10"/>
      <c r="D2573" s="9"/>
      <c r="F2573" s="3"/>
      <c r="G2573" s="8"/>
      <c r="H2573" s="8"/>
      <c r="I2573" s="8"/>
      <c r="K2573"/>
    </row>
    <row r="2574" spans="1:11" x14ac:dyDescent="0.25">
      <c r="A2574" s="3"/>
      <c r="B2574" s="9"/>
      <c r="C2574" s="10"/>
      <c r="D2574" s="9"/>
      <c r="F2574" s="3"/>
      <c r="G2574" s="8"/>
      <c r="H2574" s="8"/>
      <c r="I2574" s="8"/>
      <c r="K2574"/>
    </row>
    <row r="2575" spans="1:11" x14ac:dyDescent="0.25">
      <c r="A2575" s="3"/>
      <c r="B2575" s="9"/>
      <c r="C2575" s="10"/>
      <c r="D2575" s="9"/>
      <c r="F2575" s="3"/>
      <c r="G2575" s="8"/>
      <c r="H2575" s="8"/>
      <c r="I2575" s="8"/>
      <c r="K2575"/>
    </row>
    <row r="2576" spans="1:11" x14ac:dyDescent="0.25">
      <c r="A2576" s="3"/>
      <c r="B2576" s="9"/>
      <c r="C2576" s="10"/>
      <c r="D2576" s="9"/>
      <c r="F2576" s="3"/>
      <c r="G2576" s="8"/>
      <c r="H2576" s="8"/>
      <c r="I2576" s="8"/>
      <c r="K2576"/>
    </row>
    <row r="2577" spans="1:11" x14ac:dyDescent="0.25">
      <c r="A2577" s="3"/>
      <c r="B2577" s="9"/>
      <c r="C2577" s="10"/>
      <c r="D2577" s="9"/>
      <c r="F2577" s="3"/>
      <c r="G2577" s="8"/>
      <c r="H2577" s="8"/>
      <c r="I2577" s="8"/>
      <c r="K2577"/>
    </row>
    <row r="2578" spans="1:11" x14ac:dyDescent="0.25">
      <c r="A2578" s="3"/>
      <c r="B2578" s="9"/>
      <c r="C2578" s="10"/>
      <c r="D2578" s="9"/>
      <c r="F2578" s="3"/>
      <c r="G2578" s="8"/>
      <c r="H2578" s="8"/>
      <c r="I2578" s="8"/>
      <c r="K2578"/>
    </row>
    <row r="2579" spans="1:11" x14ac:dyDescent="0.25">
      <c r="A2579" s="3"/>
      <c r="B2579" s="9"/>
      <c r="C2579" s="10"/>
      <c r="D2579" s="9"/>
      <c r="F2579" s="3"/>
      <c r="G2579" s="8"/>
      <c r="H2579" s="8"/>
      <c r="I2579" s="8"/>
      <c r="K2579"/>
    </row>
    <row r="2580" spans="1:11" x14ac:dyDescent="0.25">
      <c r="A2580" s="3"/>
      <c r="B2580" s="9"/>
      <c r="C2580" s="10"/>
      <c r="D2580" s="9"/>
      <c r="F2580" s="3"/>
      <c r="G2580" s="8"/>
      <c r="H2580" s="8"/>
      <c r="I2580" s="8"/>
      <c r="K2580"/>
    </row>
    <row r="2581" spans="1:11" x14ac:dyDescent="0.25">
      <c r="A2581" s="3"/>
      <c r="B2581" s="9"/>
      <c r="C2581" s="10"/>
      <c r="D2581" s="9"/>
      <c r="F2581" s="3"/>
      <c r="G2581" s="8"/>
      <c r="H2581" s="8"/>
      <c r="I2581" s="8"/>
      <c r="K2581"/>
    </row>
    <row r="2582" spans="1:11" x14ac:dyDescent="0.25">
      <c r="A2582" s="3"/>
      <c r="B2582" s="9"/>
      <c r="C2582" s="10"/>
      <c r="D2582" s="9"/>
      <c r="F2582" s="3"/>
      <c r="G2582" s="8"/>
      <c r="H2582" s="8"/>
      <c r="I2582" s="8"/>
      <c r="K2582"/>
    </row>
    <row r="2583" spans="1:11" x14ac:dyDescent="0.25">
      <c r="A2583" s="3"/>
      <c r="B2583" s="9"/>
      <c r="C2583" s="10"/>
      <c r="D2583" s="9"/>
      <c r="F2583" s="3"/>
      <c r="G2583" s="8"/>
      <c r="H2583" s="8"/>
      <c r="I2583" s="8"/>
      <c r="K2583"/>
    </row>
    <row r="2584" spans="1:11" x14ac:dyDescent="0.25">
      <c r="A2584" s="3"/>
      <c r="B2584" s="9"/>
      <c r="C2584" s="10"/>
      <c r="D2584" s="9"/>
      <c r="F2584" s="3"/>
      <c r="G2584" s="8"/>
      <c r="H2584" s="8"/>
      <c r="I2584" s="8"/>
      <c r="K2584"/>
    </row>
    <row r="2585" spans="1:11" x14ac:dyDescent="0.25">
      <c r="A2585" s="3"/>
      <c r="B2585" s="9"/>
      <c r="C2585" s="10"/>
      <c r="D2585" s="9"/>
      <c r="F2585" s="3"/>
      <c r="G2585" s="8"/>
      <c r="H2585" s="8"/>
      <c r="I2585" s="8"/>
      <c r="K2585"/>
    </row>
    <row r="2586" spans="1:11" x14ac:dyDescent="0.25">
      <c r="A2586" s="3"/>
      <c r="B2586" s="9"/>
      <c r="C2586" s="10"/>
      <c r="D2586" s="9"/>
      <c r="F2586" s="3"/>
      <c r="G2586" s="8"/>
      <c r="H2586" s="8"/>
      <c r="I2586" s="8"/>
      <c r="K2586"/>
    </row>
    <row r="2587" spans="1:11" x14ac:dyDescent="0.25">
      <c r="A2587" s="3"/>
      <c r="B2587" s="9"/>
      <c r="C2587" s="10"/>
      <c r="D2587" s="9"/>
      <c r="F2587" s="3"/>
      <c r="G2587" s="8"/>
      <c r="H2587" s="8"/>
      <c r="I2587" s="8"/>
      <c r="K2587"/>
    </row>
    <row r="2588" spans="1:11" x14ac:dyDescent="0.25">
      <c r="A2588" s="3"/>
      <c r="B2588" s="9"/>
      <c r="C2588" s="10"/>
      <c r="D2588" s="9"/>
      <c r="F2588" s="3"/>
      <c r="G2588" s="8"/>
      <c r="H2588" s="8"/>
      <c r="I2588" s="8"/>
      <c r="K2588"/>
    </row>
    <row r="2589" spans="1:11" x14ac:dyDescent="0.25">
      <c r="A2589" s="3"/>
      <c r="B2589" s="9"/>
      <c r="C2589" s="10"/>
      <c r="D2589" s="9"/>
      <c r="F2589" s="3"/>
      <c r="G2589" s="8"/>
      <c r="H2589" s="8"/>
      <c r="I2589" s="8"/>
      <c r="K2589"/>
    </row>
    <row r="2590" spans="1:11" x14ac:dyDescent="0.25">
      <c r="A2590" s="3"/>
      <c r="B2590" s="9"/>
      <c r="C2590" s="10"/>
      <c r="D2590" s="9"/>
      <c r="F2590" s="3"/>
      <c r="G2590" s="8"/>
      <c r="H2590" s="8"/>
      <c r="I2590" s="8"/>
      <c r="K2590"/>
    </row>
    <row r="2591" spans="1:11" x14ac:dyDescent="0.25">
      <c r="A2591" s="3"/>
      <c r="B2591" s="9"/>
      <c r="C2591" s="10"/>
      <c r="D2591" s="9"/>
      <c r="F2591" s="3"/>
      <c r="G2591" s="8"/>
      <c r="H2591" s="8"/>
      <c r="I2591" s="8"/>
      <c r="K2591"/>
    </row>
    <row r="2592" spans="1:11" x14ac:dyDescent="0.25">
      <c r="A2592" s="3"/>
      <c r="B2592" s="9"/>
      <c r="C2592" s="10"/>
      <c r="D2592" s="9"/>
      <c r="F2592" s="3"/>
      <c r="G2592" s="8"/>
      <c r="H2592" s="8"/>
      <c r="I2592" s="8"/>
      <c r="K2592"/>
    </row>
    <row r="2593" spans="1:11" x14ac:dyDescent="0.25">
      <c r="A2593" s="3"/>
      <c r="B2593" s="9"/>
      <c r="C2593" s="10"/>
      <c r="D2593" s="9"/>
      <c r="F2593" s="3"/>
      <c r="G2593" s="8"/>
      <c r="H2593" s="8"/>
      <c r="I2593" s="8"/>
      <c r="K2593"/>
    </row>
    <row r="2594" spans="1:11" x14ac:dyDescent="0.25">
      <c r="A2594" s="3"/>
      <c r="B2594" s="9"/>
      <c r="C2594" s="10"/>
      <c r="D2594" s="9"/>
      <c r="F2594" s="3"/>
      <c r="G2594" s="8"/>
      <c r="H2594" s="8"/>
      <c r="I2594" s="8"/>
      <c r="K2594"/>
    </row>
    <row r="2595" spans="1:11" x14ac:dyDescent="0.25">
      <c r="A2595" s="3"/>
      <c r="B2595" s="9"/>
      <c r="C2595" s="10"/>
      <c r="D2595" s="9"/>
      <c r="F2595" s="3"/>
      <c r="G2595" s="8"/>
      <c r="H2595" s="8"/>
      <c r="I2595" s="8"/>
      <c r="K2595"/>
    </row>
    <row r="2596" spans="1:11" x14ac:dyDescent="0.25">
      <c r="A2596" s="3"/>
      <c r="B2596" s="9"/>
      <c r="C2596" s="10"/>
      <c r="D2596" s="9"/>
      <c r="F2596" s="3"/>
      <c r="G2596" s="8"/>
      <c r="H2596" s="8"/>
      <c r="I2596" s="8"/>
      <c r="K2596"/>
    </row>
    <row r="2597" spans="1:11" x14ac:dyDescent="0.25">
      <c r="A2597" s="3"/>
      <c r="B2597" s="9"/>
      <c r="C2597" s="10"/>
      <c r="D2597" s="9"/>
      <c r="F2597" s="3"/>
      <c r="G2597" s="8"/>
      <c r="H2597" s="8"/>
      <c r="I2597" s="8"/>
      <c r="K2597"/>
    </row>
    <row r="2598" spans="1:11" x14ac:dyDescent="0.25">
      <c r="A2598" s="3"/>
      <c r="B2598" s="9"/>
      <c r="C2598" s="10"/>
      <c r="D2598" s="9"/>
      <c r="F2598" s="3"/>
      <c r="G2598" s="8"/>
      <c r="H2598" s="8"/>
      <c r="I2598" s="8"/>
      <c r="K2598"/>
    </row>
    <row r="2599" spans="1:11" x14ac:dyDescent="0.25">
      <c r="A2599" s="3"/>
      <c r="B2599" s="9"/>
      <c r="C2599" s="10"/>
      <c r="D2599" s="9"/>
      <c r="F2599" s="3"/>
      <c r="G2599" s="8"/>
      <c r="H2599" s="8"/>
      <c r="I2599" s="8"/>
      <c r="K2599"/>
    </row>
    <row r="2600" spans="1:11" x14ac:dyDescent="0.25">
      <c r="A2600" s="3"/>
      <c r="B2600" s="9"/>
      <c r="C2600" s="10"/>
      <c r="D2600" s="9"/>
      <c r="F2600" s="3"/>
      <c r="G2600" s="8"/>
      <c r="H2600" s="8"/>
      <c r="I2600" s="8"/>
      <c r="K2600"/>
    </row>
    <row r="2601" spans="1:11" x14ac:dyDescent="0.25">
      <c r="A2601" s="3"/>
      <c r="B2601" s="9"/>
      <c r="C2601" s="10"/>
      <c r="D2601" s="9"/>
      <c r="F2601" s="3"/>
      <c r="G2601" s="8"/>
      <c r="H2601" s="8"/>
      <c r="I2601" s="8"/>
      <c r="K2601"/>
    </row>
    <row r="2602" spans="1:11" x14ac:dyDescent="0.25">
      <c r="A2602" s="3"/>
      <c r="B2602" s="9"/>
      <c r="C2602" s="10"/>
      <c r="D2602" s="9"/>
      <c r="F2602" s="3"/>
      <c r="G2602" s="8"/>
      <c r="H2602" s="8"/>
      <c r="I2602" s="8"/>
      <c r="K2602"/>
    </row>
    <row r="2603" spans="1:11" x14ac:dyDescent="0.25">
      <c r="A2603" s="3"/>
      <c r="B2603" s="9"/>
      <c r="C2603" s="10"/>
      <c r="D2603" s="9"/>
      <c r="F2603" s="3"/>
      <c r="G2603" s="8"/>
      <c r="H2603" s="8"/>
      <c r="I2603" s="8"/>
      <c r="K2603"/>
    </row>
    <row r="2604" spans="1:11" x14ac:dyDescent="0.25">
      <c r="A2604" s="3"/>
      <c r="B2604" s="9"/>
      <c r="C2604" s="10"/>
      <c r="D2604" s="9"/>
      <c r="F2604" s="3"/>
      <c r="G2604" s="8"/>
      <c r="H2604" s="8"/>
      <c r="I2604" s="8"/>
      <c r="K2604"/>
    </row>
    <row r="2605" spans="1:11" x14ac:dyDescent="0.25">
      <c r="A2605" s="3"/>
      <c r="B2605" s="9"/>
      <c r="C2605" s="10"/>
      <c r="D2605" s="9"/>
      <c r="F2605" s="3"/>
      <c r="G2605" s="8"/>
      <c r="H2605" s="8"/>
      <c r="I2605" s="8"/>
      <c r="K2605"/>
    </row>
    <row r="2606" spans="1:11" x14ac:dyDescent="0.25">
      <c r="A2606" s="3"/>
      <c r="B2606" s="9"/>
      <c r="C2606" s="10"/>
      <c r="D2606" s="9"/>
      <c r="F2606" s="3"/>
      <c r="G2606" s="8"/>
      <c r="H2606" s="8"/>
      <c r="I2606" s="8"/>
      <c r="K2606"/>
    </row>
    <row r="2607" spans="1:11" x14ac:dyDescent="0.25">
      <c r="A2607" s="3"/>
      <c r="B2607" s="9"/>
      <c r="C2607" s="10"/>
      <c r="D2607" s="9"/>
      <c r="F2607" s="3"/>
      <c r="G2607" s="8"/>
      <c r="H2607" s="8"/>
      <c r="I2607" s="8"/>
      <c r="K2607"/>
    </row>
    <row r="2608" spans="1:11" x14ac:dyDescent="0.25">
      <c r="A2608" s="3"/>
      <c r="B2608" s="9"/>
      <c r="C2608" s="10"/>
      <c r="D2608" s="9"/>
      <c r="F2608" s="3"/>
      <c r="G2608" s="8"/>
      <c r="H2608" s="8"/>
      <c r="I2608" s="8"/>
      <c r="K2608"/>
    </row>
    <row r="2609" spans="1:11" x14ac:dyDescent="0.25">
      <c r="A2609" s="3"/>
      <c r="B2609" s="9"/>
      <c r="C2609" s="10"/>
      <c r="D2609" s="9"/>
      <c r="F2609" s="3"/>
      <c r="G2609" s="8"/>
      <c r="H2609" s="8"/>
      <c r="I2609" s="8"/>
      <c r="K2609"/>
    </row>
    <row r="2610" spans="1:11" x14ac:dyDescent="0.25">
      <c r="A2610" s="3"/>
      <c r="B2610" s="9"/>
      <c r="C2610" s="10"/>
      <c r="D2610" s="9"/>
      <c r="F2610" s="3"/>
      <c r="G2610" s="8"/>
      <c r="H2610" s="8"/>
      <c r="I2610" s="8"/>
      <c r="K2610"/>
    </row>
    <row r="2611" spans="1:11" x14ac:dyDescent="0.25">
      <c r="A2611" s="3"/>
      <c r="B2611" s="9"/>
      <c r="C2611" s="10"/>
      <c r="D2611" s="9"/>
      <c r="F2611" s="3"/>
      <c r="G2611" s="8"/>
      <c r="H2611" s="8"/>
      <c r="I2611" s="8"/>
      <c r="K2611"/>
    </row>
    <row r="2612" spans="1:11" x14ac:dyDescent="0.25">
      <c r="A2612" s="3"/>
      <c r="B2612" s="9"/>
      <c r="C2612" s="10"/>
      <c r="D2612" s="9"/>
      <c r="F2612" s="3"/>
      <c r="G2612" s="8"/>
      <c r="H2612" s="8"/>
      <c r="I2612" s="8"/>
      <c r="K2612"/>
    </row>
    <row r="2613" spans="1:11" x14ac:dyDescent="0.25">
      <c r="A2613" s="3"/>
      <c r="B2613" s="9"/>
      <c r="C2613" s="10"/>
      <c r="D2613" s="9"/>
      <c r="F2613" s="3"/>
      <c r="G2613" s="8"/>
      <c r="H2613" s="8"/>
      <c r="I2613" s="8"/>
      <c r="K2613"/>
    </row>
    <row r="2614" spans="1:11" x14ac:dyDescent="0.25">
      <c r="A2614" s="3"/>
      <c r="B2614" s="9"/>
      <c r="C2614" s="10"/>
      <c r="D2614" s="9"/>
      <c r="F2614" s="3"/>
      <c r="G2614" s="8"/>
      <c r="H2614" s="8"/>
      <c r="I2614" s="8"/>
      <c r="K2614"/>
    </row>
    <row r="2615" spans="1:11" x14ac:dyDescent="0.25">
      <c r="A2615" s="3"/>
      <c r="B2615" s="9"/>
      <c r="C2615" s="10"/>
      <c r="D2615" s="9"/>
      <c r="F2615" s="3"/>
      <c r="G2615" s="8"/>
      <c r="H2615" s="8"/>
      <c r="I2615" s="8"/>
      <c r="K2615"/>
    </row>
    <row r="2616" spans="1:11" x14ac:dyDescent="0.25">
      <c r="A2616" s="3"/>
      <c r="B2616" s="9"/>
      <c r="C2616" s="10"/>
      <c r="D2616" s="9"/>
      <c r="F2616" s="3"/>
      <c r="G2616" s="8"/>
      <c r="H2616" s="8"/>
      <c r="I2616" s="8"/>
      <c r="K2616"/>
    </row>
    <row r="2617" spans="1:11" x14ac:dyDescent="0.25">
      <c r="A2617" s="3"/>
      <c r="B2617" s="9"/>
      <c r="C2617" s="10"/>
      <c r="D2617" s="9"/>
      <c r="F2617" s="3"/>
      <c r="G2617" s="8"/>
      <c r="H2617" s="8"/>
      <c r="I2617" s="8"/>
      <c r="K2617"/>
    </row>
    <row r="2618" spans="1:11" x14ac:dyDescent="0.25">
      <c r="A2618" s="3"/>
      <c r="B2618" s="9"/>
      <c r="C2618" s="10"/>
      <c r="D2618" s="9"/>
      <c r="F2618" s="3"/>
      <c r="G2618" s="8"/>
      <c r="H2618" s="8"/>
      <c r="I2618" s="8"/>
      <c r="K2618"/>
    </row>
    <row r="2619" spans="1:11" x14ac:dyDescent="0.25">
      <c r="A2619" s="3"/>
      <c r="B2619" s="9"/>
      <c r="C2619" s="10"/>
      <c r="D2619" s="9"/>
      <c r="F2619" s="3"/>
      <c r="G2619" s="8"/>
      <c r="H2619" s="8"/>
      <c r="I2619" s="8"/>
      <c r="K2619"/>
    </row>
    <row r="2620" spans="1:11" x14ac:dyDescent="0.25">
      <c r="A2620" s="3"/>
      <c r="B2620" s="9"/>
      <c r="C2620" s="10"/>
      <c r="D2620" s="9"/>
      <c r="F2620" s="3"/>
      <c r="G2620" s="8"/>
      <c r="H2620" s="8"/>
      <c r="I2620" s="8"/>
      <c r="K2620"/>
    </row>
    <row r="2621" spans="1:11" x14ac:dyDescent="0.25">
      <c r="A2621" s="3"/>
      <c r="B2621" s="9"/>
      <c r="C2621" s="10"/>
      <c r="D2621" s="9"/>
      <c r="F2621" s="3"/>
      <c r="G2621" s="8"/>
      <c r="H2621" s="8"/>
      <c r="I2621" s="8"/>
      <c r="K2621"/>
    </row>
    <row r="2622" spans="1:11" x14ac:dyDescent="0.25">
      <c r="A2622" s="3"/>
      <c r="B2622" s="9"/>
      <c r="C2622" s="10"/>
      <c r="D2622" s="9"/>
      <c r="F2622" s="3"/>
      <c r="G2622" s="8"/>
      <c r="H2622" s="8"/>
      <c r="I2622" s="8"/>
      <c r="K2622"/>
    </row>
    <row r="2623" spans="1:11" x14ac:dyDescent="0.25">
      <c r="A2623" s="3"/>
      <c r="B2623" s="9"/>
      <c r="C2623" s="10"/>
      <c r="D2623" s="9"/>
      <c r="F2623" s="3"/>
      <c r="G2623" s="8"/>
      <c r="H2623" s="8"/>
      <c r="I2623" s="8"/>
      <c r="K2623"/>
    </row>
    <row r="2624" spans="1:11" x14ac:dyDescent="0.25">
      <c r="A2624" s="3"/>
      <c r="B2624" s="9"/>
      <c r="C2624" s="10"/>
      <c r="D2624" s="9"/>
      <c r="F2624" s="3"/>
      <c r="G2624" s="8"/>
      <c r="H2624" s="8"/>
      <c r="I2624" s="8"/>
      <c r="K2624"/>
    </row>
    <row r="2625" spans="1:11" x14ac:dyDescent="0.25">
      <c r="A2625" s="3"/>
      <c r="B2625" s="9"/>
      <c r="C2625" s="10"/>
      <c r="D2625" s="9"/>
      <c r="F2625" s="3"/>
      <c r="G2625" s="8"/>
      <c r="H2625" s="8"/>
      <c r="I2625" s="8"/>
      <c r="K2625"/>
    </row>
    <row r="2626" spans="1:11" x14ac:dyDescent="0.25">
      <c r="A2626" s="3"/>
      <c r="B2626" s="9"/>
      <c r="C2626" s="10"/>
      <c r="D2626" s="9"/>
      <c r="F2626" s="3"/>
      <c r="G2626" s="8"/>
      <c r="H2626" s="8"/>
      <c r="I2626" s="8"/>
      <c r="K2626"/>
    </row>
    <row r="2627" spans="1:11" x14ac:dyDescent="0.25">
      <c r="A2627" s="3"/>
      <c r="B2627" s="9"/>
      <c r="C2627" s="10"/>
      <c r="D2627" s="9"/>
      <c r="F2627" s="3"/>
      <c r="G2627" s="8"/>
      <c r="H2627" s="8"/>
      <c r="I2627" s="8"/>
      <c r="K2627"/>
    </row>
    <row r="2628" spans="1:11" x14ac:dyDescent="0.25">
      <c r="A2628" s="3"/>
      <c r="B2628" s="9"/>
      <c r="C2628" s="10"/>
      <c r="D2628" s="9"/>
      <c r="F2628" s="3"/>
      <c r="G2628" s="8"/>
      <c r="H2628" s="8"/>
      <c r="I2628" s="8"/>
      <c r="K2628"/>
    </row>
    <row r="2629" spans="1:11" x14ac:dyDescent="0.25">
      <c r="A2629" s="3"/>
      <c r="B2629" s="9"/>
      <c r="C2629" s="10"/>
      <c r="D2629" s="9"/>
      <c r="F2629" s="3"/>
      <c r="G2629" s="8"/>
      <c r="H2629" s="8"/>
      <c r="I2629" s="8"/>
      <c r="K2629"/>
    </row>
    <row r="2630" spans="1:11" x14ac:dyDescent="0.25">
      <c r="A2630" s="3"/>
      <c r="B2630" s="9"/>
      <c r="C2630" s="10"/>
      <c r="D2630" s="9"/>
      <c r="F2630" s="3"/>
      <c r="G2630" s="8"/>
      <c r="H2630" s="8"/>
      <c r="I2630" s="8"/>
      <c r="K2630"/>
    </row>
    <row r="2631" spans="1:11" x14ac:dyDescent="0.25">
      <c r="A2631" s="3"/>
      <c r="B2631" s="9"/>
      <c r="C2631" s="10"/>
      <c r="D2631" s="9"/>
      <c r="F2631" s="3"/>
      <c r="G2631" s="8"/>
      <c r="H2631" s="8"/>
      <c r="I2631" s="8"/>
      <c r="K2631"/>
    </row>
    <row r="2632" spans="1:11" x14ac:dyDescent="0.25">
      <c r="A2632" s="3"/>
      <c r="B2632" s="9"/>
      <c r="C2632" s="10"/>
      <c r="D2632" s="9"/>
      <c r="F2632" s="3"/>
      <c r="G2632" s="8"/>
      <c r="H2632" s="8"/>
      <c r="I2632" s="8"/>
      <c r="K2632"/>
    </row>
    <row r="2633" spans="1:11" x14ac:dyDescent="0.25">
      <c r="A2633" s="3"/>
      <c r="B2633" s="9"/>
      <c r="C2633" s="10"/>
      <c r="D2633" s="9"/>
      <c r="F2633" s="3"/>
      <c r="G2633" s="8"/>
      <c r="H2633" s="8"/>
      <c r="I2633" s="8"/>
      <c r="K2633"/>
    </row>
    <row r="2634" spans="1:11" x14ac:dyDescent="0.25">
      <c r="A2634" s="3"/>
      <c r="B2634" s="9"/>
      <c r="C2634" s="10"/>
      <c r="D2634" s="9"/>
      <c r="F2634" s="3"/>
      <c r="G2634" s="8"/>
      <c r="H2634" s="8"/>
      <c r="I2634" s="8"/>
      <c r="K2634"/>
    </row>
    <row r="2635" spans="1:11" x14ac:dyDescent="0.25">
      <c r="A2635" s="3"/>
      <c r="B2635" s="9"/>
      <c r="C2635" s="10"/>
      <c r="D2635" s="9"/>
      <c r="F2635" s="3"/>
      <c r="G2635" s="8"/>
      <c r="H2635" s="8"/>
      <c r="I2635" s="8"/>
      <c r="K2635"/>
    </row>
    <row r="2636" spans="1:11" x14ac:dyDescent="0.25">
      <c r="A2636" s="3"/>
      <c r="B2636" s="9"/>
      <c r="C2636" s="10"/>
      <c r="D2636" s="9"/>
      <c r="F2636" s="3"/>
      <c r="G2636" s="8"/>
      <c r="H2636" s="8"/>
      <c r="I2636" s="8"/>
      <c r="K2636"/>
    </row>
    <row r="2637" spans="1:11" x14ac:dyDescent="0.25">
      <c r="A2637" s="3"/>
      <c r="B2637" s="9"/>
      <c r="C2637" s="10"/>
      <c r="D2637" s="9"/>
      <c r="F2637" s="3"/>
      <c r="G2637" s="8"/>
      <c r="H2637" s="8"/>
      <c r="I2637" s="8"/>
      <c r="K2637"/>
    </row>
    <row r="2638" spans="1:11" x14ac:dyDescent="0.25">
      <c r="A2638" s="3"/>
      <c r="B2638" s="9"/>
      <c r="C2638" s="10"/>
      <c r="D2638" s="9"/>
      <c r="F2638" s="3"/>
      <c r="G2638" s="8"/>
      <c r="H2638" s="8"/>
      <c r="I2638" s="8"/>
      <c r="K2638"/>
    </row>
    <row r="2639" spans="1:11" x14ac:dyDescent="0.25">
      <c r="A2639" s="3"/>
      <c r="B2639" s="9"/>
      <c r="C2639" s="10"/>
      <c r="D2639" s="9"/>
      <c r="F2639" s="3"/>
      <c r="G2639" s="8"/>
      <c r="H2639" s="8"/>
      <c r="I2639" s="8"/>
      <c r="K2639"/>
    </row>
    <row r="2640" spans="1:11" x14ac:dyDescent="0.25">
      <c r="A2640" s="3"/>
      <c r="B2640" s="9"/>
      <c r="C2640" s="10"/>
      <c r="D2640" s="9"/>
      <c r="F2640" s="3"/>
      <c r="G2640" s="8"/>
      <c r="H2640" s="8"/>
      <c r="I2640" s="8"/>
      <c r="K2640"/>
    </row>
    <row r="2641" spans="1:11" x14ac:dyDescent="0.25">
      <c r="A2641" s="3"/>
      <c r="B2641" s="9"/>
      <c r="C2641" s="10"/>
      <c r="D2641" s="9"/>
      <c r="F2641" s="3"/>
      <c r="G2641" s="8"/>
      <c r="H2641" s="8"/>
      <c r="I2641" s="8"/>
      <c r="K2641"/>
    </row>
    <row r="2642" spans="1:11" x14ac:dyDescent="0.25">
      <c r="A2642" s="3"/>
      <c r="B2642" s="9"/>
      <c r="C2642" s="10"/>
      <c r="D2642" s="9"/>
      <c r="F2642" s="3"/>
      <c r="G2642" s="8"/>
      <c r="H2642" s="8"/>
      <c r="I2642" s="8"/>
      <c r="K2642"/>
    </row>
    <row r="2643" spans="1:11" x14ac:dyDescent="0.25">
      <c r="A2643" s="3"/>
      <c r="B2643" s="9"/>
      <c r="C2643" s="10"/>
      <c r="D2643" s="9"/>
      <c r="F2643" s="3"/>
      <c r="G2643" s="8"/>
      <c r="H2643" s="8"/>
      <c r="I2643" s="8"/>
      <c r="K2643"/>
    </row>
    <row r="2644" spans="1:11" x14ac:dyDescent="0.25">
      <c r="A2644" s="3"/>
      <c r="B2644" s="9"/>
      <c r="C2644" s="10"/>
      <c r="D2644" s="9"/>
      <c r="F2644" s="3"/>
      <c r="G2644" s="8"/>
      <c r="H2644" s="8"/>
      <c r="I2644" s="8"/>
      <c r="K2644"/>
    </row>
    <row r="2645" spans="1:11" x14ac:dyDescent="0.25">
      <c r="A2645" s="3"/>
      <c r="B2645" s="9"/>
      <c r="C2645" s="10"/>
      <c r="D2645" s="9"/>
      <c r="F2645" s="3"/>
      <c r="G2645" s="8"/>
      <c r="H2645" s="8"/>
      <c r="I2645" s="8"/>
      <c r="K2645"/>
    </row>
    <row r="2646" spans="1:11" x14ac:dyDescent="0.25">
      <c r="A2646" s="3"/>
      <c r="B2646" s="9"/>
      <c r="C2646" s="10"/>
      <c r="D2646" s="9"/>
      <c r="F2646" s="3"/>
      <c r="G2646" s="8"/>
      <c r="H2646" s="8"/>
      <c r="I2646" s="8"/>
      <c r="K2646"/>
    </row>
    <row r="2647" spans="1:11" x14ac:dyDescent="0.25">
      <c r="A2647" s="3"/>
      <c r="B2647" s="9"/>
      <c r="C2647" s="10"/>
      <c r="D2647" s="9"/>
      <c r="F2647" s="3"/>
      <c r="G2647" s="8"/>
      <c r="H2647" s="8"/>
      <c r="I2647" s="8"/>
      <c r="K2647"/>
    </row>
    <row r="2648" spans="1:11" x14ac:dyDescent="0.25">
      <c r="A2648" s="3"/>
      <c r="B2648" s="9"/>
      <c r="C2648" s="10"/>
      <c r="D2648" s="9"/>
      <c r="F2648" s="3"/>
      <c r="G2648" s="8"/>
      <c r="H2648" s="8"/>
      <c r="I2648" s="8"/>
      <c r="K2648"/>
    </row>
    <row r="2649" spans="1:11" x14ac:dyDescent="0.25">
      <c r="A2649" s="3"/>
      <c r="B2649" s="9"/>
      <c r="C2649" s="10"/>
      <c r="D2649" s="9"/>
      <c r="F2649" s="3"/>
      <c r="G2649" s="8"/>
      <c r="H2649" s="8"/>
      <c r="I2649" s="8"/>
      <c r="K2649"/>
    </row>
    <row r="2650" spans="1:11" x14ac:dyDescent="0.25">
      <c r="A2650" s="3"/>
      <c r="B2650" s="9"/>
      <c r="C2650" s="10"/>
      <c r="D2650" s="9"/>
      <c r="F2650" s="3"/>
      <c r="G2650" s="8"/>
      <c r="H2650" s="8"/>
      <c r="I2650" s="8"/>
      <c r="K2650"/>
    </row>
    <row r="2651" spans="1:11" x14ac:dyDescent="0.25">
      <c r="A2651" s="3"/>
      <c r="B2651" s="9"/>
      <c r="C2651" s="10"/>
      <c r="D2651" s="9"/>
      <c r="F2651" s="3"/>
      <c r="G2651" s="8"/>
      <c r="H2651" s="8"/>
      <c r="I2651" s="8"/>
      <c r="K2651"/>
    </row>
    <row r="2652" spans="1:11" x14ac:dyDescent="0.25">
      <c r="A2652" s="3"/>
      <c r="B2652" s="9"/>
      <c r="C2652" s="10"/>
      <c r="D2652" s="9"/>
      <c r="F2652" s="3"/>
      <c r="G2652" s="8"/>
      <c r="H2652" s="8"/>
      <c r="I2652" s="8"/>
      <c r="K2652"/>
    </row>
    <row r="2653" spans="1:11" x14ac:dyDescent="0.25">
      <c r="A2653" s="3"/>
      <c r="B2653" s="9"/>
      <c r="C2653" s="10"/>
      <c r="D2653" s="9"/>
      <c r="F2653" s="3"/>
      <c r="G2653" s="8"/>
      <c r="H2653" s="8"/>
      <c r="I2653" s="8"/>
      <c r="K2653"/>
    </row>
    <row r="2654" spans="1:11" x14ac:dyDescent="0.25">
      <c r="A2654" s="3"/>
      <c r="B2654" s="9"/>
      <c r="C2654" s="10"/>
      <c r="D2654" s="9"/>
      <c r="F2654" s="3"/>
      <c r="G2654" s="8"/>
      <c r="H2654" s="8"/>
      <c r="I2654" s="8"/>
      <c r="K2654"/>
    </row>
    <row r="2655" spans="1:11" x14ac:dyDescent="0.25">
      <c r="A2655" s="3"/>
      <c r="B2655" s="9"/>
      <c r="C2655" s="10"/>
      <c r="D2655" s="9"/>
      <c r="F2655" s="3"/>
      <c r="G2655" s="8"/>
      <c r="H2655" s="8"/>
      <c r="I2655" s="8"/>
      <c r="K2655"/>
    </row>
    <row r="2656" spans="1:11" x14ac:dyDescent="0.25">
      <c r="A2656" s="3"/>
      <c r="B2656" s="9"/>
      <c r="C2656" s="10"/>
      <c r="D2656" s="9"/>
      <c r="F2656" s="3"/>
      <c r="G2656" s="8"/>
      <c r="H2656" s="8"/>
      <c r="I2656" s="8"/>
      <c r="K2656"/>
    </row>
    <row r="2657" spans="1:11" x14ac:dyDescent="0.25">
      <c r="A2657" s="3"/>
      <c r="B2657" s="9"/>
      <c r="C2657" s="10"/>
      <c r="D2657" s="9"/>
      <c r="F2657" s="3"/>
      <c r="G2657" s="8"/>
      <c r="H2657" s="8"/>
      <c r="I2657" s="8"/>
      <c r="K2657"/>
    </row>
    <row r="2658" spans="1:11" x14ac:dyDescent="0.25">
      <c r="A2658" s="3"/>
      <c r="B2658" s="9"/>
      <c r="C2658" s="10"/>
      <c r="D2658" s="9"/>
      <c r="F2658" s="3"/>
      <c r="G2658" s="8"/>
      <c r="H2658" s="8"/>
      <c r="I2658" s="8"/>
      <c r="K2658"/>
    </row>
    <row r="2659" spans="1:11" x14ac:dyDescent="0.25">
      <c r="A2659" s="3"/>
      <c r="B2659" s="9"/>
      <c r="C2659" s="10"/>
      <c r="D2659" s="9"/>
      <c r="F2659" s="3"/>
      <c r="G2659" s="8"/>
      <c r="H2659" s="8"/>
      <c r="I2659" s="8"/>
      <c r="K2659"/>
    </row>
    <row r="2660" spans="1:11" x14ac:dyDescent="0.25">
      <c r="A2660" s="3"/>
      <c r="B2660" s="9"/>
      <c r="C2660" s="10"/>
      <c r="D2660" s="9"/>
      <c r="F2660" s="3"/>
      <c r="G2660" s="8"/>
      <c r="H2660" s="8"/>
      <c r="I2660" s="8"/>
      <c r="K2660"/>
    </row>
    <row r="2661" spans="1:11" x14ac:dyDescent="0.25">
      <c r="A2661" s="3"/>
      <c r="B2661" s="9"/>
      <c r="C2661" s="10"/>
      <c r="D2661" s="9"/>
      <c r="F2661" s="3"/>
      <c r="G2661" s="8"/>
      <c r="H2661" s="8"/>
      <c r="I2661" s="8"/>
      <c r="K2661"/>
    </row>
    <row r="2662" spans="1:11" x14ac:dyDescent="0.25">
      <c r="A2662" s="3"/>
      <c r="B2662" s="9"/>
      <c r="C2662" s="10"/>
      <c r="D2662" s="9"/>
      <c r="F2662" s="3"/>
      <c r="G2662" s="8"/>
      <c r="H2662" s="8"/>
      <c r="I2662" s="8"/>
      <c r="K2662"/>
    </row>
    <row r="2663" spans="1:11" x14ac:dyDescent="0.25">
      <c r="A2663" s="3"/>
      <c r="B2663" s="9"/>
      <c r="C2663" s="10"/>
      <c r="D2663" s="9"/>
      <c r="F2663" s="3"/>
      <c r="G2663" s="8"/>
      <c r="H2663" s="8"/>
      <c r="I2663" s="8"/>
      <c r="K2663"/>
    </row>
    <row r="2664" spans="1:11" x14ac:dyDescent="0.25">
      <c r="A2664" s="3"/>
      <c r="B2664" s="9"/>
      <c r="C2664" s="10"/>
      <c r="D2664" s="9"/>
      <c r="F2664" s="3"/>
      <c r="G2664" s="8"/>
      <c r="H2664" s="8"/>
      <c r="I2664" s="8"/>
      <c r="K2664"/>
    </row>
    <row r="2665" spans="1:11" x14ac:dyDescent="0.25">
      <c r="A2665" s="3"/>
      <c r="B2665" s="9"/>
      <c r="C2665" s="10"/>
      <c r="D2665" s="9"/>
      <c r="F2665" s="3"/>
      <c r="G2665" s="8"/>
      <c r="H2665" s="8"/>
      <c r="I2665" s="8"/>
      <c r="K2665"/>
    </row>
    <row r="2666" spans="1:11" x14ac:dyDescent="0.25">
      <c r="A2666" s="3"/>
      <c r="B2666" s="9"/>
      <c r="C2666" s="10"/>
      <c r="D2666" s="9"/>
      <c r="F2666" s="3"/>
      <c r="G2666" s="8"/>
      <c r="H2666" s="8"/>
      <c r="I2666" s="8"/>
      <c r="K2666"/>
    </row>
    <row r="2667" spans="1:11" x14ac:dyDescent="0.25">
      <c r="A2667" s="3"/>
      <c r="B2667" s="9"/>
      <c r="C2667" s="10"/>
      <c r="D2667" s="9"/>
      <c r="F2667" s="3"/>
      <c r="G2667" s="8"/>
      <c r="H2667" s="8"/>
      <c r="I2667" s="8"/>
      <c r="K2667"/>
    </row>
    <row r="2668" spans="1:11" x14ac:dyDescent="0.25">
      <c r="A2668" s="3"/>
      <c r="B2668" s="9"/>
      <c r="C2668" s="10"/>
      <c r="D2668" s="9"/>
      <c r="F2668" s="3"/>
      <c r="G2668" s="8"/>
      <c r="H2668" s="8"/>
      <c r="I2668" s="8"/>
      <c r="K2668"/>
    </row>
    <row r="2669" spans="1:11" x14ac:dyDescent="0.25">
      <c r="A2669" s="3"/>
      <c r="B2669" s="9"/>
      <c r="C2669" s="10"/>
      <c r="D2669" s="9"/>
      <c r="F2669" s="3"/>
      <c r="G2669" s="8"/>
      <c r="H2669" s="8"/>
      <c r="I2669" s="8"/>
      <c r="K2669"/>
    </row>
    <row r="2670" spans="1:11" x14ac:dyDescent="0.25">
      <c r="A2670" s="3"/>
      <c r="B2670" s="9"/>
      <c r="C2670" s="10"/>
      <c r="D2670" s="9"/>
      <c r="F2670" s="3"/>
      <c r="G2670" s="8"/>
      <c r="H2670" s="8"/>
      <c r="I2670" s="8"/>
      <c r="K2670"/>
    </row>
    <row r="2671" spans="1:11" x14ac:dyDescent="0.25">
      <c r="A2671" s="3"/>
      <c r="B2671" s="9"/>
      <c r="C2671" s="10"/>
      <c r="D2671" s="9"/>
      <c r="F2671" s="3"/>
      <c r="G2671" s="8"/>
      <c r="H2671" s="8"/>
      <c r="I2671" s="8"/>
      <c r="K2671"/>
    </row>
    <row r="2672" spans="1:11" x14ac:dyDescent="0.25">
      <c r="A2672" s="3"/>
      <c r="B2672" s="9"/>
      <c r="C2672" s="10"/>
      <c r="D2672" s="9"/>
      <c r="F2672" s="3"/>
      <c r="G2672" s="8"/>
      <c r="H2672" s="8"/>
      <c r="I2672" s="8"/>
      <c r="K2672"/>
    </row>
    <row r="2673" spans="1:11" x14ac:dyDescent="0.25">
      <c r="A2673" s="3"/>
      <c r="B2673" s="9"/>
      <c r="C2673" s="10"/>
      <c r="D2673" s="9"/>
      <c r="F2673" s="3"/>
      <c r="G2673" s="8"/>
      <c r="H2673" s="8"/>
      <c r="I2673" s="8"/>
      <c r="K2673"/>
    </row>
    <row r="2674" spans="1:11" x14ac:dyDescent="0.25">
      <c r="A2674" s="3"/>
      <c r="B2674" s="9"/>
      <c r="C2674" s="10"/>
      <c r="D2674" s="9"/>
      <c r="F2674" s="3"/>
      <c r="G2674" s="8"/>
      <c r="H2674" s="8"/>
      <c r="I2674" s="8"/>
      <c r="K2674"/>
    </row>
    <row r="2675" spans="1:11" x14ac:dyDescent="0.25">
      <c r="A2675" s="3"/>
      <c r="B2675" s="9"/>
      <c r="C2675" s="10"/>
      <c r="D2675" s="9"/>
      <c r="F2675" s="3"/>
      <c r="G2675" s="8"/>
      <c r="H2675" s="8"/>
      <c r="I2675" s="8"/>
      <c r="K2675"/>
    </row>
    <row r="2676" spans="1:11" x14ac:dyDescent="0.25">
      <c r="A2676" s="3"/>
      <c r="B2676" s="9"/>
      <c r="C2676" s="10"/>
      <c r="D2676" s="9"/>
      <c r="F2676" s="3"/>
      <c r="G2676" s="8"/>
      <c r="H2676" s="8"/>
      <c r="I2676" s="8"/>
      <c r="K2676"/>
    </row>
    <row r="2677" spans="1:11" x14ac:dyDescent="0.25">
      <c r="A2677" s="3"/>
      <c r="B2677" s="9"/>
      <c r="C2677" s="10"/>
      <c r="D2677" s="9"/>
      <c r="F2677" s="3"/>
      <c r="G2677" s="8"/>
      <c r="H2677" s="8"/>
      <c r="I2677" s="8"/>
      <c r="K2677"/>
    </row>
    <row r="2678" spans="1:11" x14ac:dyDescent="0.25">
      <c r="A2678" s="3"/>
      <c r="B2678" s="9"/>
      <c r="C2678" s="10"/>
      <c r="D2678" s="9"/>
      <c r="F2678" s="3"/>
      <c r="G2678" s="8"/>
      <c r="H2678" s="8"/>
      <c r="I2678" s="8"/>
      <c r="K2678"/>
    </row>
    <row r="2679" spans="1:11" x14ac:dyDescent="0.25">
      <c r="A2679" s="3"/>
      <c r="B2679" s="9"/>
      <c r="C2679" s="10"/>
      <c r="D2679" s="9"/>
      <c r="F2679" s="3"/>
      <c r="G2679" s="8"/>
      <c r="H2679" s="8"/>
      <c r="I2679" s="8"/>
      <c r="K2679"/>
    </row>
    <row r="2680" spans="1:11" x14ac:dyDescent="0.25">
      <c r="A2680" s="3"/>
      <c r="B2680" s="9"/>
      <c r="C2680" s="10"/>
      <c r="D2680" s="9"/>
      <c r="F2680" s="3"/>
      <c r="G2680" s="8"/>
      <c r="H2680" s="8"/>
      <c r="I2680" s="8"/>
      <c r="K2680"/>
    </row>
    <row r="2681" spans="1:11" x14ac:dyDescent="0.25">
      <c r="A2681" s="3"/>
      <c r="B2681" s="9"/>
      <c r="C2681" s="10"/>
      <c r="D2681" s="9"/>
      <c r="F2681" s="3"/>
      <c r="G2681" s="8"/>
      <c r="H2681" s="8"/>
      <c r="I2681" s="8"/>
      <c r="K2681"/>
    </row>
    <row r="2682" spans="1:11" x14ac:dyDescent="0.25">
      <c r="A2682" s="3"/>
      <c r="B2682" s="9"/>
      <c r="C2682" s="10"/>
      <c r="D2682" s="9"/>
      <c r="F2682" s="3"/>
      <c r="G2682" s="8"/>
      <c r="H2682" s="8"/>
      <c r="I2682" s="8"/>
      <c r="K2682"/>
    </row>
    <row r="2683" spans="1:11" x14ac:dyDescent="0.25">
      <c r="A2683" s="3"/>
      <c r="B2683" s="9"/>
      <c r="C2683" s="10"/>
      <c r="D2683" s="9"/>
      <c r="F2683" s="3"/>
      <c r="G2683" s="8"/>
      <c r="H2683" s="8"/>
      <c r="I2683" s="8"/>
      <c r="K2683"/>
    </row>
    <row r="2684" spans="1:11" x14ac:dyDescent="0.25">
      <c r="A2684" s="3"/>
      <c r="B2684" s="9"/>
      <c r="C2684" s="10"/>
      <c r="D2684" s="9"/>
      <c r="F2684" s="3"/>
      <c r="G2684" s="8"/>
      <c r="H2684" s="8"/>
      <c r="I2684" s="8"/>
      <c r="K2684"/>
    </row>
    <row r="2685" spans="1:11" x14ac:dyDescent="0.25">
      <c r="A2685" s="3"/>
      <c r="B2685" s="9"/>
      <c r="C2685" s="10"/>
      <c r="D2685" s="9"/>
      <c r="F2685" s="3"/>
      <c r="G2685" s="8"/>
      <c r="H2685" s="8"/>
      <c r="I2685" s="8"/>
      <c r="K2685"/>
    </row>
    <row r="2686" spans="1:11" x14ac:dyDescent="0.25">
      <c r="A2686" s="3"/>
      <c r="B2686" s="9"/>
      <c r="C2686" s="10"/>
      <c r="D2686" s="9"/>
      <c r="F2686" s="3"/>
      <c r="G2686" s="8"/>
      <c r="H2686" s="8"/>
      <c r="I2686" s="8"/>
      <c r="K2686"/>
    </row>
    <row r="2687" spans="1:11" x14ac:dyDescent="0.25">
      <c r="A2687" s="3"/>
      <c r="B2687" s="9"/>
      <c r="C2687" s="10"/>
      <c r="D2687" s="9"/>
      <c r="F2687" s="3"/>
      <c r="G2687" s="8"/>
      <c r="H2687" s="8"/>
      <c r="I2687" s="8"/>
      <c r="K2687"/>
    </row>
    <row r="2688" spans="1:11" x14ac:dyDescent="0.25">
      <c r="A2688" s="3"/>
      <c r="B2688" s="9"/>
      <c r="C2688" s="10"/>
      <c r="D2688" s="9"/>
      <c r="F2688" s="3"/>
      <c r="G2688" s="8"/>
      <c r="H2688" s="8"/>
      <c r="I2688" s="8"/>
      <c r="K2688"/>
    </row>
    <row r="2689" spans="1:11" x14ac:dyDescent="0.25">
      <c r="A2689" s="3"/>
      <c r="B2689" s="9"/>
      <c r="C2689" s="10"/>
      <c r="D2689" s="9"/>
      <c r="F2689" s="3"/>
      <c r="G2689" s="8"/>
      <c r="H2689" s="8"/>
      <c r="I2689" s="8"/>
      <c r="K2689"/>
    </row>
    <row r="2690" spans="1:11" x14ac:dyDescent="0.25">
      <c r="A2690" s="3"/>
      <c r="B2690" s="9"/>
      <c r="C2690" s="10"/>
      <c r="D2690" s="9"/>
      <c r="F2690" s="3"/>
      <c r="G2690" s="8"/>
      <c r="H2690" s="8"/>
      <c r="I2690" s="8"/>
      <c r="K2690"/>
    </row>
    <row r="2691" spans="1:11" x14ac:dyDescent="0.25">
      <c r="A2691" s="3"/>
      <c r="B2691" s="9"/>
      <c r="C2691" s="10"/>
      <c r="D2691" s="9"/>
      <c r="F2691" s="3"/>
      <c r="G2691" s="8"/>
      <c r="H2691" s="8"/>
      <c r="I2691" s="8"/>
      <c r="K2691"/>
    </row>
    <row r="2692" spans="1:11" x14ac:dyDescent="0.25">
      <c r="A2692" s="3"/>
      <c r="B2692" s="9"/>
      <c r="C2692" s="10"/>
      <c r="D2692" s="9"/>
      <c r="F2692" s="3"/>
      <c r="G2692" s="8"/>
      <c r="H2692" s="8"/>
      <c r="I2692" s="8"/>
      <c r="K2692"/>
    </row>
    <row r="2693" spans="1:11" x14ac:dyDescent="0.25">
      <c r="A2693" s="3"/>
      <c r="B2693" s="9"/>
      <c r="C2693" s="10"/>
      <c r="D2693" s="9"/>
      <c r="F2693" s="3"/>
      <c r="G2693" s="8"/>
      <c r="H2693" s="8"/>
      <c r="I2693" s="8"/>
      <c r="K2693"/>
    </row>
    <row r="2694" spans="1:11" x14ac:dyDescent="0.25">
      <c r="A2694" s="3"/>
      <c r="B2694" s="9"/>
      <c r="C2694" s="10"/>
      <c r="D2694" s="9"/>
      <c r="F2694" s="3"/>
      <c r="G2694" s="8"/>
      <c r="H2694" s="8"/>
      <c r="I2694" s="8"/>
      <c r="K2694"/>
    </row>
    <row r="2695" spans="1:11" x14ac:dyDescent="0.25">
      <c r="A2695" s="3"/>
      <c r="B2695" s="9"/>
      <c r="C2695" s="10"/>
      <c r="D2695" s="9"/>
      <c r="F2695" s="3"/>
      <c r="G2695" s="8"/>
      <c r="H2695" s="8"/>
      <c r="I2695" s="8"/>
      <c r="K2695"/>
    </row>
    <row r="2696" spans="1:11" x14ac:dyDescent="0.25">
      <c r="A2696" s="3"/>
      <c r="B2696" s="9"/>
      <c r="C2696" s="10"/>
      <c r="D2696" s="9"/>
      <c r="F2696" s="3"/>
      <c r="G2696" s="8"/>
      <c r="H2696" s="8"/>
      <c r="I2696" s="8"/>
      <c r="K2696"/>
    </row>
    <row r="2697" spans="1:11" x14ac:dyDescent="0.25">
      <c r="A2697" s="3"/>
      <c r="B2697" s="9"/>
      <c r="C2697" s="10"/>
      <c r="D2697" s="9"/>
      <c r="F2697" s="3"/>
      <c r="G2697" s="8"/>
      <c r="H2697" s="8"/>
      <c r="I2697" s="8"/>
      <c r="K2697"/>
    </row>
    <row r="2698" spans="1:11" x14ac:dyDescent="0.25">
      <c r="A2698" s="3"/>
      <c r="B2698" s="9"/>
      <c r="C2698" s="10"/>
      <c r="D2698" s="9"/>
      <c r="F2698" s="3"/>
      <c r="G2698" s="8"/>
      <c r="H2698" s="8"/>
      <c r="I2698" s="8"/>
      <c r="K2698"/>
    </row>
    <row r="2699" spans="1:11" x14ac:dyDescent="0.25">
      <c r="A2699" s="3"/>
      <c r="B2699" s="9"/>
      <c r="C2699" s="10"/>
      <c r="D2699" s="9"/>
      <c r="F2699" s="3"/>
      <c r="G2699" s="8"/>
      <c r="H2699" s="8"/>
      <c r="I2699" s="8"/>
      <c r="K2699"/>
    </row>
    <row r="2700" spans="1:11" x14ac:dyDescent="0.25">
      <c r="A2700" s="3"/>
      <c r="B2700" s="9"/>
      <c r="C2700" s="10"/>
      <c r="D2700" s="9"/>
      <c r="F2700" s="3"/>
      <c r="G2700" s="8"/>
      <c r="H2700" s="8"/>
      <c r="I2700" s="8"/>
      <c r="K2700"/>
    </row>
    <row r="2701" spans="1:11" x14ac:dyDescent="0.25">
      <c r="A2701" s="3"/>
      <c r="B2701" s="9"/>
      <c r="C2701" s="10"/>
      <c r="D2701" s="9"/>
      <c r="F2701" s="3"/>
      <c r="G2701" s="8"/>
      <c r="H2701" s="8"/>
      <c r="I2701" s="8"/>
      <c r="K2701"/>
    </row>
    <row r="2702" spans="1:11" x14ac:dyDescent="0.25">
      <c r="A2702" s="3"/>
      <c r="B2702" s="9"/>
      <c r="C2702" s="10"/>
      <c r="D2702" s="9"/>
      <c r="F2702" s="3"/>
      <c r="G2702" s="8"/>
      <c r="H2702" s="8"/>
      <c r="I2702" s="8"/>
      <c r="K2702"/>
    </row>
    <row r="2703" spans="1:11" x14ac:dyDescent="0.25">
      <c r="A2703" s="3"/>
      <c r="B2703" s="9"/>
      <c r="C2703" s="10"/>
      <c r="D2703" s="9"/>
      <c r="F2703" s="3"/>
      <c r="G2703" s="8"/>
      <c r="H2703" s="8"/>
      <c r="I2703" s="8"/>
      <c r="K2703"/>
    </row>
    <row r="2704" spans="1:11" x14ac:dyDescent="0.25">
      <c r="A2704" s="3"/>
      <c r="B2704" s="9"/>
      <c r="C2704" s="10"/>
      <c r="D2704" s="9"/>
      <c r="F2704" s="3"/>
      <c r="G2704" s="8"/>
      <c r="H2704" s="8"/>
      <c r="I2704" s="8"/>
      <c r="K2704"/>
    </row>
    <row r="2705" spans="1:11" x14ac:dyDescent="0.25">
      <c r="A2705" s="3"/>
      <c r="B2705" s="9"/>
      <c r="C2705" s="10"/>
      <c r="D2705" s="9"/>
      <c r="F2705" s="3"/>
      <c r="G2705" s="8"/>
      <c r="H2705" s="8"/>
      <c r="I2705" s="8"/>
      <c r="K2705"/>
    </row>
    <row r="2706" spans="1:11" x14ac:dyDescent="0.25">
      <c r="A2706" s="3"/>
      <c r="B2706" s="9"/>
      <c r="C2706" s="10"/>
      <c r="D2706" s="9"/>
      <c r="F2706" s="3"/>
      <c r="G2706" s="8"/>
      <c r="H2706" s="8"/>
      <c r="I2706" s="8"/>
      <c r="K2706"/>
    </row>
    <row r="2707" spans="1:11" x14ac:dyDescent="0.25">
      <c r="A2707" s="3"/>
      <c r="B2707" s="9"/>
      <c r="C2707" s="10"/>
      <c r="D2707" s="9"/>
      <c r="F2707" s="3"/>
      <c r="G2707" s="8"/>
      <c r="H2707" s="8"/>
      <c r="I2707" s="8"/>
      <c r="K2707"/>
    </row>
    <row r="2708" spans="1:11" x14ac:dyDescent="0.25">
      <c r="A2708" s="3"/>
      <c r="B2708" s="9"/>
      <c r="C2708" s="10"/>
      <c r="D2708" s="9"/>
      <c r="F2708" s="3"/>
      <c r="G2708" s="8"/>
      <c r="H2708" s="8"/>
      <c r="I2708" s="8"/>
      <c r="K2708"/>
    </row>
    <row r="2709" spans="1:11" x14ac:dyDescent="0.25">
      <c r="A2709" s="3"/>
      <c r="B2709" s="9"/>
      <c r="C2709" s="10"/>
      <c r="D2709" s="9"/>
      <c r="F2709" s="3"/>
      <c r="G2709" s="8"/>
      <c r="H2709" s="8"/>
      <c r="I2709" s="8"/>
      <c r="K2709"/>
    </row>
    <row r="2710" spans="1:11" x14ac:dyDescent="0.25">
      <c r="A2710" s="3"/>
      <c r="B2710" s="9"/>
      <c r="C2710" s="10"/>
      <c r="D2710" s="9"/>
      <c r="F2710" s="3"/>
      <c r="G2710" s="8"/>
      <c r="H2710" s="8"/>
      <c r="I2710" s="8"/>
      <c r="K2710"/>
    </row>
    <row r="2711" spans="1:11" x14ac:dyDescent="0.25">
      <c r="A2711" s="3"/>
      <c r="B2711" s="9"/>
      <c r="C2711" s="10"/>
      <c r="D2711" s="9"/>
      <c r="F2711" s="3"/>
      <c r="G2711" s="8"/>
      <c r="H2711" s="8"/>
      <c r="I2711" s="8"/>
      <c r="K2711"/>
    </row>
    <row r="2712" spans="1:11" x14ac:dyDescent="0.25">
      <c r="A2712" s="3"/>
      <c r="B2712" s="9"/>
      <c r="C2712" s="10"/>
      <c r="D2712" s="9"/>
      <c r="F2712" s="3"/>
      <c r="G2712" s="8"/>
      <c r="H2712" s="8"/>
      <c r="I2712" s="8"/>
      <c r="K2712"/>
    </row>
    <row r="2713" spans="1:11" x14ac:dyDescent="0.25">
      <c r="A2713" s="3"/>
      <c r="B2713" s="9"/>
      <c r="C2713" s="10"/>
      <c r="D2713" s="9"/>
      <c r="F2713" s="3"/>
      <c r="G2713" s="8"/>
      <c r="H2713" s="8"/>
      <c r="I2713" s="8"/>
      <c r="K2713"/>
    </row>
    <row r="2714" spans="1:11" x14ac:dyDescent="0.25">
      <c r="A2714" s="3"/>
      <c r="B2714" s="9"/>
      <c r="C2714" s="10"/>
      <c r="D2714" s="9"/>
      <c r="F2714" s="3"/>
      <c r="G2714" s="8"/>
      <c r="H2714" s="8"/>
      <c r="I2714" s="8"/>
      <c r="K2714"/>
    </row>
    <row r="2715" spans="1:11" x14ac:dyDescent="0.25">
      <c r="A2715" s="3"/>
      <c r="B2715" s="9"/>
      <c r="C2715" s="10"/>
      <c r="D2715" s="9"/>
      <c r="F2715" s="3"/>
      <c r="G2715" s="8"/>
      <c r="H2715" s="8"/>
      <c r="I2715" s="8"/>
      <c r="K2715"/>
    </row>
    <row r="2716" spans="1:11" x14ac:dyDescent="0.25">
      <c r="A2716" s="3"/>
      <c r="B2716" s="9"/>
      <c r="C2716" s="10"/>
      <c r="D2716" s="9"/>
      <c r="F2716" s="3"/>
      <c r="G2716" s="8"/>
      <c r="H2716" s="8"/>
      <c r="I2716" s="8"/>
      <c r="K2716"/>
    </row>
    <row r="2717" spans="1:11" x14ac:dyDescent="0.25">
      <c r="A2717" s="3"/>
      <c r="B2717" s="9"/>
      <c r="C2717" s="10"/>
      <c r="D2717" s="9"/>
      <c r="F2717" s="3"/>
      <c r="G2717" s="8"/>
      <c r="H2717" s="8"/>
      <c r="I2717" s="8"/>
      <c r="K2717"/>
    </row>
    <row r="2718" spans="1:11" x14ac:dyDescent="0.25">
      <c r="A2718" s="3"/>
      <c r="B2718" s="9"/>
      <c r="C2718" s="10"/>
      <c r="D2718" s="9"/>
      <c r="F2718" s="3"/>
      <c r="G2718" s="8"/>
      <c r="H2718" s="8"/>
      <c r="I2718" s="8"/>
      <c r="K2718"/>
    </row>
    <row r="2719" spans="1:11" x14ac:dyDescent="0.25">
      <c r="A2719" s="3"/>
      <c r="B2719" s="9"/>
      <c r="C2719" s="10"/>
      <c r="D2719" s="9"/>
      <c r="F2719" s="3"/>
      <c r="G2719" s="8"/>
      <c r="H2719" s="8"/>
      <c r="I2719" s="8"/>
      <c r="K2719"/>
    </row>
    <row r="2720" spans="1:11" x14ac:dyDescent="0.25">
      <c r="A2720" s="3"/>
      <c r="B2720" s="9"/>
      <c r="C2720" s="10"/>
      <c r="D2720" s="9"/>
      <c r="F2720" s="3"/>
      <c r="G2720" s="8"/>
      <c r="H2720" s="8"/>
      <c r="I2720" s="8"/>
      <c r="K2720"/>
    </row>
    <row r="2721" spans="1:11" x14ac:dyDescent="0.25">
      <c r="A2721" s="3"/>
      <c r="B2721" s="9"/>
      <c r="C2721" s="10"/>
      <c r="D2721" s="9"/>
      <c r="F2721" s="3"/>
      <c r="G2721" s="8"/>
      <c r="H2721" s="8"/>
      <c r="I2721" s="8"/>
      <c r="K2721"/>
    </row>
    <row r="2722" spans="1:11" x14ac:dyDescent="0.25">
      <c r="A2722" s="3"/>
      <c r="B2722" s="9"/>
      <c r="C2722" s="10"/>
      <c r="D2722" s="9"/>
      <c r="F2722" s="3"/>
      <c r="G2722" s="8"/>
      <c r="H2722" s="8"/>
      <c r="I2722" s="8"/>
      <c r="K2722"/>
    </row>
    <row r="2723" spans="1:11" x14ac:dyDescent="0.25">
      <c r="A2723" s="3"/>
      <c r="B2723" s="9"/>
      <c r="C2723" s="10"/>
      <c r="D2723" s="9"/>
      <c r="F2723" s="3"/>
      <c r="G2723" s="8"/>
      <c r="H2723" s="8"/>
      <c r="I2723" s="8"/>
      <c r="K2723"/>
    </row>
    <row r="2724" spans="1:11" x14ac:dyDescent="0.25">
      <c r="A2724" s="3"/>
      <c r="B2724" s="9"/>
      <c r="C2724" s="10"/>
      <c r="D2724" s="9"/>
      <c r="F2724" s="3"/>
      <c r="G2724" s="8"/>
      <c r="H2724" s="8"/>
      <c r="I2724" s="8"/>
      <c r="K2724"/>
    </row>
    <row r="2725" spans="1:11" x14ac:dyDescent="0.25">
      <c r="A2725" s="3"/>
      <c r="B2725" s="9"/>
      <c r="C2725" s="10"/>
      <c r="D2725" s="9"/>
      <c r="F2725" s="3"/>
      <c r="G2725" s="8"/>
      <c r="H2725" s="8"/>
      <c r="I2725" s="8"/>
      <c r="K2725"/>
    </row>
    <row r="2726" spans="1:11" x14ac:dyDescent="0.25">
      <c r="A2726" s="3"/>
      <c r="B2726" s="9"/>
      <c r="C2726" s="10"/>
      <c r="D2726" s="9"/>
      <c r="F2726" s="3"/>
      <c r="G2726" s="8"/>
      <c r="H2726" s="8"/>
      <c r="I2726" s="8"/>
      <c r="K2726"/>
    </row>
    <row r="2727" spans="1:11" x14ac:dyDescent="0.25">
      <c r="A2727" s="3"/>
      <c r="B2727" s="9"/>
      <c r="C2727" s="10"/>
      <c r="D2727" s="9"/>
      <c r="F2727" s="3"/>
      <c r="G2727" s="8"/>
      <c r="H2727" s="8"/>
      <c r="I2727" s="8"/>
      <c r="K2727"/>
    </row>
    <row r="2728" spans="1:11" x14ac:dyDescent="0.25">
      <c r="A2728" s="3"/>
      <c r="B2728" s="9"/>
      <c r="C2728" s="10"/>
      <c r="D2728" s="9"/>
      <c r="F2728" s="3"/>
      <c r="G2728" s="8"/>
      <c r="H2728" s="8"/>
      <c r="I2728" s="8"/>
      <c r="K2728"/>
    </row>
    <row r="2729" spans="1:11" x14ac:dyDescent="0.25">
      <c r="A2729" s="3"/>
      <c r="B2729" s="9"/>
      <c r="C2729" s="10"/>
      <c r="D2729" s="9"/>
      <c r="F2729" s="3"/>
      <c r="G2729" s="8"/>
      <c r="H2729" s="8"/>
      <c r="I2729" s="8"/>
      <c r="K2729"/>
    </row>
    <row r="2730" spans="1:11" x14ac:dyDescent="0.25">
      <c r="A2730" s="3"/>
      <c r="B2730" s="9"/>
      <c r="C2730" s="10"/>
      <c r="D2730" s="9"/>
      <c r="F2730" s="3"/>
      <c r="G2730" s="8"/>
      <c r="H2730" s="8"/>
      <c r="I2730" s="8"/>
      <c r="K2730"/>
    </row>
    <row r="2731" spans="1:11" x14ac:dyDescent="0.25">
      <c r="A2731" s="3"/>
      <c r="B2731" s="9"/>
      <c r="C2731" s="10"/>
      <c r="D2731" s="9"/>
      <c r="F2731" s="3"/>
      <c r="G2731" s="8"/>
      <c r="H2731" s="8"/>
      <c r="I2731" s="8"/>
      <c r="K2731"/>
    </row>
    <row r="2732" spans="1:11" x14ac:dyDescent="0.25">
      <c r="A2732" s="3"/>
      <c r="B2732" s="9"/>
      <c r="C2732" s="10"/>
      <c r="D2732" s="9"/>
      <c r="F2732" s="3"/>
      <c r="G2732" s="8"/>
      <c r="H2732" s="8"/>
      <c r="I2732" s="8"/>
      <c r="K2732"/>
    </row>
    <row r="2733" spans="1:11" x14ac:dyDescent="0.25">
      <c r="A2733" s="3"/>
      <c r="B2733" s="9"/>
      <c r="C2733" s="10"/>
      <c r="D2733" s="9"/>
      <c r="F2733" s="3"/>
      <c r="G2733" s="8"/>
      <c r="H2733" s="8"/>
      <c r="I2733" s="8"/>
      <c r="K2733"/>
    </row>
    <row r="2734" spans="1:11" x14ac:dyDescent="0.25">
      <c r="A2734" s="3"/>
      <c r="B2734" s="9"/>
      <c r="C2734" s="10"/>
      <c r="D2734" s="9"/>
      <c r="F2734" s="3"/>
      <c r="G2734" s="8"/>
      <c r="H2734" s="8"/>
      <c r="I2734" s="8"/>
      <c r="K2734"/>
    </row>
    <row r="2735" spans="1:11" x14ac:dyDescent="0.25">
      <c r="A2735" s="3"/>
      <c r="B2735" s="9"/>
      <c r="C2735" s="10"/>
      <c r="D2735" s="9"/>
      <c r="F2735" s="3"/>
      <c r="G2735" s="8"/>
      <c r="H2735" s="8"/>
      <c r="I2735" s="8"/>
      <c r="K2735"/>
    </row>
    <row r="2736" spans="1:11" x14ac:dyDescent="0.25">
      <c r="A2736" s="3"/>
      <c r="B2736" s="9"/>
      <c r="C2736" s="10"/>
      <c r="D2736" s="9"/>
      <c r="F2736" s="3"/>
      <c r="G2736" s="8"/>
      <c r="H2736" s="8"/>
      <c r="I2736" s="8"/>
      <c r="K2736"/>
    </row>
    <row r="2737" spans="1:11" x14ac:dyDescent="0.25">
      <c r="A2737" s="3"/>
      <c r="B2737" s="9"/>
      <c r="C2737" s="10"/>
      <c r="D2737" s="9"/>
      <c r="F2737" s="3"/>
      <c r="G2737" s="8"/>
      <c r="H2737" s="8"/>
      <c r="I2737" s="8"/>
      <c r="K2737"/>
    </row>
    <row r="2738" spans="1:11" x14ac:dyDescent="0.25">
      <c r="A2738" s="3"/>
      <c r="B2738" s="9"/>
      <c r="C2738" s="10"/>
      <c r="D2738" s="9"/>
      <c r="F2738" s="3"/>
      <c r="G2738" s="8"/>
      <c r="H2738" s="8"/>
      <c r="I2738" s="8"/>
      <c r="K2738"/>
    </row>
    <row r="2739" spans="1:11" x14ac:dyDescent="0.25">
      <c r="A2739" s="3"/>
      <c r="B2739" s="9"/>
      <c r="C2739" s="10"/>
      <c r="D2739" s="9"/>
      <c r="F2739" s="3"/>
      <c r="G2739" s="8"/>
      <c r="H2739" s="8"/>
      <c r="I2739" s="8"/>
      <c r="K2739"/>
    </row>
    <row r="2740" spans="1:11" x14ac:dyDescent="0.25">
      <c r="A2740" s="3"/>
      <c r="B2740" s="9"/>
      <c r="C2740" s="10"/>
      <c r="D2740" s="9"/>
      <c r="F2740" s="3"/>
      <c r="G2740" s="8"/>
      <c r="H2740" s="8"/>
      <c r="I2740" s="8"/>
      <c r="K2740"/>
    </row>
    <row r="2741" spans="1:11" x14ac:dyDescent="0.25">
      <c r="A2741" s="3"/>
      <c r="B2741" s="9"/>
      <c r="C2741" s="10"/>
      <c r="D2741" s="9"/>
      <c r="F2741" s="3"/>
      <c r="G2741" s="8"/>
      <c r="H2741" s="8"/>
      <c r="I2741" s="8"/>
      <c r="K2741"/>
    </row>
    <row r="2742" spans="1:11" x14ac:dyDescent="0.25">
      <c r="A2742" s="3"/>
      <c r="B2742" s="9"/>
      <c r="C2742" s="10"/>
      <c r="D2742" s="9"/>
      <c r="F2742" s="3"/>
      <c r="G2742" s="8"/>
      <c r="H2742" s="8"/>
      <c r="I2742" s="8"/>
      <c r="K2742"/>
    </row>
    <row r="2743" spans="1:11" x14ac:dyDescent="0.25">
      <c r="A2743" s="3"/>
      <c r="B2743" s="9"/>
      <c r="C2743" s="10"/>
      <c r="D2743" s="9"/>
      <c r="F2743" s="3"/>
      <c r="G2743" s="8"/>
      <c r="H2743" s="8"/>
      <c r="I2743" s="8"/>
      <c r="K2743"/>
    </row>
    <row r="2744" spans="1:11" x14ac:dyDescent="0.25">
      <c r="A2744" s="3"/>
      <c r="B2744" s="9"/>
      <c r="C2744" s="10"/>
      <c r="D2744" s="9"/>
      <c r="F2744" s="3"/>
      <c r="G2744" s="8"/>
      <c r="H2744" s="8"/>
      <c r="I2744" s="8"/>
      <c r="K2744"/>
    </row>
    <row r="2745" spans="1:11" x14ac:dyDescent="0.25">
      <c r="A2745" s="3"/>
      <c r="B2745" s="9"/>
      <c r="C2745" s="10"/>
      <c r="D2745" s="9"/>
      <c r="F2745" s="3"/>
      <c r="G2745" s="8"/>
      <c r="H2745" s="8"/>
      <c r="I2745" s="8"/>
      <c r="K2745"/>
    </row>
    <row r="2746" spans="1:11" x14ac:dyDescent="0.25">
      <c r="A2746" s="3"/>
      <c r="B2746" s="9"/>
      <c r="C2746" s="10"/>
      <c r="D2746" s="9"/>
      <c r="F2746" s="3"/>
      <c r="G2746" s="8"/>
      <c r="H2746" s="8"/>
      <c r="I2746" s="8"/>
      <c r="K2746"/>
    </row>
    <row r="2747" spans="1:11" x14ac:dyDescent="0.25">
      <c r="A2747" s="3"/>
      <c r="B2747" s="9"/>
      <c r="C2747" s="10"/>
      <c r="D2747" s="9"/>
      <c r="F2747" s="3"/>
      <c r="G2747" s="8"/>
      <c r="H2747" s="8"/>
      <c r="I2747" s="8"/>
      <c r="K2747"/>
    </row>
    <row r="2748" spans="1:11" x14ac:dyDescent="0.25">
      <c r="A2748" s="3"/>
      <c r="B2748" s="9"/>
      <c r="C2748" s="10"/>
      <c r="D2748" s="9"/>
      <c r="F2748" s="3"/>
      <c r="G2748" s="8"/>
      <c r="H2748" s="8"/>
      <c r="I2748" s="8"/>
      <c r="K2748"/>
    </row>
    <row r="2749" spans="1:11" x14ac:dyDescent="0.25">
      <c r="A2749" s="3"/>
      <c r="B2749" s="9"/>
      <c r="C2749" s="10"/>
      <c r="D2749" s="9"/>
      <c r="F2749" s="3"/>
      <c r="G2749" s="8"/>
      <c r="H2749" s="8"/>
      <c r="I2749" s="8"/>
      <c r="K2749"/>
    </row>
    <row r="2750" spans="1:11" x14ac:dyDescent="0.25">
      <c r="A2750" s="3"/>
      <c r="B2750" s="9"/>
      <c r="C2750" s="10"/>
      <c r="D2750" s="9"/>
      <c r="F2750" s="3"/>
      <c r="G2750" s="8"/>
      <c r="H2750" s="8"/>
      <c r="I2750" s="8"/>
      <c r="K2750"/>
    </row>
    <row r="2751" spans="1:11" x14ac:dyDescent="0.25">
      <c r="A2751" s="3"/>
      <c r="B2751" s="9"/>
      <c r="C2751" s="10"/>
      <c r="D2751" s="9"/>
      <c r="F2751" s="3"/>
      <c r="G2751" s="8"/>
      <c r="H2751" s="8"/>
      <c r="I2751" s="8"/>
      <c r="K2751"/>
    </row>
    <row r="2752" spans="1:11" x14ac:dyDescent="0.25">
      <c r="A2752" s="3"/>
      <c r="B2752" s="9"/>
      <c r="C2752" s="10"/>
      <c r="D2752" s="9"/>
      <c r="F2752" s="3"/>
      <c r="G2752" s="8"/>
      <c r="H2752" s="8"/>
      <c r="I2752" s="8"/>
      <c r="K2752"/>
    </row>
    <row r="2753" spans="1:11" x14ac:dyDescent="0.25">
      <c r="A2753" s="3"/>
      <c r="B2753" s="9"/>
      <c r="C2753" s="10"/>
      <c r="D2753" s="9"/>
      <c r="F2753" s="3"/>
      <c r="G2753" s="8"/>
      <c r="H2753" s="8"/>
      <c r="I2753" s="8"/>
      <c r="K2753"/>
    </row>
    <row r="2754" spans="1:11" x14ac:dyDescent="0.25">
      <c r="A2754" s="3"/>
      <c r="B2754" s="9"/>
      <c r="C2754" s="10"/>
      <c r="D2754" s="9"/>
      <c r="F2754" s="3"/>
      <c r="G2754" s="8"/>
      <c r="H2754" s="8"/>
      <c r="I2754" s="8"/>
      <c r="K2754"/>
    </row>
    <row r="2755" spans="1:11" x14ac:dyDescent="0.25">
      <c r="A2755" s="3"/>
      <c r="B2755" s="9"/>
      <c r="C2755" s="10"/>
      <c r="D2755" s="9"/>
      <c r="F2755" s="3"/>
      <c r="G2755" s="8"/>
      <c r="H2755" s="8"/>
      <c r="I2755" s="8"/>
      <c r="K2755"/>
    </row>
    <row r="2756" spans="1:11" x14ac:dyDescent="0.25">
      <c r="A2756" s="3"/>
      <c r="B2756" s="9"/>
      <c r="C2756" s="10"/>
      <c r="D2756" s="9"/>
      <c r="F2756" s="3"/>
      <c r="G2756" s="8"/>
      <c r="H2756" s="8"/>
      <c r="I2756" s="8"/>
      <c r="K2756"/>
    </row>
    <row r="2757" spans="1:11" x14ac:dyDescent="0.25">
      <c r="A2757" s="3"/>
      <c r="B2757" s="9"/>
      <c r="C2757" s="10"/>
      <c r="D2757" s="9"/>
      <c r="F2757" s="3"/>
      <c r="G2757" s="8"/>
      <c r="H2757" s="8"/>
      <c r="I2757" s="8"/>
      <c r="K2757"/>
    </row>
    <row r="2758" spans="1:11" x14ac:dyDescent="0.25">
      <c r="A2758" s="3"/>
      <c r="B2758" s="9"/>
      <c r="C2758" s="10"/>
      <c r="D2758" s="9"/>
      <c r="F2758" s="3"/>
      <c r="G2758" s="8"/>
      <c r="H2758" s="8"/>
      <c r="I2758" s="8"/>
      <c r="K2758"/>
    </row>
    <row r="2759" spans="1:11" x14ac:dyDescent="0.25">
      <c r="A2759" s="3"/>
      <c r="B2759" s="9"/>
      <c r="C2759" s="10"/>
      <c r="D2759" s="9"/>
      <c r="F2759" s="3"/>
      <c r="G2759" s="8"/>
      <c r="H2759" s="8"/>
      <c r="I2759" s="8"/>
      <c r="K2759"/>
    </row>
    <row r="2760" spans="1:11" x14ac:dyDescent="0.25">
      <c r="A2760" s="3"/>
      <c r="B2760" s="9"/>
      <c r="C2760" s="10"/>
      <c r="D2760" s="9"/>
      <c r="F2760" s="3"/>
      <c r="G2760" s="8"/>
      <c r="H2760" s="8"/>
      <c r="I2760" s="8"/>
      <c r="K2760"/>
    </row>
    <row r="2761" spans="1:11" x14ac:dyDescent="0.25">
      <c r="A2761" s="3"/>
      <c r="B2761" s="9"/>
      <c r="C2761" s="10"/>
      <c r="D2761" s="9"/>
      <c r="F2761" s="3"/>
      <c r="G2761" s="8"/>
      <c r="H2761" s="8"/>
      <c r="I2761" s="8"/>
      <c r="K2761"/>
    </row>
    <row r="2762" spans="1:11" x14ac:dyDescent="0.25">
      <c r="A2762" s="3"/>
      <c r="B2762" s="9"/>
      <c r="C2762" s="10"/>
      <c r="D2762" s="9"/>
      <c r="F2762" s="3"/>
      <c r="G2762" s="8"/>
      <c r="H2762" s="8"/>
      <c r="I2762" s="8"/>
      <c r="K2762"/>
    </row>
    <row r="2763" spans="1:11" x14ac:dyDescent="0.25">
      <c r="A2763" s="3"/>
      <c r="B2763" s="9"/>
      <c r="C2763" s="10"/>
      <c r="D2763" s="9"/>
      <c r="F2763" s="3"/>
      <c r="G2763" s="8"/>
      <c r="H2763" s="8"/>
      <c r="I2763" s="8"/>
      <c r="K2763"/>
    </row>
    <row r="2764" spans="1:11" x14ac:dyDescent="0.25">
      <c r="A2764" s="3"/>
      <c r="B2764" s="9"/>
      <c r="C2764" s="10"/>
      <c r="D2764" s="9"/>
      <c r="F2764" s="3"/>
      <c r="G2764" s="8"/>
      <c r="H2764" s="8"/>
      <c r="I2764" s="8"/>
      <c r="K2764"/>
    </row>
    <row r="2765" spans="1:11" x14ac:dyDescent="0.25">
      <c r="A2765" s="3"/>
      <c r="B2765" s="9"/>
      <c r="C2765" s="10"/>
      <c r="D2765" s="9"/>
      <c r="F2765" s="3"/>
      <c r="G2765" s="8"/>
      <c r="H2765" s="8"/>
      <c r="I2765" s="8"/>
      <c r="K2765"/>
    </row>
    <row r="2766" spans="1:11" x14ac:dyDescent="0.25">
      <c r="A2766" s="3"/>
      <c r="B2766" s="9"/>
      <c r="C2766" s="10"/>
      <c r="D2766" s="9"/>
      <c r="F2766" s="3"/>
      <c r="G2766" s="8"/>
      <c r="H2766" s="8"/>
      <c r="I2766" s="8"/>
      <c r="K2766"/>
    </row>
    <row r="2767" spans="1:11" x14ac:dyDescent="0.25">
      <c r="A2767" s="3"/>
      <c r="B2767" s="9"/>
      <c r="C2767" s="10"/>
      <c r="D2767" s="9"/>
      <c r="F2767" s="3"/>
      <c r="G2767" s="8"/>
      <c r="H2767" s="8"/>
      <c r="I2767" s="8"/>
      <c r="K2767"/>
    </row>
    <row r="2768" spans="1:11" x14ac:dyDescent="0.25">
      <c r="A2768" s="3"/>
      <c r="B2768" s="9"/>
      <c r="C2768" s="10"/>
      <c r="D2768" s="9"/>
      <c r="F2768" s="3"/>
      <c r="G2768" s="8"/>
      <c r="H2768" s="8"/>
      <c r="I2768" s="8"/>
      <c r="K2768"/>
    </row>
    <row r="2769" spans="1:11" x14ac:dyDescent="0.25">
      <c r="A2769" s="3"/>
      <c r="B2769" s="9"/>
      <c r="C2769" s="10"/>
      <c r="D2769" s="9"/>
      <c r="F2769" s="3"/>
      <c r="G2769" s="8"/>
      <c r="H2769" s="8"/>
      <c r="I2769" s="8"/>
      <c r="K2769"/>
    </row>
    <row r="2770" spans="1:11" x14ac:dyDescent="0.25">
      <c r="A2770" s="3"/>
      <c r="B2770" s="9"/>
      <c r="C2770" s="10"/>
      <c r="D2770" s="9"/>
      <c r="F2770" s="3"/>
      <c r="G2770" s="8"/>
      <c r="H2770" s="8"/>
      <c r="I2770" s="8"/>
      <c r="K2770"/>
    </row>
    <row r="2771" spans="1:11" x14ac:dyDescent="0.25">
      <c r="A2771" s="3"/>
      <c r="B2771" s="9"/>
      <c r="C2771" s="10"/>
      <c r="D2771" s="9"/>
      <c r="F2771" s="3"/>
      <c r="G2771" s="8"/>
      <c r="H2771" s="8"/>
      <c r="I2771" s="8"/>
      <c r="K2771"/>
    </row>
    <row r="2772" spans="1:11" x14ac:dyDescent="0.25">
      <c r="A2772" s="3"/>
      <c r="B2772" s="9"/>
      <c r="C2772" s="10"/>
      <c r="D2772" s="9"/>
      <c r="F2772" s="3"/>
      <c r="G2772" s="8"/>
      <c r="H2772" s="8"/>
      <c r="I2772" s="8"/>
      <c r="K2772"/>
    </row>
    <row r="2773" spans="1:11" x14ac:dyDescent="0.25">
      <c r="A2773" s="3"/>
      <c r="B2773" s="9"/>
      <c r="C2773" s="10"/>
      <c r="D2773" s="9"/>
      <c r="F2773" s="3"/>
      <c r="G2773" s="8"/>
      <c r="H2773" s="8"/>
      <c r="I2773" s="8"/>
      <c r="K2773"/>
    </row>
    <row r="2774" spans="1:11" x14ac:dyDescent="0.25">
      <c r="A2774" s="3"/>
      <c r="B2774" s="9"/>
      <c r="C2774" s="10"/>
      <c r="D2774" s="9"/>
      <c r="F2774" s="3"/>
      <c r="G2774" s="8"/>
      <c r="H2774" s="8"/>
      <c r="I2774" s="8"/>
      <c r="K2774"/>
    </row>
    <row r="2775" spans="1:11" x14ac:dyDescent="0.25">
      <c r="A2775" s="3"/>
      <c r="B2775" s="9"/>
      <c r="C2775" s="10"/>
      <c r="D2775" s="9"/>
      <c r="F2775" s="3"/>
      <c r="G2775" s="8"/>
      <c r="H2775" s="8"/>
      <c r="I2775" s="8"/>
      <c r="K2775"/>
    </row>
    <row r="2776" spans="1:11" x14ac:dyDescent="0.25">
      <c r="A2776" s="3"/>
      <c r="B2776" s="9"/>
      <c r="C2776" s="10"/>
      <c r="D2776" s="9"/>
      <c r="F2776" s="3"/>
      <c r="G2776" s="8"/>
      <c r="H2776" s="8"/>
      <c r="I2776" s="8"/>
      <c r="K2776"/>
    </row>
    <row r="2777" spans="1:11" x14ac:dyDescent="0.25">
      <c r="A2777" s="3"/>
      <c r="B2777" s="9"/>
      <c r="C2777" s="10"/>
      <c r="D2777" s="9"/>
      <c r="F2777" s="3"/>
      <c r="G2777" s="8"/>
      <c r="H2777" s="8"/>
      <c r="I2777" s="8"/>
      <c r="K2777"/>
    </row>
    <row r="2778" spans="1:11" x14ac:dyDescent="0.25">
      <c r="A2778" s="3"/>
      <c r="B2778" s="9"/>
      <c r="C2778" s="10"/>
      <c r="D2778" s="9"/>
      <c r="F2778" s="3"/>
      <c r="G2778" s="8"/>
      <c r="H2778" s="8"/>
      <c r="I2778" s="8"/>
      <c r="K2778"/>
    </row>
    <row r="2779" spans="1:11" x14ac:dyDescent="0.25">
      <c r="A2779" s="3"/>
      <c r="B2779" s="9"/>
      <c r="C2779" s="10"/>
      <c r="D2779" s="9"/>
      <c r="F2779" s="3"/>
      <c r="G2779" s="8"/>
      <c r="H2779" s="8"/>
      <c r="I2779" s="8"/>
      <c r="K2779"/>
    </row>
    <row r="2780" spans="1:11" x14ac:dyDescent="0.25">
      <c r="A2780" s="3"/>
      <c r="B2780" s="9"/>
      <c r="C2780" s="10"/>
      <c r="D2780" s="9"/>
      <c r="F2780" s="3"/>
      <c r="G2780" s="8"/>
      <c r="H2780" s="8"/>
      <c r="I2780" s="8"/>
      <c r="K2780"/>
    </row>
    <row r="2781" spans="1:11" x14ac:dyDescent="0.25">
      <c r="A2781" s="3"/>
      <c r="B2781" s="9"/>
      <c r="C2781" s="10"/>
      <c r="D2781" s="9"/>
      <c r="F2781" s="3"/>
      <c r="G2781" s="8"/>
      <c r="H2781" s="8"/>
      <c r="I2781" s="8"/>
      <c r="K2781"/>
    </row>
    <row r="2782" spans="1:11" x14ac:dyDescent="0.25">
      <c r="A2782" s="3"/>
      <c r="B2782" s="9"/>
      <c r="C2782" s="10"/>
      <c r="D2782" s="9"/>
      <c r="F2782" s="3"/>
      <c r="G2782" s="8"/>
      <c r="H2782" s="8"/>
      <c r="I2782" s="8"/>
      <c r="K2782"/>
    </row>
    <row r="2783" spans="1:11" x14ac:dyDescent="0.25">
      <c r="A2783" s="3"/>
      <c r="B2783" s="9"/>
      <c r="C2783" s="10"/>
      <c r="D2783" s="9"/>
      <c r="F2783" s="3"/>
      <c r="G2783" s="8"/>
      <c r="H2783" s="8"/>
      <c r="I2783" s="8"/>
      <c r="K2783"/>
    </row>
    <row r="2784" spans="1:11" x14ac:dyDescent="0.25">
      <c r="A2784" s="3"/>
      <c r="B2784" s="9"/>
      <c r="C2784" s="10"/>
      <c r="D2784" s="9"/>
      <c r="F2784" s="3"/>
      <c r="G2784" s="8"/>
      <c r="H2784" s="8"/>
      <c r="I2784" s="8"/>
      <c r="K2784"/>
    </row>
    <row r="2785" spans="1:11" x14ac:dyDescent="0.25">
      <c r="A2785" s="3"/>
      <c r="B2785" s="9"/>
      <c r="C2785" s="10"/>
      <c r="D2785" s="9"/>
      <c r="F2785" s="3"/>
      <c r="G2785" s="8"/>
      <c r="H2785" s="8"/>
      <c r="I2785" s="8"/>
      <c r="K2785"/>
    </row>
    <row r="2786" spans="1:11" x14ac:dyDescent="0.25">
      <c r="A2786" s="3"/>
      <c r="B2786" s="9"/>
      <c r="C2786" s="10"/>
      <c r="D2786" s="9"/>
      <c r="F2786" s="3"/>
      <c r="G2786" s="8"/>
      <c r="H2786" s="8"/>
      <c r="I2786" s="8"/>
      <c r="K2786"/>
    </row>
    <row r="2787" spans="1:11" x14ac:dyDescent="0.25">
      <c r="A2787" s="3"/>
      <c r="B2787" s="9"/>
      <c r="C2787" s="10"/>
      <c r="D2787" s="9"/>
      <c r="F2787" s="3"/>
      <c r="G2787" s="8"/>
      <c r="H2787" s="8"/>
      <c r="I2787" s="8"/>
      <c r="K2787"/>
    </row>
    <row r="2788" spans="1:11" x14ac:dyDescent="0.25">
      <c r="A2788" s="3"/>
      <c r="B2788" s="9"/>
      <c r="C2788" s="10"/>
      <c r="D2788" s="9"/>
      <c r="F2788" s="3"/>
      <c r="G2788" s="8"/>
      <c r="H2788" s="8"/>
      <c r="I2788" s="8"/>
      <c r="K2788"/>
    </row>
    <row r="2789" spans="1:11" x14ac:dyDescent="0.25">
      <c r="A2789" s="3"/>
      <c r="B2789" s="9"/>
      <c r="C2789" s="10"/>
      <c r="D2789" s="9"/>
      <c r="F2789" s="3"/>
      <c r="G2789" s="8"/>
      <c r="H2789" s="8"/>
      <c r="I2789" s="8"/>
      <c r="K2789"/>
    </row>
    <row r="2790" spans="1:11" x14ac:dyDescent="0.25">
      <c r="A2790" s="3"/>
      <c r="B2790" s="9"/>
      <c r="C2790" s="10"/>
      <c r="D2790" s="9"/>
      <c r="F2790" s="3"/>
      <c r="G2790" s="8"/>
      <c r="H2790" s="8"/>
      <c r="I2790" s="8"/>
      <c r="K2790"/>
    </row>
    <row r="2791" spans="1:11" x14ac:dyDescent="0.25">
      <c r="A2791" s="3"/>
      <c r="B2791" s="9"/>
      <c r="C2791" s="10"/>
      <c r="D2791" s="9"/>
      <c r="F2791" s="3"/>
      <c r="G2791" s="8"/>
      <c r="H2791" s="8"/>
      <c r="I2791" s="8"/>
      <c r="K2791"/>
    </row>
    <row r="2792" spans="1:11" x14ac:dyDescent="0.25">
      <c r="A2792" s="3"/>
      <c r="B2792" s="9"/>
      <c r="C2792" s="10"/>
      <c r="D2792" s="9"/>
      <c r="F2792" s="3"/>
      <c r="G2792" s="8"/>
      <c r="H2792" s="8"/>
      <c r="I2792" s="8"/>
      <c r="K2792"/>
    </row>
    <row r="2793" spans="1:11" x14ac:dyDescent="0.25">
      <c r="A2793" s="3"/>
      <c r="B2793" s="9"/>
      <c r="C2793" s="10"/>
      <c r="D2793" s="9"/>
      <c r="F2793" s="3"/>
      <c r="G2793" s="8"/>
      <c r="H2793" s="8"/>
      <c r="I2793" s="8"/>
      <c r="K2793"/>
    </row>
    <row r="2794" spans="1:11" x14ac:dyDescent="0.25">
      <c r="A2794" s="3"/>
      <c r="B2794" s="9"/>
      <c r="C2794" s="10"/>
      <c r="D2794" s="9"/>
      <c r="F2794" s="3"/>
      <c r="G2794" s="8"/>
      <c r="H2794" s="8"/>
      <c r="I2794" s="8"/>
      <c r="K2794"/>
    </row>
    <row r="2795" spans="1:11" x14ac:dyDescent="0.25">
      <c r="A2795" s="3"/>
      <c r="B2795" s="9"/>
      <c r="C2795" s="10"/>
      <c r="D2795" s="9"/>
      <c r="F2795" s="3"/>
      <c r="G2795" s="8"/>
      <c r="H2795" s="8"/>
      <c r="I2795" s="8"/>
      <c r="K2795"/>
    </row>
    <row r="2796" spans="1:11" x14ac:dyDescent="0.25">
      <c r="A2796" s="3"/>
      <c r="B2796" s="9"/>
      <c r="C2796" s="10"/>
      <c r="D2796" s="9"/>
      <c r="F2796" s="3"/>
      <c r="G2796" s="8"/>
      <c r="H2796" s="8"/>
      <c r="I2796" s="8"/>
      <c r="K2796"/>
    </row>
    <row r="2797" spans="1:11" x14ac:dyDescent="0.25">
      <c r="A2797" s="3"/>
      <c r="B2797" s="9"/>
      <c r="C2797" s="10"/>
      <c r="D2797" s="9"/>
      <c r="F2797" s="3"/>
      <c r="G2797" s="8"/>
      <c r="H2797" s="8"/>
      <c r="I2797" s="8"/>
      <c r="K2797"/>
    </row>
    <row r="2798" spans="1:11" x14ac:dyDescent="0.25">
      <c r="A2798" s="3"/>
      <c r="B2798" s="9"/>
      <c r="C2798" s="10"/>
      <c r="D2798" s="9"/>
      <c r="F2798" s="3"/>
      <c r="G2798" s="8"/>
      <c r="H2798" s="8"/>
      <c r="I2798" s="8"/>
      <c r="K2798"/>
    </row>
    <row r="2799" spans="1:11" x14ac:dyDescent="0.25">
      <c r="A2799" s="3"/>
      <c r="B2799" s="9"/>
      <c r="C2799" s="10"/>
      <c r="D2799" s="9"/>
      <c r="F2799" s="3"/>
      <c r="G2799" s="8"/>
      <c r="H2799" s="8"/>
      <c r="I2799" s="8"/>
      <c r="K2799"/>
    </row>
    <row r="2800" spans="1:11" x14ac:dyDescent="0.25">
      <c r="A2800" s="3"/>
      <c r="B2800" s="9"/>
      <c r="C2800" s="10"/>
      <c r="D2800" s="9"/>
      <c r="F2800" s="3"/>
      <c r="G2800" s="8"/>
      <c r="H2800" s="8"/>
      <c r="I2800" s="8"/>
      <c r="K2800"/>
    </row>
    <row r="2801" spans="1:11" x14ac:dyDescent="0.25">
      <c r="A2801" s="3"/>
      <c r="B2801" s="9"/>
      <c r="C2801" s="10"/>
      <c r="D2801" s="9"/>
      <c r="F2801" s="3"/>
      <c r="G2801" s="8"/>
      <c r="H2801" s="8"/>
      <c r="I2801" s="8"/>
      <c r="K2801"/>
    </row>
    <row r="2802" spans="1:11" x14ac:dyDescent="0.25">
      <c r="A2802" s="3"/>
      <c r="B2802" s="9"/>
      <c r="C2802" s="10"/>
      <c r="D2802" s="9"/>
      <c r="F2802" s="3"/>
      <c r="G2802" s="8"/>
      <c r="H2802" s="8"/>
      <c r="I2802" s="8"/>
      <c r="K2802"/>
    </row>
    <row r="2803" spans="1:11" x14ac:dyDescent="0.25">
      <c r="A2803" s="3"/>
      <c r="B2803" s="9"/>
      <c r="C2803" s="10"/>
      <c r="D2803" s="9"/>
      <c r="F2803" s="3"/>
      <c r="G2803" s="8"/>
      <c r="H2803" s="8"/>
      <c r="I2803" s="8"/>
      <c r="K2803"/>
    </row>
    <row r="2804" spans="1:11" x14ac:dyDescent="0.25">
      <c r="A2804" s="3"/>
      <c r="B2804" s="9"/>
      <c r="C2804" s="10"/>
      <c r="D2804" s="9"/>
      <c r="F2804" s="3"/>
      <c r="G2804" s="8"/>
      <c r="H2804" s="8"/>
      <c r="I2804" s="8"/>
      <c r="K2804"/>
    </row>
    <row r="2805" spans="1:11" x14ac:dyDescent="0.25">
      <c r="A2805" s="3"/>
      <c r="B2805" s="9"/>
      <c r="C2805" s="10"/>
      <c r="D2805" s="9"/>
      <c r="F2805" s="3"/>
      <c r="G2805" s="8"/>
      <c r="H2805" s="8"/>
      <c r="I2805" s="8"/>
      <c r="K2805"/>
    </row>
    <row r="2806" spans="1:11" x14ac:dyDescent="0.25">
      <c r="A2806" s="3"/>
      <c r="B2806" s="9"/>
      <c r="C2806" s="10"/>
      <c r="D2806" s="9"/>
      <c r="F2806" s="3"/>
      <c r="G2806" s="8"/>
      <c r="H2806" s="8"/>
      <c r="I2806" s="8"/>
      <c r="K2806"/>
    </row>
    <row r="2807" spans="1:11" x14ac:dyDescent="0.25">
      <c r="A2807" s="3"/>
      <c r="B2807" s="9"/>
      <c r="C2807" s="10"/>
      <c r="D2807" s="9"/>
      <c r="F2807" s="3"/>
      <c r="G2807" s="8"/>
      <c r="H2807" s="8"/>
      <c r="I2807" s="8"/>
      <c r="K2807"/>
    </row>
    <row r="2808" spans="1:11" x14ac:dyDescent="0.25">
      <c r="A2808" s="3"/>
      <c r="B2808" s="9"/>
      <c r="C2808" s="10"/>
      <c r="D2808" s="9"/>
      <c r="F2808" s="3"/>
      <c r="G2808" s="8"/>
      <c r="H2808" s="8"/>
      <c r="I2808" s="8"/>
      <c r="K2808"/>
    </row>
    <row r="2809" spans="1:11" x14ac:dyDescent="0.25">
      <c r="A2809" s="3"/>
      <c r="B2809" s="9"/>
      <c r="C2809" s="10"/>
      <c r="D2809" s="9"/>
      <c r="F2809" s="3"/>
      <c r="G2809" s="8"/>
      <c r="H2809" s="8"/>
      <c r="I2809" s="8"/>
      <c r="K2809"/>
    </row>
    <row r="2810" spans="1:11" x14ac:dyDescent="0.25">
      <c r="A2810" s="3"/>
      <c r="B2810" s="9"/>
      <c r="C2810" s="10"/>
      <c r="D2810" s="9"/>
      <c r="F2810" s="3"/>
      <c r="G2810" s="8"/>
      <c r="H2810" s="8"/>
      <c r="I2810" s="8"/>
      <c r="K2810"/>
    </row>
    <row r="2811" spans="1:11" x14ac:dyDescent="0.25">
      <c r="A2811" s="3"/>
      <c r="B2811" s="9"/>
      <c r="C2811" s="10"/>
      <c r="D2811" s="9"/>
      <c r="F2811" s="3"/>
      <c r="G2811" s="8"/>
      <c r="H2811" s="8"/>
      <c r="I2811" s="8"/>
      <c r="K2811"/>
    </row>
    <row r="2812" spans="1:11" x14ac:dyDescent="0.25">
      <c r="A2812" s="3"/>
      <c r="B2812" s="9"/>
      <c r="C2812" s="10"/>
      <c r="D2812" s="9"/>
      <c r="F2812" s="3"/>
      <c r="G2812" s="8"/>
      <c r="H2812" s="8"/>
      <c r="I2812" s="8"/>
      <c r="K2812"/>
    </row>
    <row r="2813" spans="1:11" x14ac:dyDescent="0.25">
      <c r="A2813" s="3"/>
      <c r="B2813" s="9"/>
      <c r="C2813" s="10"/>
      <c r="D2813" s="9"/>
      <c r="F2813" s="3"/>
      <c r="G2813" s="8"/>
      <c r="H2813" s="8"/>
      <c r="I2813" s="8"/>
      <c r="K2813"/>
    </row>
    <row r="2814" spans="1:11" x14ac:dyDescent="0.25">
      <c r="A2814" s="3"/>
      <c r="B2814" s="9"/>
      <c r="C2814" s="10"/>
      <c r="D2814" s="9"/>
      <c r="F2814" s="3"/>
      <c r="G2814" s="8"/>
      <c r="H2814" s="8"/>
      <c r="I2814" s="8"/>
      <c r="K2814"/>
    </row>
    <row r="2815" spans="1:11" x14ac:dyDescent="0.25">
      <c r="A2815" s="3"/>
      <c r="B2815" s="9"/>
      <c r="C2815" s="10"/>
      <c r="D2815" s="9"/>
      <c r="F2815" s="3"/>
      <c r="G2815" s="8"/>
      <c r="H2815" s="8"/>
      <c r="I2815" s="8"/>
      <c r="K2815"/>
    </row>
    <row r="2816" spans="1:11" x14ac:dyDescent="0.25">
      <c r="A2816" s="3"/>
      <c r="B2816" s="9"/>
      <c r="C2816" s="10"/>
      <c r="D2816" s="9"/>
      <c r="F2816" s="3"/>
      <c r="G2816" s="8"/>
      <c r="H2816" s="8"/>
      <c r="I2816" s="8"/>
      <c r="K2816"/>
    </row>
    <row r="2817" spans="1:11" x14ac:dyDescent="0.25">
      <c r="A2817" s="3"/>
      <c r="B2817" s="9"/>
      <c r="C2817" s="10"/>
      <c r="D2817" s="9"/>
      <c r="F2817" s="3"/>
      <c r="G2817" s="8"/>
      <c r="H2817" s="8"/>
      <c r="I2817" s="8"/>
      <c r="K2817"/>
    </row>
    <row r="2818" spans="1:11" x14ac:dyDescent="0.25">
      <c r="A2818" s="3"/>
      <c r="B2818" s="9"/>
      <c r="C2818" s="10"/>
      <c r="D2818" s="9"/>
      <c r="F2818" s="3"/>
      <c r="G2818" s="8"/>
      <c r="H2818" s="8"/>
      <c r="I2818" s="8"/>
      <c r="K2818"/>
    </row>
    <row r="2819" spans="1:11" x14ac:dyDescent="0.25">
      <c r="A2819" s="3"/>
      <c r="B2819" s="9"/>
      <c r="C2819" s="10"/>
      <c r="D2819" s="9"/>
      <c r="F2819" s="3"/>
      <c r="G2819" s="8"/>
      <c r="H2819" s="8"/>
      <c r="I2819" s="8"/>
      <c r="K2819"/>
    </row>
    <row r="2820" spans="1:11" x14ac:dyDescent="0.25">
      <c r="A2820" s="3"/>
      <c r="B2820" s="9"/>
      <c r="C2820" s="10"/>
      <c r="D2820" s="9"/>
      <c r="F2820" s="3"/>
      <c r="G2820" s="8"/>
      <c r="H2820" s="8"/>
      <c r="I2820" s="8"/>
      <c r="K2820"/>
    </row>
    <row r="2821" spans="1:11" x14ac:dyDescent="0.25">
      <c r="A2821" s="3"/>
      <c r="B2821" s="9"/>
      <c r="C2821" s="10"/>
      <c r="D2821" s="9"/>
      <c r="F2821" s="3"/>
      <c r="G2821" s="8"/>
      <c r="H2821" s="8"/>
      <c r="I2821" s="8"/>
      <c r="K2821"/>
    </row>
    <row r="2822" spans="1:11" x14ac:dyDescent="0.25">
      <c r="A2822" s="3"/>
      <c r="B2822" s="9"/>
      <c r="C2822" s="10"/>
      <c r="D2822" s="9"/>
      <c r="F2822" s="3"/>
      <c r="G2822" s="8"/>
      <c r="H2822" s="8"/>
      <c r="I2822" s="8"/>
      <c r="K2822"/>
    </row>
    <row r="2823" spans="1:11" x14ac:dyDescent="0.25">
      <c r="A2823" s="3"/>
      <c r="B2823" s="9"/>
      <c r="C2823" s="10"/>
      <c r="D2823" s="9"/>
      <c r="F2823" s="3"/>
      <c r="G2823" s="8"/>
      <c r="H2823" s="8"/>
      <c r="I2823" s="8"/>
      <c r="K2823"/>
    </row>
    <row r="2824" spans="1:11" x14ac:dyDescent="0.25">
      <c r="A2824" s="3"/>
      <c r="B2824" s="9"/>
      <c r="C2824" s="10"/>
      <c r="D2824" s="9"/>
      <c r="F2824" s="3"/>
      <c r="G2824" s="8"/>
      <c r="H2824" s="8"/>
      <c r="I2824" s="8"/>
      <c r="K2824"/>
    </row>
    <row r="2825" spans="1:11" x14ac:dyDescent="0.25">
      <c r="A2825" s="3"/>
      <c r="B2825" s="9"/>
      <c r="C2825" s="10"/>
      <c r="D2825" s="9"/>
      <c r="F2825" s="3"/>
      <c r="G2825" s="8"/>
      <c r="H2825" s="8"/>
      <c r="I2825" s="8"/>
      <c r="K2825"/>
    </row>
    <row r="2826" spans="1:11" x14ac:dyDescent="0.25">
      <c r="A2826" s="3"/>
      <c r="B2826" s="9"/>
      <c r="C2826" s="10"/>
      <c r="D2826" s="9"/>
      <c r="F2826" s="3"/>
      <c r="G2826" s="8"/>
      <c r="H2826" s="8"/>
      <c r="I2826" s="8"/>
      <c r="K2826"/>
    </row>
    <row r="2827" spans="1:11" x14ac:dyDescent="0.25">
      <c r="A2827" s="3"/>
      <c r="B2827" s="9"/>
      <c r="C2827" s="10"/>
      <c r="D2827" s="9"/>
      <c r="F2827" s="3"/>
      <c r="G2827" s="8"/>
      <c r="H2827" s="8"/>
      <c r="I2827" s="8"/>
      <c r="K2827"/>
    </row>
    <row r="2828" spans="1:11" x14ac:dyDescent="0.25">
      <c r="A2828" s="3"/>
      <c r="B2828" s="9"/>
      <c r="C2828" s="10"/>
      <c r="D2828" s="9"/>
      <c r="F2828" s="3"/>
      <c r="G2828" s="8"/>
      <c r="H2828" s="8"/>
      <c r="I2828" s="8"/>
      <c r="K2828"/>
    </row>
    <row r="2829" spans="1:11" x14ac:dyDescent="0.25">
      <c r="A2829" s="3"/>
      <c r="B2829" s="9"/>
      <c r="C2829" s="10"/>
      <c r="D2829" s="9"/>
      <c r="F2829" s="3"/>
      <c r="G2829" s="8"/>
      <c r="H2829" s="8"/>
      <c r="I2829" s="8"/>
      <c r="K2829"/>
    </row>
    <row r="2830" spans="1:11" x14ac:dyDescent="0.25">
      <c r="A2830" s="3"/>
      <c r="B2830" s="9"/>
      <c r="C2830" s="10"/>
      <c r="D2830" s="9"/>
      <c r="F2830" s="3"/>
      <c r="G2830" s="8"/>
      <c r="H2830" s="8"/>
      <c r="I2830" s="8"/>
      <c r="K2830"/>
    </row>
    <row r="2831" spans="1:11" x14ac:dyDescent="0.25">
      <c r="A2831" s="3"/>
      <c r="B2831" s="9"/>
      <c r="C2831" s="10"/>
      <c r="D2831" s="9"/>
      <c r="F2831" s="3"/>
      <c r="G2831" s="8"/>
      <c r="H2831" s="8"/>
      <c r="I2831" s="8"/>
      <c r="K2831"/>
    </row>
    <row r="2832" spans="1:11" x14ac:dyDescent="0.25">
      <c r="A2832" s="3"/>
      <c r="B2832" s="9"/>
      <c r="C2832" s="10"/>
      <c r="D2832" s="9"/>
      <c r="F2832" s="3"/>
      <c r="G2832" s="8"/>
      <c r="H2832" s="8"/>
      <c r="I2832" s="8"/>
      <c r="K2832"/>
    </row>
    <row r="2833" spans="1:11" x14ac:dyDescent="0.25">
      <c r="A2833" s="3"/>
      <c r="B2833" s="9"/>
      <c r="C2833" s="10"/>
      <c r="D2833" s="9"/>
      <c r="F2833" s="3"/>
      <c r="G2833" s="8"/>
      <c r="H2833" s="8"/>
      <c r="I2833" s="8"/>
      <c r="K2833"/>
    </row>
    <row r="2834" spans="1:11" x14ac:dyDescent="0.25">
      <c r="A2834" s="3"/>
      <c r="B2834" s="9"/>
      <c r="C2834" s="10"/>
      <c r="D2834" s="9"/>
      <c r="F2834" s="3"/>
      <c r="G2834" s="8"/>
      <c r="H2834" s="8"/>
      <c r="I2834" s="8"/>
      <c r="K2834"/>
    </row>
    <row r="2835" spans="1:11" x14ac:dyDescent="0.25">
      <c r="A2835" s="3"/>
      <c r="B2835" s="9"/>
      <c r="C2835" s="10"/>
      <c r="D2835" s="9"/>
      <c r="F2835" s="3"/>
      <c r="G2835" s="8"/>
      <c r="H2835" s="8"/>
      <c r="I2835" s="8"/>
      <c r="K2835"/>
    </row>
    <row r="2836" spans="1:11" x14ac:dyDescent="0.25">
      <c r="A2836" s="3"/>
      <c r="B2836" s="9"/>
      <c r="C2836" s="10"/>
      <c r="D2836" s="9"/>
      <c r="F2836" s="3"/>
      <c r="G2836" s="8"/>
      <c r="H2836" s="8"/>
      <c r="I2836" s="8"/>
      <c r="K2836"/>
    </row>
    <row r="2837" spans="1:11" x14ac:dyDescent="0.25">
      <c r="A2837" s="3"/>
      <c r="B2837" s="9"/>
      <c r="C2837" s="10"/>
      <c r="D2837" s="9"/>
      <c r="F2837" s="3"/>
      <c r="G2837" s="8"/>
      <c r="H2837" s="8"/>
      <c r="I2837" s="8"/>
      <c r="K2837"/>
    </row>
    <row r="2838" spans="1:11" x14ac:dyDescent="0.25">
      <c r="A2838" s="3"/>
      <c r="B2838" s="9"/>
      <c r="C2838" s="10"/>
      <c r="D2838" s="9"/>
      <c r="F2838" s="3"/>
      <c r="G2838" s="8"/>
      <c r="H2838" s="8"/>
      <c r="I2838" s="8"/>
      <c r="K2838"/>
    </row>
    <row r="2839" spans="1:11" x14ac:dyDescent="0.25">
      <c r="A2839" s="3"/>
      <c r="B2839" s="9"/>
      <c r="C2839" s="10"/>
      <c r="D2839" s="9"/>
      <c r="F2839" s="3"/>
      <c r="G2839" s="8"/>
      <c r="H2839" s="8"/>
      <c r="I2839" s="8"/>
      <c r="K2839"/>
    </row>
    <row r="2840" spans="1:11" x14ac:dyDescent="0.25">
      <c r="A2840" s="3"/>
      <c r="B2840" s="9"/>
      <c r="C2840" s="10"/>
      <c r="D2840" s="9"/>
      <c r="F2840" s="3"/>
      <c r="G2840" s="8"/>
      <c r="H2840" s="8"/>
      <c r="I2840" s="8"/>
      <c r="K2840"/>
    </row>
    <row r="2841" spans="1:11" x14ac:dyDescent="0.25">
      <c r="A2841" s="3"/>
      <c r="B2841" s="9"/>
      <c r="C2841" s="10"/>
      <c r="D2841" s="9"/>
      <c r="F2841" s="3"/>
      <c r="G2841" s="8"/>
      <c r="H2841" s="8"/>
      <c r="I2841" s="8"/>
      <c r="K2841"/>
    </row>
    <row r="2842" spans="1:11" x14ac:dyDescent="0.25">
      <c r="A2842" s="3"/>
      <c r="B2842" s="9"/>
      <c r="C2842" s="10"/>
      <c r="D2842" s="9"/>
      <c r="F2842" s="3"/>
      <c r="G2842" s="8"/>
      <c r="H2842" s="8"/>
      <c r="I2842" s="8"/>
      <c r="K2842"/>
    </row>
    <row r="2843" spans="1:11" x14ac:dyDescent="0.25">
      <c r="A2843" s="3"/>
      <c r="B2843" s="9"/>
      <c r="C2843" s="10"/>
      <c r="D2843" s="9"/>
      <c r="F2843" s="3"/>
      <c r="G2843" s="8"/>
      <c r="H2843" s="8"/>
      <c r="I2843" s="8"/>
      <c r="K2843"/>
    </row>
    <row r="2844" spans="1:11" x14ac:dyDescent="0.25">
      <c r="A2844" s="3"/>
      <c r="B2844" s="9"/>
      <c r="C2844" s="10"/>
      <c r="D2844" s="9"/>
      <c r="F2844" s="3"/>
      <c r="G2844" s="8"/>
      <c r="H2844" s="8"/>
      <c r="I2844" s="8"/>
      <c r="K2844"/>
    </row>
    <row r="2845" spans="1:11" x14ac:dyDescent="0.25">
      <c r="A2845" s="3"/>
      <c r="B2845" s="9"/>
      <c r="C2845" s="10"/>
      <c r="D2845" s="9"/>
      <c r="F2845" s="3"/>
      <c r="G2845" s="8"/>
      <c r="H2845" s="8"/>
      <c r="I2845" s="8"/>
      <c r="K2845"/>
    </row>
    <row r="2846" spans="1:11" x14ac:dyDescent="0.25">
      <c r="A2846" s="3"/>
      <c r="B2846" s="9"/>
      <c r="C2846" s="10"/>
      <c r="D2846" s="9"/>
      <c r="F2846" s="3"/>
      <c r="G2846" s="8"/>
      <c r="H2846" s="8"/>
      <c r="I2846" s="8"/>
      <c r="K2846"/>
    </row>
    <row r="2847" spans="1:11" x14ac:dyDescent="0.25">
      <c r="A2847" s="3"/>
      <c r="B2847" s="9"/>
      <c r="C2847" s="10"/>
      <c r="D2847" s="9"/>
      <c r="F2847" s="3"/>
      <c r="G2847" s="8"/>
      <c r="H2847" s="8"/>
      <c r="I2847" s="8"/>
      <c r="K2847"/>
    </row>
    <row r="2848" spans="1:11" x14ac:dyDescent="0.25">
      <c r="A2848" s="3"/>
      <c r="B2848" s="9"/>
      <c r="C2848" s="10"/>
      <c r="D2848" s="9"/>
      <c r="F2848" s="3"/>
      <c r="G2848" s="8"/>
      <c r="H2848" s="8"/>
      <c r="I2848" s="8"/>
      <c r="K2848"/>
    </row>
    <row r="2849" spans="1:11" x14ac:dyDescent="0.25">
      <c r="A2849" s="3"/>
      <c r="B2849" s="9"/>
      <c r="C2849" s="10"/>
      <c r="D2849" s="9"/>
      <c r="F2849" s="3"/>
      <c r="G2849" s="8"/>
      <c r="H2849" s="8"/>
      <c r="I2849" s="8"/>
      <c r="K2849"/>
    </row>
    <row r="2850" spans="1:11" x14ac:dyDescent="0.25">
      <c r="A2850" s="3"/>
      <c r="B2850" s="9"/>
      <c r="C2850" s="10"/>
      <c r="D2850" s="9"/>
      <c r="F2850" s="3"/>
      <c r="G2850" s="8"/>
      <c r="H2850" s="8"/>
      <c r="I2850" s="8"/>
      <c r="K2850"/>
    </row>
    <row r="2851" spans="1:11" x14ac:dyDescent="0.25">
      <c r="A2851" s="3"/>
      <c r="B2851" s="9"/>
      <c r="C2851" s="10"/>
      <c r="D2851" s="9"/>
      <c r="F2851" s="3"/>
      <c r="G2851" s="8"/>
      <c r="H2851" s="8"/>
      <c r="I2851" s="8"/>
      <c r="K2851"/>
    </row>
    <row r="2852" spans="1:11" x14ac:dyDescent="0.25">
      <c r="A2852" s="3"/>
      <c r="B2852" s="9"/>
      <c r="C2852" s="10"/>
      <c r="D2852" s="9"/>
      <c r="F2852" s="3"/>
      <c r="G2852" s="8"/>
      <c r="H2852" s="8"/>
      <c r="I2852" s="8"/>
      <c r="K2852"/>
    </row>
    <row r="2853" spans="1:11" x14ac:dyDescent="0.25">
      <c r="A2853" s="3"/>
      <c r="B2853" s="9"/>
      <c r="C2853" s="10"/>
      <c r="D2853" s="9"/>
      <c r="F2853" s="3"/>
      <c r="G2853" s="8"/>
      <c r="H2853" s="8"/>
      <c r="I2853" s="8"/>
      <c r="K2853"/>
    </row>
    <row r="2854" spans="1:11" x14ac:dyDescent="0.25">
      <c r="A2854" s="3"/>
      <c r="B2854" s="9"/>
      <c r="C2854" s="10"/>
      <c r="D2854" s="9"/>
      <c r="F2854" s="3"/>
      <c r="G2854" s="8"/>
      <c r="H2854" s="8"/>
      <c r="I2854" s="8"/>
      <c r="K2854"/>
    </row>
    <row r="2855" spans="1:11" x14ac:dyDescent="0.25">
      <c r="A2855" s="3"/>
      <c r="B2855" s="9"/>
      <c r="C2855" s="10"/>
      <c r="D2855" s="9"/>
      <c r="F2855" s="3"/>
      <c r="G2855" s="8"/>
      <c r="H2855" s="8"/>
      <c r="I2855" s="8"/>
      <c r="K2855"/>
    </row>
    <row r="2856" spans="1:11" x14ac:dyDescent="0.25">
      <c r="A2856" s="3"/>
      <c r="B2856" s="9"/>
      <c r="C2856" s="10"/>
      <c r="D2856" s="9"/>
      <c r="F2856" s="3"/>
      <c r="G2856" s="8"/>
      <c r="H2856" s="8"/>
      <c r="I2856" s="8"/>
      <c r="K2856"/>
    </row>
    <row r="2857" spans="1:11" x14ac:dyDescent="0.25">
      <c r="A2857" s="3"/>
      <c r="B2857" s="9"/>
      <c r="C2857" s="10"/>
      <c r="D2857" s="9"/>
      <c r="F2857" s="3"/>
      <c r="G2857" s="8"/>
      <c r="H2857" s="8"/>
      <c r="I2857" s="8"/>
      <c r="K2857"/>
    </row>
    <row r="2858" spans="1:11" x14ac:dyDescent="0.25">
      <c r="A2858" s="3"/>
      <c r="B2858" s="9"/>
      <c r="C2858" s="10"/>
      <c r="D2858" s="9"/>
      <c r="F2858" s="3"/>
      <c r="G2858" s="8"/>
      <c r="H2858" s="8"/>
      <c r="I2858" s="8"/>
      <c r="K2858"/>
    </row>
    <row r="2859" spans="1:11" x14ac:dyDescent="0.25">
      <c r="A2859" s="3"/>
      <c r="B2859" s="9"/>
      <c r="C2859" s="10"/>
      <c r="D2859" s="9"/>
      <c r="F2859" s="3"/>
      <c r="G2859" s="8"/>
      <c r="H2859" s="8"/>
      <c r="I2859" s="8"/>
      <c r="K2859"/>
    </row>
    <row r="2860" spans="1:11" x14ac:dyDescent="0.25">
      <c r="A2860" s="3"/>
      <c r="B2860" s="9"/>
      <c r="C2860" s="10"/>
      <c r="D2860" s="9"/>
      <c r="F2860" s="3"/>
      <c r="G2860" s="8"/>
      <c r="H2860" s="8"/>
      <c r="I2860" s="8"/>
      <c r="K2860"/>
    </row>
    <row r="2861" spans="1:11" x14ac:dyDescent="0.25">
      <c r="A2861" s="3"/>
      <c r="B2861" s="9"/>
      <c r="C2861" s="10"/>
      <c r="D2861" s="9"/>
      <c r="F2861" s="3"/>
      <c r="G2861" s="8"/>
      <c r="H2861" s="8"/>
      <c r="I2861" s="8"/>
      <c r="K2861"/>
    </row>
    <row r="2862" spans="1:11" x14ac:dyDescent="0.25">
      <c r="A2862" s="3"/>
      <c r="B2862" s="9"/>
      <c r="C2862" s="10"/>
      <c r="D2862" s="9"/>
      <c r="F2862" s="3"/>
      <c r="G2862" s="8"/>
      <c r="H2862" s="8"/>
      <c r="I2862" s="8"/>
      <c r="K2862"/>
    </row>
    <row r="2863" spans="1:11" x14ac:dyDescent="0.25">
      <c r="A2863" s="3"/>
      <c r="B2863" s="9"/>
      <c r="C2863" s="10"/>
      <c r="D2863" s="9"/>
      <c r="F2863" s="3"/>
      <c r="G2863" s="8"/>
      <c r="H2863" s="8"/>
      <c r="I2863" s="8"/>
      <c r="K2863"/>
    </row>
    <row r="2864" spans="1:11" x14ac:dyDescent="0.25">
      <c r="A2864" s="3"/>
      <c r="B2864" s="9"/>
      <c r="C2864" s="10"/>
      <c r="D2864" s="9"/>
      <c r="F2864" s="3"/>
      <c r="G2864" s="8"/>
      <c r="H2864" s="8"/>
      <c r="I2864" s="8"/>
      <c r="K2864"/>
    </row>
    <row r="2865" spans="1:11" x14ac:dyDescent="0.25">
      <c r="A2865" s="3"/>
      <c r="B2865" s="9"/>
      <c r="C2865" s="10"/>
      <c r="D2865" s="9"/>
      <c r="F2865" s="3"/>
      <c r="G2865" s="8"/>
      <c r="H2865" s="8"/>
      <c r="I2865" s="8"/>
      <c r="K2865"/>
    </row>
    <row r="2866" spans="1:11" x14ac:dyDescent="0.25">
      <c r="A2866" s="3"/>
      <c r="B2866" s="9"/>
      <c r="C2866" s="10"/>
      <c r="D2866" s="9"/>
      <c r="F2866" s="3"/>
      <c r="G2866" s="8"/>
      <c r="H2866" s="8"/>
      <c r="I2866" s="8"/>
      <c r="K2866"/>
    </row>
    <row r="2867" spans="1:11" x14ac:dyDescent="0.25">
      <c r="A2867" s="3"/>
      <c r="B2867" s="9"/>
      <c r="C2867" s="10"/>
      <c r="D2867" s="9"/>
      <c r="F2867" s="3"/>
      <c r="G2867" s="8"/>
      <c r="H2867" s="8"/>
      <c r="I2867" s="8"/>
      <c r="K2867"/>
    </row>
    <row r="2868" spans="1:11" x14ac:dyDescent="0.25">
      <c r="A2868" s="3"/>
      <c r="B2868" s="9"/>
      <c r="C2868" s="10"/>
      <c r="D2868" s="9"/>
      <c r="F2868" s="3"/>
      <c r="G2868" s="8"/>
      <c r="H2868" s="8"/>
      <c r="I2868" s="8"/>
      <c r="K2868"/>
    </row>
    <row r="2869" spans="1:11" x14ac:dyDescent="0.25">
      <c r="A2869" s="3"/>
      <c r="B2869" s="9"/>
      <c r="C2869" s="10"/>
      <c r="D2869" s="9"/>
      <c r="F2869" s="3"/>
      <c r="G2869" s="8"/>
      <c r="H2869" s="8"/>
      <c r="I2869" s="8"/>
      <c r="K2869"/>
    </row>
    <row r="2870" spans="1:11" x14ac:dyDescent="0.25">
      <c r="A2870" s="3"/>
      <c r="B2870" s="9"/>
      <c r="C2870" s="10"/>
      <c r="D2870" s="9"/>
      <c r="F2870" s="3"/>
      <c r="G2870" s="8"/>
      <c r="H2870" s="8"/>
      <c r="I2870" s="8"/>
      <c r="K2870"/>
    </row>
    <row r="2871" spans="1:11" x14ac:dyDescent="0.25">
      <c r="A2871" s="3"/>
      <c r="B2871" s="9"/>
      <c r="C2871" s="10"/>
      <c r="D2871" s="9"/>
      <c r="F2871" s="3"/>
      <c r="G2871" s="8"/>
      <c r="H2871" s="8"/>
      <c r="I2871" s="8"/>
      <c r="K2871"/>
    </row>
    <row r="2872" spans="1:11" x14ac:dyDescent="0.25">
      <c r="A2872" s="3"/>
      <c r="B2872" s="9"/>
      <c r="C2872" s="10"/>
      <c r="D2872" s="9"/>
      <c r="F2872" s="3"/>
      <c r="G2872" s="8"/>
      <c r="H2872" s="8"/>
      <c r="I2872" s="8"/>
      <c r="K2872"/>
    </row>
    <row r="2873" spans="1:11" x14ac:dyDescent="0.25">
      <c r="A2873" s="3"/>
      <c r="B2873" s="9"/>
      <c r="C2873" s="10"/>
      <c r="D2873" s="9"/>
      <c r="F2873" s="3"/>
      <c r="G2873" s="8"/>
      <c r="H2873" s="8"/>
      <c r="I2873" s="8"/>
      <c r="K2873"/>
    </row>
    <row r="2874" spans="1:11" x14ac:dyDescent="0.25">
      <c r="A2874" s="3"/>
      <c r="B2874" s="9"/>
      <c r="C2874" s="10"/>
      <c r="D2874" s="9"/>
      <c r="F2874" s="3"/>
      <c r="G2874" s="8"/>
      <c r="H2874" s="8"/>
      <c r="I2874" s="8"/>
      <c r="K2874"/>
    </row>
    <row r="2875" spans="1:11" x14ac:dyDescent="0.25">
      <c r="A2875" s="3"/>
      <c r="B2875" s="9"/>
      <c r="C2875" s="10"/>
      <c r="D2875" s="9"/>
      <c r="F2875" s="3"/>
      <c r="G2875" s="8"/>
      <c r="H2875" s="8"/>
      <c r="I2875" s="8"/>
      <c r="K2875"/>
    </row>
    <row r="2876" spans="1:11" x14ac:dyDescent="0.25">
      <c r="A2876" s="3"/>
      <c r="B2876" s="9"/>
      <c r="C2876" s="10"/>
      <c r="D2876" s="9"/>
      <c r="F2876" s="3"/>
      <c r="G2876" s="8"/>
      <c r="H2876" s="8"/>
      <c r="I2876" s="8"/>
      <c r="K2876"/>
    </row>
    <row r="2877" spans="1:11" x14ac:dyDescent="0.25">
      <c r="A2877" s="3"/>
      <c r="B2877" s="9"/>
      <c r="C2877" s="10"/>
      <c r="D2877" s="9"/>
      <c r="F2877" s="3"/>
      <c r="G2877" s="8"/>
      <c r="H2877" s="8"/>
      <c r="I2877" s="8"/>
      <c r="K2877"/>
    </row>
    <row r="2878" spans="1:11" x14ac:dyDescent="0.25">
      <c r="A2878" s="3"/>
      <c r="B2878" s="9"/>
      <c r="C2878" s="10"/>
      <c r="D2878" s="9"/>
      <c r="F2878" s="3"/>
      <c r="G2878" s="8"/>
      <c r="H2878" s="8"/>
      <c r="I2878" s="8"/>
      <c r="K2878"/>
    </row>
    <row r="2879" spans="1:11" x14ac:dyDescent="0.25">
      <c r="A2879" s="3"/>
      <c r="B2879" s="9"/>
      <c r="C2879" s="10"/>
      <c r="D2879" s="9"/>
      <c r="F2879" s="3"/>
      <c r="G2879" s="8"/>
      <c r="H2879" s="8"/>
      <c r="I2879" s="8"/>
      <c r="K2879"/>
    </row>
    <row r="2880" spans="1:11" x14ac:dyDescent="0.25">
      <c r="A2880" s="3"/>
      <c r="B2880" s="9"/>
      <c r="C2880" s="10"/>
      <c r="D2880" s="9"/>
      <c r="F2880" s="3"/>
      <c r="G2880" s="8"/>
      <c r="H2880" s="8"/>
      <c r="I2880" s="8"/>
      <c r="K2880"/>
    </row>
    <row r="2881" spans="1:11" x14ac:dyDescent="0.25">
      <c r="A2881" s="3"/>
      <c r="B2881" s="9"/>
      <c r="C2881" s="10"/>
      <c r="D2881" s="9"/>
      <c r="F2881" s="3"/>
      <c r="G2881" s="8"/>
      <c r="H2881" s="8"/>
      <c r="I2881" s="8"/>
      <c r="K2881"/>
    </row>
    <row r="2882" spans="1:11" x14ac:dyDescent="0.25">
      <c r="A2882" s="3"/>
      <c r="B2882" s="9"/>
      <c r="C2882" s="10"/>
      <c r="D2882" s="9"/>
      <c r="F2882" s="3"/>
      <c r="G2882" s="8"/>
      <c r="H2882" s="8"/>
      <c r="I2882" s="8"/>
      <c r="K2882"/>
    </row>
    <row r="2883" spans="1:11" x14ac:dyDescent="0.25">
      <c r="A2883" s="3"/>
      <c r="B2883" s="9"/>
      <c r="C2883" s="10"/>
      <c r="D2883" s="9"/>
      <c r="F2883" s="3"/>
      <c r="G2883" s="8"/>
      <c r="H2883" s="8"/>
      <c r="I2883" s="8"/>
      <c r="K2883"/>
    </row>
    <row r="2884" spans="1:11" x14ac:dyDescent="0.25">
      <c r="A2884" s="3"/>
      <c r="B2884" s="9"/>
      <c r="C2884" s="10"/>
      <c r="D2884" s="9"/>
      <c r="F2884" s="3"/>
      <c r="G2884" s="8"/>
      <c r="H2884" s="8"/>
      <c r="I2884" s="8"/>
      <c r="K2884"/>
    </row>
    <row r="2885" spans="1:11" x14ac:dyDescent="0.25">
      <c r="A2885" s="3"/>
      <c r="B2885" s="9"/>
      <c r="C2885" s="10"/>
      <c r="D2885" s="9"/>
      <c r="F2885" s="3"/>
      <c r="G2885" s="8"/>
      <c r="H2885" s="8"/>
      <c r="I2885" s="8"/>
      <c r="K2885"/>
    </row>
    <row r="2886" spans="1:11" x14ac:dyDescent="0.25">
      <c r="A2886" s="3"/>
      <c r="B2886" s="9"/>
      <c r="C2886" s="10"/>
      <c r="D2886" s="9"/>
      <c r="F2886" s="3"/>
      <c r="G2886" s="8"/>
      <c r="H2886" s="8"/>
      <c r="I2886" s="8"/>
      <c r="K2886"/>
    </row>
    <row r="2887" spans="1:11" x14ac:dyDescent="0.25">
      <c r="A2887" s="3"/>
      <c r="B2887" s="9"/>
      <c r="C2887" s="10"/>
      <c r="D2887" s="9"/>
      <c r="F2887" s="3"/>
      <c r="G2887" s="8"/>
      <c r="H2887" s="8"/>
      <c r="I2887" s="8"/>
      <c r="K2887"/>
    </row>
    <row r="2888" spans="1:11" x14ac:dyDescent="0.25">
      <c r="A2888" s="3"/>
      <c r="B2888" s="9"/>
      <c r="C2888" s="10"/>
      <c r="D2888" s="9"/>
      <c r="F2888" s="3"/>
      <c r="G2888" s="8"/>
      <c r="H2888" s="8"/>
      <c r="I2888" s="8"/>
      <c r="K2888"/>
    </row>
    <row r="2889" spans="1:11" x14ac:dyDescent="0.25">
      <c r="A2889" s="3"/>
      <c r="B2889" s="9"/>
      <c r="C2889" s="10"/>
      <c r="D2889" s="9"/>
      <c r="F2889" s="3"/>
      <c r="G2889" s="8"/>
      <c r="H2889" s="8"/>
      <c r="I2889" s="8"/>
      <c r="K2889"/>
    </row>
    <row r="2890" spans="1:11" x14ac:dyDescent="0.25">
      <c r="A2890" s="3"/>
      <c r="B2890" s="9"/>
      <c r="C2890" s="10"/>
      <c r="D2890" s="9"/>
      <c r="F2890" s="3"/>
      <c r="G2890" s="8"/>
      <c r="H2890" s="8"/>
      <c r="I2890" s="8"/>
      <c r="K2890"/>
    </row>
    <row r="2891" spans="1:11" x14ac:dyDescent="0.25">
      <c r="A2891" s="3"/>
      <c r="B2891" s="9"/>
      <c r="C2891" s="10"/>
      <c r="D2891" s="9"/>
      <c r="F2891" s="3"/>
      <c r="G2891" s="8"/>
      <c r="H2891" s="8"/>
      <c r="I2891" s="8"/>
      <c r="K2891"/>
    </row>
    <row r="2892" spans="1:11" x14ac:dyDescent="0.25">
      <c r="A2892" s="3"/>
      <c r="B2892" s="9"/>
      <c r="C2892" s="10"/>
      <c r="D2892" s="9"/>
      <c r="F2892" s="3"/>
      <c r="G2892" s="8"/>
      <c r="H2892" s="8"/>
      <c r="I2892" s="8"/>
      <c r="K2892"/>
    </row>
    <row r="2893" spans="1:11" x14ac:dyDescent="0.25">
      <c r="A2893" s="3"/>
      <c r="B2893" s="9"/>
      <c r="C2893" s="10"/>
      <c r="D2893" s="9"/>
      <c r="F2893" s="3"/>
      <c r="G2893" s="8"/>
      <c r="H2893" s="8"/>
      <c r="I2893" s="8"/>
      <c r="K2893"/>
    </row>
    <row r="2894" spans="1:11" x14ac:dyDescent="0.25">
      <c r="A2894" s="3"/>
      <c r="B2894" s="9"/>
      <c r="C2894" s="10"/>
      <c r="D2894" s="9"/>
      <c r="F2894" s="3"/>
      <c r="G2894" s="8"/>
      <c r="H2894" s="8"/>
      <c r="I2894" s="8"/>
      <c r="K2894"/>
    </row>
    <row r="2895" spans="1:11" x14ac:dyDescent="0.25">
      <c r="A2895" s="3"/>
      <c r="B2895" s="9"/>
      <c r="C2895" s="10"/>
      <c r="D2895" s="9"/>
      <c r="F2895" s="3"/>
      <c r="G2895" s="8"/>
      <c r="H2895" s="8"/>
      <c r="I2895" s="8"/>
      <c r="K2895"/>
    </row>
    <row r="2896" spans="1:11" x14ac:dyDescent="0.25">
      <c r="A2896" s="3"/>
      <c r="B2896" s="9"/>
      <c r="C2896" s="10"/>
      <c r="D2896" s="9"/>
      <c r="F2896" s="3"/>
      <c r="G2896" s="8"/>
      <c r="H2896" s="8"/>
      <c r="I2896" s="8"/>
      <c r="K2896"/>
    </row>
    <row r="2897" spans="1:11" x14ac:dyDescent="0.25">
      <c r="A2897" s="3"/>
      <c r="B2897" s="9"/>
      <c r="C2897" s="10"/>
      <c r="D2897" s="9"/>
      <c r="F2897" s="3"/>
      <c r="G2897" s="8"/>
      <c r="H2897" s="8"/>
      <c r="I2897" s="8"/>
      <c r="K2897"/>
    </row>
    <row r="2898" spans="1:11" x14ac:dyDescent="0.25">
      <c r="A2898" s="3"/>
      <c r="B2898" s="9"/>
      <c r="C2898" s="10"/>
      <c r="D2898" s="9"/>
      <c r="F2898" s="3"/>
      <c r="G2898" s="8"/>
      <c r="H2898" s="8"/>
      <c r="I2898" s="8"/>
      <c r="K2898"/>
    </row>
    <row r="2899" spans="1:11" x14ac:dyDescent="0.25">
      <c r="A2899" s="3"/>
      <c r="B2899" s="9"/>
      <c r="C2899" s="10"/>
      <c r="D2899" s="9"/>
      <c r="F2899" s="3"/>
      <c r="G2899" s="8"/>
      <c r="H2899" s="8"/>
      <c r="I2899" s="8"/>
      <c r="K2899"/>
    </row>
    <row r="2900" spans="1:11" x14ac:dyDescent="0.25">
      <c r="A2900" s="3"/>
      <c r="B2900" s="9"/>
      <c r="C2900" s="10"/>
      <c r="D2900" s="9"/>
      <c r="F2900" s="3"/>
      <c r="G2900" s="8"/>
      <c r="H2900" s="8"/>
      <c r="I2900" s="8"/>
      <c r="K2900"/>
    </row>
    <row r="2901" spans="1:11" x14ac:dyDescent="0.25">
      <c r="A2901" s="3"/>
      <c r="B2901" s="9"/>
      <c r="C2901" s="10"/>
      <c r="D2901" s="9"/>
      <c r="F2901" s="3"/>
      <c r="G2901" s="8"/>
      <c r="H2901" s="8"/>
      <c r="I2901" s="8"/>
      <c r="K2901"/>
    </row>
    <row r="2902" spans="1:11" x14ac:dyDescent="0.25">
      <c r="A2902" s="3"/>
      <c r="B2902" s="9"/>
      <c r="C2902" s="10"/>
      <c r="D2902" s="9"/>
      <c r="F2902" s="3"/>
      <c r="G2902" s="8"/>
      <c r="H2902" s="8"/>
      <c r="I2902" s="8"/>
      <c r="K2902"/>
    </row>
    <row r="2903" spans="1:11" x14ac:dyDescent="0.25">
      <c r="A2903" s="3"/>
      <c r="B2903" s="9"/>
      <c r="C2903" s="10"/>
      <c r="D2903" s="9"/>
      <c r="F2903" s="3"/>
      <c r="G2903" s="8"/>
      <c r="H2903" s="8"/>
      <c r="I2903" s="8"/>
      <c r="K2903"/>
    </row>
    <row r="2904" spans="1:11" x14ac:dyDescent="0.25">
      <c r="A2904" s="3"/>
      <c r="B2904" s="9"/>
      <c r="C2904" s="10"/>
      <c r="D2904" s="9"/>
      <c r="F2904" s="3"/>
      <c r="G2904" s="8"/>
      <c r="H2904" s="8"/>
      <c r="I2904" s="8"/>
      <c r="K2904"/>
    </row>
    <row r="2905" spans="1:11" x14ac:dyDescent="0.25">
      <c r="A2905" s="3"/>
      <c r="B2905" s="9"/>
      <c r="C2905" s="10"/>
      <c r="D2905" s="9"/>
      <c r="F2905" s="3"/>
      <c r="G2905" s="8"/>
      <c r="H2905" s="8"/>
      <c r="I2905" s="8"/>
      <c r="K2905"/>
    </row>
    <row r="2906" spans="1:11" x14ac:dyDescent="0.25">
      <c r="A2906" s="3"/>
      <c r="B2906" s="9"/>
      <c r="C2906" s="10"/>
      <c r="D2906" s="9"/>
      <c r="F2906" s="3"/>
      <c r="G2906" s="8"/>
      <c r="H2906" s="8"/>
      <c r="I2906" s="8"/>
      <c r="K2906"/>
    </row>
    <row r="2907" spans="1:11" x14ac:dyDescent="0.25">
      <c r="A2907" s="3"/>
      <c r="B2907" s="9"/>
      <c r="C2907" s="10"/>
      <c r="D2907" s="9"/>
      <c r="F2907" s="3"/>
      <c r="G2907" s="8"/>
      <c r="H2907" s="8"/>
      <c r="I2907" s="8"/>
      <c r="K2907"/>
    </row>
    <row r="2908" spans="1:11" x14ac:dyDescent="0.25">
      <c r="A2908" s="3"/>
      <c r="B2908" s="9"/>
      <c r="C2908" s="10"/>
      <c r="D2908" s="9"/>
      <c r="F2908" s="3"/>
      <c r="G2908" s="8"/>
      <c r="H2908" s="8"/>
      <c r="I2908" s="8"/>
      <c r="K2908"/>
    </row>
    <row r="2909" spans="1:11" x14ac:dyDescent="0.25">
      <c r="A2909" s="3"/>
      <c r="B2909" s="9"/>
      <c r="C2909" s="10"/>
      <c r="D2909" s="9"/>
      <c r="F2909" s="3"/>
      <c r="G2909" s="8"/>
      <c r="H2909" s="8"/>
      <c r="I2909" s="8"/>
      <c r="K2909"/>
    </row>
    <row r="2910" spans="1:11" x14ac:dyDescent="0.25">
      <c r="A2910" s="3"/>
      <c r="B2910" s="9"/>
      <c r="C2910" s="10"/>
      <c r="D2910" s="9"/>
      <c r="F2910" s="3"/>
      <c r="G2910" s="8"/>
      <c r="H2910" s="8"/>
      <c r="I2910" s="8"/>
      <c r="K2910"/>
    </row>
    <row r="2911" spans="1:11" x14ac:dyDescent="0.25">
      <c r="A2911" s="3"/>
      <c r="B2911" s="9"/>
      <c r="C2911" s="10"/>
      <c r="D2911" s="9"/>
      <c r="F2911" s="3"/>
      <c r="G2911" s="8"/>
      <c r="H2911" s="8"/>
      <c r="I2911" s="8"/>
      <c r="K2911"/>
    </row>
    <row r="2912" spans="1:11" x14ac:dyDescent="0.25">
      <c r="A2912" s="3"/>
      <c r="B2912" s="9"/>
      <c r="C2912" s="10"/>
      <c r="D2912" s="9"/>
      <c r="F2912" s="3"/>
      <c r="G2912" s="8"/>
      <c r="H2912" s="8"/>
      <c r="I2912" s="8"/>
      <c r="K2912"/>
    </row>
    <row r="2913" spans="1:11" x14ac:dyDescent="0.25">
      <c r="A2913" s="3"/>
      <c r="B2913" s="9"/>
      <c r="C2913" s="10"/>
      <c r="D2913" s="9"/>
      <c r="F2913" s="3"/>
      <c r="G2913" s="8"/>
      <c r="H2913" s="8"/>
      <c r="I2913" s="8"/>
      <c r="K2913"/>
    </row>
    <row r="2914" spans="1:11" x14ac:dyDescent="0.25">
      <c r="A2914" s="3"/>
      <c r="B2914" s="9"/>
      <c r="C2914" s="10"/>
      <c r="D2914" s="9"/>
      <c r="F2914" s="3"/>
      <c r="G2914" s="8"/>
      <c r="H2914" s="8"/>
      <c r="I2914" s="8"/>
      <c r="K2914"/>
    </row>
    <row r="2915" spans="1:11" x14ac:dyDescent="0.25">
      <c r="A2915" s="3"/>
      <c r="B2915" s="9"/>
      <c r="C2915" s="10"/>
      <c r="D2915" s="9"/>
      <c r="F2915" s="3"/>
      <c r="G2915" s="8"/>
      <c r="H2915" s="8"/>
      <c r="I2915" s="8"/>
      <c r="K2915"/>
    </row>
    <row r="2916" spans="1:11" x14ac:dyDescent="0.25">
      <c r="A2916" s="3"/>
      <c r="B2916" s="9"/>
      <c r="C2916" s="10"/>
      <c r="D2916" s="9"/>
      <c r="F2916" s="3"/>
      <c r="G2916" s="8"/>
      <c r="H2916" s="8"/>
      <c r="I2916" s="8"/>
      <c r="K2916"/>
    </row>
    <row r="2917" spans="1:11" x14ac:dyDescent="0.25">
      <c r="A2917" s="3"/>
      <c r="B2917" s="9"/>
      <c r="C2917" s="10"/>
      <c r="D2917" s="9"/>
      <c r="F2917" s="3"/>
      <c r="G2917" s="8"/>
      <c r="H2917" s="8"/>
      <c r="I2917" s="8"/>
      <c r="K2917"/>
    </row>
    <row r="2918" spans="1:11" x14ac:dyDescent="0.25">
      <c r="A2918" s="3"/>
      <c r="B2918" s="9"/>
      <c r="C2918" s="10"/>
      <c r="D2918" s="9"/>
      <c r="F2918" s="3"/>
      <c r="G2918" s="8"/>
      <c r="H2918" s="8"/>
      <c r="I2918" s="8"/>
      <c r="K2918"/>
    </row>
    <row r="2919" spans="1:11" x14ac:dyDescent="0.25">
      <c r="A2919" s="3"/>
      <c r="B2919" s="9"/>
      <c r="C2919" s="10"/>
      <c r="D2919" s="9"/>
      <c r="F2919" s="3"/>
      <c r="G2919" s="8"/>
      <c r="H2919" s="8"/>
      <c r="I2919" s="8"/>
      <c r="K2919"/>
    </row>
    <row r="2920" spans="1:11" x14ac:dyDescent="0.25">
      <c r="A2920" s="3"/>
      <c r="B2920" s="9"/>
      <c r="C2920" s="10"/>
      <c r="D2920" s="9"/>
      <c r="F2920" s="3"/>
      <c r="G2920" s="8"/>
      <c r="H2920" s="8"/>
      <c r="I2920" s="8"/>
      <c r="K2920"/>
    </row>
    <row r="2921" spans="1:11" x14ac:dyDescent="0.25">
      <c r="A2921" s="3"/>
      <c r="B2921" s="9"/>
      <c r="C2921" s="10"/>
      <c r="D2921" s="9"/>
      <c r="F2921" s="3"/>
      <c r="G2921" s="8"/>
      <c r="H2921" s="8"/>
      <c r="I2921" s="8"/>
      <c r="K2921"/>
    </row>
    <row r="2922" spans="1:11" x14ac:dyDescent="0.25">
      <c r="A2922" s="3"/>
      <c r="B2922" s="9"/>
      <c r="C2922" s="10"/>
      <c r="D2922" s="9"/>
      <c r="F2922" s="3"/>
      <c r="G2922" s="8"/>
      <c r="H2922" s="8"/>
      <c r="I2922" s="8"/>
      <c r="K2922"/>
    </row>
    <row r="2923" spans="1:11" x14ac:dyDescent="0.25">
      <c r="A2923" s="3"/>
      <c r="B2923" s="9"/>
      <c r="C2923" s="10"/>
      <c r="D2923" s="9"/>
      <c r="F2923" s="3"/>
      <c r="G2923" s="8"/>
      <c r="H2923" s="8"/>
      <c r="I2923" s="8"/>
      <c r="K2923"/>
    </row>
    <row r="2924" spans="1:11" x14ac:dyDescent="0.25">
      <c r="A2924" s="3"/>
      <c r="B2924" s="9"/>
      <c r="C2924" s="10"/>
      <c r="D2924" s="9"/>
      <c r="F2924" s="3"/>
      <c r="G2924" s="8"/>
      <c r="H2924" s="8"/>
      <c r="I2924" s="8"/>
      <c r="K2924"/>
    </row>
    <row r="2925" spans="1:11" x14ac:dyDescent="0.25">
      <c r="A2925" s="3"/>
      <c r="B2925" s="9"/>
      <c r="C2925" s="10"/>
      <c r="D2925" s="9"/>
      <c r="F2925" s="3"/>
      <c r="G2925" s="8"/>
      <c r="H2925" s="8"/>
      <c r="I2925" s="8"/>
      <c r="K2925"/>
    </row>
    <row r="2926" spans="1:11" x14ac:dyDescent="0.25">
      <c r="A2926" s="3"/>
      <c r="B2926" s="9"/>
      <c r="C2926" s="10"/>
      <c r="D2926" s="9"/>
      <c r="F2926" s="3"/>
      <c r="G2926" s="8"/>
      <c r="H2926" s="8"/>
      <c r="I2926" s="8"/>
      <c r="K2926"/>
    </row>
    <row r="2927" spans="1:11" x14ac:dyDescent="0.25">
      <c r="A2927" s="3"/>
      <c r="B2927" s="9"/>
      <c r="C2927" s="10"/>
      <c r="D2927" s="9"/>
      <c r="F2927" s="3"/>
      <c r="G2927" s="8"/>
      <c r="H2927" s="8"/>
      <c r="I2927" s="8"/>
      <c r="K2927"/>
    </row>
    <row r="2928" spans="1:11" x14ac:dyDescent="0.25">
      <c r="A2928" s="3"/>
      <c r="B2928" s="9"/>
      <c r="C2928" s="10"/>
      <c r="D2928" s="9"/>
      <c r="F2928" s="3"/>
      <c r="G2928" s="8"/>
      <c r="H2928" s="8"/>
      <c r="I2928" s="8"/>
      <c r="K2928"/>
    </row>
    <row r="2929" spans="1:11" x14ac:dyDescent="0.25">
      <c r="A2929" s="3"/>
      <c r="B2929" s="9"/>
      <c r="C2929" s="10"/>
      <c r="D2929" s="9"/>
      <c r="F2929" s="3"/>
      <c r="G2929" s="8"/>
      <c r="H2929" s="8"/>
      <c r="I2929" s="8"/>
      <c r="K2929"/>
    </row>
    <row r="2930" spans="1:11" x14ac:dyDescent="0.25">
      <c r="A2930" s="3"/>
      <c r="B2930" s="9"/>
      <c r="C2930" s="10"/>
      <c r="D2930" s="9"/>
      <c r="F2930" s="3"/>
      <c r="G2930" s="8"/>
      <c r="H2930" s="8"/>
      <c r="I2930" s="8"/>
      <c r="K2930"/>
    </row>
    <row r="2931" spans="1:11" x14ac:dyDescent="0.25">
      <c r="A2931" s="3"/>
      <c r="B2931" s="9"/>
      <c r="C2931" s="10"/>
      <c r="D2931" s="9"/>
      <c r="F2931" s="3"/>
      <c r="G2931" s="8"/>
      <c r="H2931" s="8"/>
      <c r="I2931" s="8"/>
      <c r="K2931"/>
    </row>
    <row r="2932" spans="1:11" x14ac:dyDescent="0.25">
      <c r="A2932" s="3"/>
      <c r="B2932" s="9"/>
      <c r="C2932" s="10"/>
      <c r="D2932" s="9"/>
      <c r="F2932" s="3"/>
      <c r="G2932" s="8"/>
      <c r="H2932" s="8"/>
      <c r="I2932" s="8"/>
      <c r="K2932"/>
    </row>
    <row r="2933" spans="1:11" x14ac:dyDescent="0.25">
      <c r="A2933" s="3"/>
      <c r="B2933" s="9"/>
      <c r="C2933" s="10"/>
      <c r="D2933" s="9"/>
      <c r="F2933" s="3"/>
      <c r="G2933" s="8"/>
      <c r="H2933" s="8"/>
      <c r="I2933" s="8"/>
      <c r="K2933"/>
    </row>
    <row r="2934" spans="1:11" x14ac:dyDescent="0.25">
      <c r="A2934" s="3"/>
      <c r="B2934" s="9"/>
      <c r="C2934" s="10"/>
      <c r="D2934" s="9"/>
      <c r="F2934" s="3"/>
      <c r="G2934" s="8"/>
      <c r="H2934" s="8"/>
      <c r="I2934" s="8"/>
      <c r="K2934"/>
    </row>
    <row r="2935" spans="1:11" x14ac:dyDescent="0.25">
      <c r="A2935" s="3"/>
      <c r="B2935" s="9"/>
      <c r="C2935" s="10"/>
      <c r="D2935" s="9"/>
      <c r="F2935" s="3"/>
      <c r="G2935" s="8"/>
      <c r="H2935" s="8"/>
      <c r="I2935" s="8"/>
      <c r="K2935"/>
    </row>
    <row r="2936" spans="1:11" x14ac:dyDescent="0.25">
      <c r="A2936" s="3"/>
      <c r="B2936" s="9"/>
      <c r="C2936" s="10"/>
      <c r="D2936" s="9"/>
      <c r="F2936" s="3"/>
      <c r="G2936" s="8"/>
      <c r="H2936" s="8"/>
      <c r="I2936" s="8"/>
      <c r="K2936"/>
    </row>
    <row r="2937" spans="1:11" x14ac:dyDescent="0.25">
      <c r="A2937" s="3"/>
      <c r="B2937" s="9"/>
      <c r="C2937" s="10"/>
      <c r="D2937" s="9"/>
      <c r="F2937" s="3"/>
      <c r="G2937" s="8"/>
      <c r="H2937" s="8"/>
      <c r="I2937" s="8"/>
      <c r="K2937"/>
    </row>
    <row r="2938" spans="1:11" x14ac:dyDescent="0.25">
      <c r="A2938" s="3"/>
      <c r="B2938" s="9"/>
      <c r="C2938" s="10"/>
      <c r="D2938" s="9"/>
      <c r="F2938" s="3"/>
      <c r="G2938" s="8"/>
      <c r="H2938" s="8"/>
      <c r="I2938" s="8"/>
      <c r="K2938"/>
    </row>
    <row r="2939" spans="1:11" x14ac:dyDescent="0.25">
      <c r="A2939" s="3"/>
      <c r="B2939" s="9"/>
      <c r="C2939" s="10"/>
      <c r="D2939" s="9"/>
      <c r="F2939" s="3"/>
      <c r="G2939" s="8"/>
      <c r="H2939" s="8"/>
      <c r="I2939" s="8"/>
      <c r="K2939"/>
    </row>
    <row r="2940" spans="1:11" x14ac:dyDescent="0.25">
      <c r="A2940" s="3"/>
      <c r="B2940" s="9"/>
      <c r="C2940" s="10"/>
      <c r="D2940" s="9"/>
      <c r="F2940" s="3"/>
      <c r="G2940" s="8"/>
      <c r="H2940" s="8"/>
      <c r="I2940" s="8"/>
      <c r="K2940"/>
    </row>
    <row r="2941" spans="1:11" x14ac:dyDescent="0.25">
      <c r="A2941" s="3"/>
      <c r="B2941" s="9"/>
      <c r="C2941" s="10"/>
      <c r="D2941" s="9"/>
      <c r="F2941" s="3"/>
      <c r="G2941" s="8"/>
      <c r="H2941" s="8"/>
      <c r="I2941" s="8"/>
      <c r="K2941"/>
    </row>
    <row r="2942" spans="1:11" x14ac:dyDescent="0.25">
      <c r="A2942" s="3"/>
      <c r="B2942" s="9"/>
      <c r="C2942" s="10"/>
      <c r="D2942" s="9"/>
      <c r="F2942" s="3"/>
      <c r="G2942" s="8"/>
      <c r="H2942" s="8"/>
      <c r="I2942" s="8"/>
      <c r="K2942"/>
    </row>
    <row r="2943" spans="1:11" x14ac:dyDescent="0.25">
      <c r="A2943" s="3"/>
      <c r="B2943" s="9"/>
      <c r="C2943" s="10"/>
      <c r="D2943" s="9"/>
      <c r="F2943" s="3"/>
      <c r="G2943" s="8"/>
      <c r="H2943" s="8"/>
      <c r="I2943" s="8"/>
      <c r="K2943"/>
    </row>
    <row r="2944" spans="1:11" x14ac:dyDescent="0.25">
      <c r="A2944" s="3"/>
      <c r="B2944" s="9"/>
      <c r="C2944" s="10"/>
      <c r="D2944" s="9"/>
      <c r="F2944" s="3"/>
      <c r="G2944" s="8"/>
      <c r="H2944" s="8"/>
      <c r="I2944" s="8"/>
      <c r="K2944"/>
    </row>
    <row r="2945" spans="1:11" x14ac:dyDescent="0.25">
      <c r="A2945" s="3"/>
      <c r="B2945" s="9"/>
      <c r="C2945" s="10"/>
      <c r="D2945" s="9"/>
      <c r="F2945" s="3"/>
      <c r="G2945" s="8"/>
      <c r="H2945" s="8"/>
      <c r="I2945" s="8"/>
      <c r="K2945"/>
    </row>
    <row r="2946" spans="1:11" x14ac:dyDescent="0.25">
      <c r="A2946" s="3"/>
      <c r="B2946" s="9"/>
      <c r="C2946" s="10"/>
      <c r="D2946" s="9"/>
      <c r="F2946" s="3"/>
      <c r="G2946" s="8"/>
      <c r="H2946" s="8"/>
      <c r="I2946" s="8"/>
      <c r="K2946"/>
    </row>
    <row r="2947" spans="1:11" x14ac:dyDescent="0.25">
      <c r="A2947" s="3"/>
      <c r="B2947" s="9"/>
      <c r="C2947" s="10"/>
      <c r="D2947" s="9"/>
      <c r="F2947" s="3"/>
      <c r="G2947" s="8"/>
      <c r="H2947" s="8"/>
      <c r="I2947" s="8"/>
      <c r="K2947"/>
    </row>
    <row r="2948" spans="1:11" x14ac:dyDescent="0.25">
      <c r="A2948" s="3"/>
      <c r="B2948" s="9"/>
      <c r="C2948" s="10"/>
      <c r="D2948" s="9"/>
      <c r="F2948" s="3"/>
      <c r="G2948" s="8"/>
      <c r="H2948" s="8"/>
      <c r="I2948" s="8"/>
      <c r="K2948"/>
    </row>
    <row r="2949" spans="1:11" x14ac:dyDescent="0.25">
      <c r="A2949" s="3"/>
      <c r="B2949" s="9"/>
      <c r="C2949" s="10"/>
      <c r="D2949" s="9"/>
      <c r="F2949" s="3"/>
      <c r="G2949" s="8"/>
      <c r="H2949" s="8"/>
      <c r="I2949" s="8"/>
      <c r="K2949"/>
    </row>
    <row r="2950" spans="1:11" x14ac:dyDescent="0.25">
      <c r="A2950" s="3"/>
      <c r="B2950" s="9"/>
      <c r="C2950" s="10"/>
      <c r="D2950" s="9"/>
      <c r="F2950" s="3"/>
      <c r="G2950" s="8"/>
      <c r="H2950" s="8"/>
      <c r="I2950" s="8"/>
      <c r="K2950"/>
    </row>
    <row r="2951" spans="1:11" x14ac:dyDescent="0.25">
      <c r="A2951" s="3"/>
      <c r="B2951" s="9"/>
      <c r="C2951" s="10"/>
      <c r="D2951" s="9"/>
      <c r="F2951" s="3"/>
      <c r="G2951" s="8"/>
      <c r="H2951" s="8"/>
      <c r="I2951" s="8"/>
      <c r="K2951"/>
    </row>
    <row r="2952" spans="1:11" x14ac:dyDescent="0.25">
      <c r="A2952" s="3"/>
      <c r="B2952" s="9"/>
      <c r="C2952" s="10"/>
      <c r="D2952" s="9"/>
      <c r="F2952" s="3"/>
      <c r="G2952" s="8"/>
      <c r="H2952" s="8"/>
      <c r="I2952" s="8"/>
      <c r="K2952"/>
    </row>
    <row r="2953" spans="1:11" x14ac:dyDescent="0.25">
      <c r="A2953" s="3"/>
      <c r="B2953" s="9"/>
      <c r="C2953" s="10"/>
      <c r="D2953" s="9"/>
      <c r="F2953" s="3"/>
      <c r="G2953" s="8"/>
      <c r="H2953" s="8"/>
      <c r="I2953" s="8"/>
      <c r="K2953"/>
    </row>
    <row r="2954" spans="1:11" x14ac:dyDescent="0.25">
      <c r="A2954" s="3"/>
      <c r="B2954" s="9"/>
      <c r="C2954" s="10"/>
      <c r="D2954" s="9"/>
      <c r="F2954" s="3"/>
      <c r="G2954" s="8"/>
      <c r="H2954" s="8"/>
      <c r="I2954" s="8"/>
      <c r="K2954"/>
    </row>
    <row r="2955" spans="1:11" x14ac:dyDescent="0.25">
      <c r="A2955" s="3"/>
      <c r="B2955" s="9"/>
      <c r="C2955" s="10"/>
      <c r="D2955" s="9"/>
      <c r="F2955" s="3"/>
      <c r="G2955" s="8"/>
      <c r="H2955" s="8"/>
      <c r="I2955" s="8"/>
      <c r="K2955"/>
    </row>
    <row r="2956" spans="1:11" x14ac:dyDescent="0.25">
      <c r="A2956" s="3"/>
      <c r="B2956" s="9"/>
      <c r="C2956" s="10"/>
      <c r="D2956" s="9"/>
      <c r="F2956" s="3"/>
      <c r="G2956" s="8"/>
      <c r="H2956" s="8"/>
      <c r="I2956" s="8"/>
      <c r="K2956"/>
    </row>
    <row r="2957" spans="1:11" x14ac:dyDescent="0.25">
      <c r="A2957" s="3"/>
      <c r="B2957" s="9"/>
      <c r="C2957" s="10"/>
      <c r="D2957" s="9"/>
      <c r="F2957" s="3"/>
      <c r="G2957" s="8"/>
      <c r="H2957" s="8"/>
      <c r="I2957" s="8"/>
      <c r="K2957"/>
    </row>
    <row r="2958" spans="1:11" x14ac:dyDescent="0.25">
      <c r="A2958" s="3"/>
      <c r="B2958" s="9"/>
      <c r="C2958" s="10"/>
      <c r="D2958" s="9"/>
      <c r="F2958" s="3"/>
      <c r="G2958" s="8"/>
      <c r="H2958" s="8"/>
      <c r="I2958" s="8"/>
      <c r="K2958"/>
    </row>
    <row r="2959" spans="1:11" x14ac:dyDescent="0.25">
      <c r="A2959" s="3"/>
      <c r="B2959" s="9"/>
      <c r="C2959" s="10"/>
      <c r="D2959" s="9"/>
      <c r="F2959" s="3"/>
      <c r="G2959" s="8"/>
      <c r="H2959" s="8"/>
      <c r="I2959" s="8"/>
      <c r="K2959"/>
    </row>
    <row r="2960" spans="1:11" x14ac:dyDescent="0.25">
      <c r="A2960" s="3"/>
      <c r="B2960" s="9"/>
      <c r="C2960" s="10"/>
      <c r="D2960" s="9"/>
      <c r="F2960" s="3"/>
      <c r="G2960" s="8"/>
      <c r="H2960" s="8"/>
      <c r="I2960" s="8"/>
      <c r="K2960"/>
    </row>
    <row r="2961" spans="1:11" x14ac:dyDescent="0.25">
      <c r="A2961" s="3"/>
      <c r="B2961" s="9"/>
      <c r="C2961" s="10"/>
      <c r="D2961" s="9"/>
      <c r="F2961" s="3"/>
      <c r="G2961" s="8"/>
      <c r="H2961" s="8"/>
      <c r="I2961" s="8"/>
      <c r="K2961"/>
    </row>
    <row r="2962" spans="1:11" x14ac:dyDescent="0.25">
      <c r="A2962" s="3"/>
      <c r="B2962" s="9"/>
      <c r="C2962" s="10"/>
      <c r="D2962" s="9"/>
      <c r="F2962" s="3"/>
      <c r="G2962" s="8"/>
      <c r="H2962" s="8"/>
      <c r="I2962" s="8"/>
      <c r="K2962"/>
    </row>
    <row r="2963" spans="1:11" x14ac:dyDescent="0.25">
      <c r="A2963" s="3"/>
      <c r="B2963" s="9"/>
      <c r="C2963" s="10"/>
      <c r="D2963" s="9"/>
      <c r="F2963" s="3"/>
      <c r="G2963" s="8"/>
      <c r="H2963" s="8"/>
      <c r="I2963" s="8"/>
      <c r="K2963"/>
    </row>
    <row r="2964" spans="1:11" x14ac:dyDescent="0.25">
      <c r="A2964" s="3"/>
      <c r="B2964" s="9"/>
      <c r="C2964" s="10"/>
      <c r="D2964" s="9"/>
      <c r="F2964" s="3"/>
      <c r="G2964" s="8"/>
      <c r="H2964" s="8"/>
      <c r="I2964" s="8"/>
      <c r="K2964"/>
    </row>
    <row r="2965" spans="1:11" x14ac:dyDescent="0.25">
      <c r="A2965" s="3"/>
      <c r="B2965" s="9"/>
      <c r="C2965" s="10"/>
      <c r="D2965" s="9"/>
      <c r="F2965" s="3"/>
      <c r="G2965" s="8"/>
      <c r="H2965" s="8"/>
      <c r="I2965" s="8"/>
      <c r="K2965"/>
    </row>
    <row r="2966" spans="1:11" x14ac:dyDescent="0.25">
      <c r="A2966" s="3"/>
      <c r="B2966" s="9"/>
      <c r="C2966" s="10"/>
      <c r="D2966" s="9"/>
      <c r="F2966" s="3"/>
      <c r="G2966" s="8"/>
      <c r="H2966" s="8"/>
      <c r="I2966" s="8"/>
      <c r="K2966"/>
    </row>
    <row r="2967" spans="1:11" x14ac:dyDescent="0.25">
      <c r="A2967" s="3"/>
      <c r="B2967" s="9"/>
      <c r="C2967" s="10"/>
      <c r="D2967" s="9"/>
      <c r="F2967" s="3"/>
      <c r="G2967" s="8"/>
      <c r="H2967" s="8"/>
      <c r="I2967" s="8"/>
      <c r="K2967"/>
    </row>
    <row r="2968" spans="1:11" x14ac:dyDescent="0.25">
      <c r="A2968" s="3"/>
      <c r="B2968" s="9"/>
      <c r="C2968" s="10"/>
      <c r="D2968" s="9"/>
      <c r="F2968" s="3"/>
      <c r="G2968" s="8"/>
      <c r="H2968" s="8"/>
      <c r="I2968" s="8"/>
      <c r="K2968"/>
    </row>
    <row r="2969" spans="1:11" x14ac:dyDescent="0.25">
      <c r="A2969" s="3"/>
      <c r="B2969" s="9"/>
      <c r="C2969" s="10"/>
      <c r="D2969" s="9"/>
      <c r="F2969" s="3"/>
      <c r="G2969" s="8"/>
      <c r="H2969" s="8"/>
      <c r="I2969" s="8"/>
      <c r="K2969"/>
    </row>
    <row r="2970" spans="1:11" x14ac:dyDescent="0.25">
      <c r="A2970" s="3"/>
      <c r="B2970" s="9"/>
      <c r="C2970" s="10"/>
      <c r="D2970" s="9"/>
      <c r="F2970" s="3"/>
      <c r="G2970" s="8"/>
      <c r="H2970" s="8"/>
      <c r="I2970" s="8"/>
      <c r="K2970"/>
    </row>
    <row r="2971" spans="1:11" x14ac:dyDescent="0.25">
      <c r="A2971" s="3"/>
      <c r="B2971" s="9"/>
      <c r="C2971" s="10"/>
      <c r="D2971" s="9"/>
      <c r="F2971" s="3"/>
      <c r="G2971" s="8"/>
      <c r="H2971" s="8"/>
      <c r="I2971" s="8"/>
      <c r="K2971"/>
    </row>
    <row r="2972" spans="1:11" x14ac:dyDescent="0.25">
      <c r="A2972" s="3"/>
      <c r="B2972" s="9"/>
      <c r="C2972" s="10"/>
      <c r="D2972" s="9"/>
      <c r="F2972" s="3"/>
      <c r="G2972" s="8"/>
      <c r="H2972" s="8"/>
      <c r="I2972" s="8"/>
      <c r="K2972"/>
    </row>
    <row r="2973" spans="1:11" x14ac:dyDescent="0.25">
      <c r="A2973" s="3"/>
      <c r="B2973" s="9"/>
      <c r="C2973" s="10"/>
      <c r="D2973" s="9"/>
      <c r="F2973" s="3"/>
      <c r="G2973" s="8"/>
      <c r="H2973" s="8"/>
      <c r="I2973" s="8"/>
      <c r="K2973"/>
    </row>
    <row r="2974" spans="1:11" x14ac:dyDescent="0.25">
      <c r="A2974" s="3"/>
      <c r="B2974" s="9"/>
      <c r="C2974" s="10"/>
      <c r="D2974" s="9"/>
      <c r="F2974" s="3"/>
      <c r="G2974" s="8"/>
      <c r="H2974" s="8"/>
      <c r="I2974" s="8"/>
      <c r="K2974"/>
    </row>
    <row r="2975" spans="1:11" x14ac:dyDescent="0.25">
      <c r="A2975" s="3"/>
      <c r="B2975" s="9"/>
      <c r="C2975" s="10"/>
      <c r="D2975" s="9"/>
      <c r="F2975" s="3"/>
      <c r="G2975" s="8"/>
      <c r="H2975" s="8"/>
      <c r="I2975" s="8"/>
      <c r="K2975"/>
    </row>
    <row r="2976" spans="1:11" x14ac:dyDescent="0.25">
      <c r="A2976" s="3"/>
      <c r="B2976" s="9"/>
      <c r="C2976" s="10"/>
      <c r="D2976" s="9"/>
      <c r="F2976" s="3"/>
      <c r="G2976" s="8"/>
      <c r="H2976" s="8"/>
      <c r="I2976" s="8"/>
      <c r="K2976"/>
    </row>
    <row r="2977" spans="1:11" x14ac:dyDescent="0.25">
      <c r="A2977" s="3"/>
      <c r="B2977" s="9"/>
      <c r="C2977" s="10"/>
      <c r="D2977" s="9"/>
      <c r="F2977" s="3"/>
      <c r="G2977" s="8"/>
      <c r="H2977" s="8"/>
      <c r="I2977" s="8"/>
      <c r="K2977"/>
    </row>
    <row r="2978" spans="1:11" x14ac:dyDescent="0.25">
      <c r="A2978" s="3"/>
      <c r="B2978" s="9"/>
      <c r="C2978" s="10"/>
      <c r="D2978" s="9"/>
      <c r="F2978" s="3"/>
      <c r="G2978" s="8"/>
      <c r="H2978" s="8"/>
      <c r="I2978" s="8"/>
      <c r="K2978"/>
    </row>
    <row r="2979" spans="1:11" x14ac:dyDescent="0.25">
      <c r="A2979" s="3"/>
      <c r="B2979" s="9"/>
      <c r="C2979" s="10"/>
      <c r="D2979" s="9"/>
      <c r="F2979" s="3"/>
      <c r="G2979" s="8"/>
      <c r="H2979" s="8"/>
      <c r="I2979" s="8"/>
      <c r="K2979"/>
    </row>
    <row r="2980" spans="1:11" x14ac:dyDescent="0.25">
      <c r="A2980" s="3"/>
      <c r="B2980" s="9"/>
      <c r="C2980" s="10"/>
      <c r="D2980" s="9"/>
      <c r="F2980" s="3"/>
      <c r="G2980" s="8"/>
      <c r="H2980" s="8"/>
      <c r="I2980" s="8"/>
      <c r="K2980"/>
    </row>
    <row r="2981" spans="1:11" x14ac:dyDescent="0.25">
      <c r="A2981" s="3"/>
      <c r="B2981" s="9"/>
      <c r="C2981" s="10"/>
      <c r="D2981" s="9"/>
      <c r="F2981" s="3"/>
      <c r="G2981" s="8"/>
      <c r="H2981" s="8"/>
      <c r="I2981" s="8"/>
      <c r="K2981"/>
    </row>
    <row r="2982" spans="1:11" x14ac:dyDescent="0.25">
      <c r="A2982" s="3"/>
      <c r="B2982" s="9"/>
      <c r="C2982" s="10"/>
      <c r="D2982" s="9"/>
      <c r="F2982" s="3"/>
      <c r="G2982" s="8"/>
      <c r="H2982" s="8"/>
      <c r="I2982" s="8"/>
      <c r="K2982"/>
    </row>
    <row r="2983" spans="1:11" x14ac:dyDescent="0.25">
      <c r="A2983" s="3"/>
      <c r="B2983" s="9"/>
      <c r="C2983" s="10"/>
      <c r="D2983" s="9"/>
      <c r="F2983" s="3"/>
      <c r="G2983" s="8"/>
      <c r="H2983" s="8"/>
      <c r="I2983" s="8"/>
      <c r="K2983"/>
    </row>
    <row r="2984" spans="1:11" x14ac:dyDescent="0.25">
      <c r="A2984" s="3"/>
      <c r="B2984" s="9"/>
      <c r="C2984" s="10"/>
      <c r="D2984" s="9"/>
      <c r="F2984" s="3"/>
      <c r="G2984" s="8"/>
      <c r="H2984" s="8"/>
      <c r="I2984" s="8"/>
      <c r="K2984"/>
    </row>
    <row r="2985" spans="1:11" x14ac:dyDescent="0.25">
      <c r="A2985" s="3"/>
      <c r="B2985" s="9"/>
      <c r="C2985" s="10"/>
      <c r="D2985" s="9"/>
      <c r="F2985" s="3"/>
      <c r="G2985" s="8"/>
      <c r="H2985" s="8"/>
      <c r="I2985" s="8"/>
      <c r="K2985"/>
    </row>
    <row r="2986" spans="1:11" x14ac:dyDescent="0.25">
      <c r="A2986" s="3"/>
      <c r="B2986" s="9"/>
      <c r="C2986" s="10"/>
      <c r="D2986" s="9"/>
      <c r="F2986" s="3"/>
      <c r="G2986" s="8"/>
      <c r="H2986" s="8"/>
      <c r="I2986" s="8"/>
      <c r="K2986"/>
    </row>
    <row r="2987" spans="1:11" x14ac:dyDescent="0.25">
      <c r="A2987" s="3"/>
      <c r="B2987" s="9"/>
      <c r="C2987" s="10"/>
      <c r="D2987" s="9"/>
      <c r="F2987" s="3"/>
      <c r="G2987" s="8"/>
      <c r="H2987" s="8"/>
      <c r="I2987" s="8"/>
      <c r="K2987"/>
    </row>
    <row r="2988" spans="1:11" x14ac:dyDescent="0.25">
      <c r="A2988" s="3"/>
      <c r="B2988" s="9"/>
      <c r="C2988" s="10"/>
      <c r="D2988" s="9"/>
      <c r="F2988" s="3"/>
      <c r="G2988" s="8"/>
      <c r="H2988" s="8"/>
      <c r="I2988" s="8"/>
      <c r="K2988"/>
    </row>
    <row r="2989" spans="1:11" x14ac:dyDescent="0.25">
      <c r="A2989" s="3"/>
      <c r="B2989" s="9"/>
      <c r="C2989" s="10"/>
      <c r="D2989" s="9"/>
      <c r="F2989" s="3"/>
      <c r="G2989" s="8"/>
      <c r="H2989" s="8"/>
      <c r="I2989" s="8"/>
      <c r="K2989"/>
    </row>
    <row r="2990" spans="1:11" x14ac:dyDescent="0.25">
      <c r="A2990" s="3"/>
      <c r="B2990" s="9"/>
      <c r="C2990" s="10"/>
      <c r="D2990" s="9"/>
      <c r="F2990" s="3"/>
      <c r="G2990" s="8"/>
      <c r="H2990" s="8"/>
      <c r="I2990" s="8"/>
      <c r="K2990"/>
    </row>
    <row r="2991" spans="1:11" x14ac:dyDescent="0.25">
      <c r="A2991" s="3"/>
      <c r="B2991" s="9"/>
      <c r="C2991" s="10"/>
      <c r="D2991" s="9"/>
      <c r="F2991" s="3"/>
      <c r="G2991" s="8"/>
      <c r="H2991" s="8"/>
      <c r="I2991" s="8"/>
      <c r="K2991"/>
    </row>
    <row r="2992" spans="1:11" x14ac:dyDescent="0.25">
      <c r="A2992" s="3"/>
      <c r="B2992" s="9"/>
      <c r="C2992" s="10"/>
      <c r="D2992" s="9"/>
      <c r="F2992" s="3"/>
      <c r="G2992" s="8"/>
      <c r="H2992" s="8"/>
      <c r="I2992" s="8"/>
      <c r="K2992"/>
    </row>
    <row r="2993" spans="1:11" x14ac:dyDescent="0.25">
      <c r="A2993" s="3"/>
      <c r="B2993" s="9"/>
      <c r="C2993" s="10"/>
      <c r="D2993" s="9"/>
      <c r="F2993" s="3"/>
      <c r="G2993" s="8"/>
      <c r="H2993" s="8"/>
      <c r="I2993" s="8"/>
      <c r="K2993"/>
    </row>
    <row r="2994" spans="1:11" x14ac:dyDescent="0.25">
      <c r="A2994" s="3"/>
      <c r="B2994" s="9"/>
      <c r="C2994" s="10"/>
      <c r="D2994" s="9"/>
      <c r="F2994" s="3"/>
      <c r="G2994" s="8"/>
      <c r="H2994" s="8"/>
      <c r="I2994" s="8"/>
      <c r="K2994"/>
    </row>
    <row r="2995" spans="1:11" x14ac:dyDescent="0.25">
      <c r="A2995" s="3"/>
      <c r="B2995" s="9"/>
      <c r="C2995" s="10"/>
      <c r="D2995" s="9"/>
      <c r="F2995" s="3"/>
      <c r="G2995" s="8"/>
      <c r="H2995" s="8"/>
      <c r="I2995" s="8"/>
      <c r="K2995"/>
    </row>
    <row r="2996" spans="1:11" x14ac:dyDescent="0.25">
      <c r="A2996" s="3"/>
      <c r="B2996" s="9"/>
      <c r="C2996" s="10"/>
      <c r="D2996" s="9"/>
      <c r="F2996" s="3"/>
      <c r="G2996" s="8"/>
      <c r="H2996" s="8"/>
      <c r="I2996" s="8"/>
      <c r="K2996"/>
    </row>
    <row r="2997" spans="1:11" x14ac:dyDescent="0.25">
      <c r="A2997" s="3"/>
      <c r="B2997" s="9"/>
      <c r="C2997" s="10"/>
      <c r="D2997" s="9"/>
      <c r="F2997" s="3"/>
      <c r="G2997" s="8"/>
      <c r="H2997" s="8"/>
      <c r="I2997" s="8"/>
      <c r="K2997"/>
    </row>
    <row r="2998" spans="1:11" x14ac:dyDescent="0.25">
      <c r="A2998" s="3"/>
      <c r="B2998" s="9"/>
      <c r="C2998" s="10"/>
      <c r="D2998" s="9"/>
      <c r="F2998" s="3"/>
      <c r="G2998" s="8"/>
      <c r="H2998" s="8"/>
      <c r="I2998" s="8"/>
      <c r="K2998"/>
    </row>
    <row r="2999" spans="1:11" x14ac:dyDescent="0.25">
      <c r="A2999" s="3"/>
      <c r="B2999" s="9"/>
      <c r="C2999" s="10"/>
      <c r="D2999" s="9"/>
      <c r="F2999" s="3"/>
      <c r="G2999" s="8"/>
      <c r="H2999" s="8"/>
      <c r="I2999" s="8"/>
      <c r="K2999"/>
    </row>
    <row r="3000" spans="1:11" x14ac:dyDescent="0.25">
      <c r="A3000" s="3"/>
      <c r="B3000" s="9"/>
      <c r="C3000" s="10"/>
      <c r="D3000" s="9"/>
      <c r="F3000" s="3"/>
      <c r="G3000" s="8"/>
      <c r="H3000" s="8"/>
      <c r="I3000" s="8"/>
      <c r="K3000"/>
    </row>
    <row r="3001" spans="1:11" x14ac:dyDescent="0.25">
      <c r="A3001" s="3"/>
      <c r="B3001" s="9"/>
      <c r="C3001" s="10"/>
      <c r="D3001" s="9"/>
      <c r="F3001" s="3"/>
      <c r="G3001" s="8"/>
      <c r="H3001" s="8"/>
      <c r="I3001" s="8"/>
      <c r="K3001"/>
    </row>
    <row r="3002" spans="1:11" x14ac:dyDescent="0.25">
      <c r="A3002" s="3"/>
      <c r="B3002" s="9"/>
      <c r="C3002" s="10"/>
      <c r="D3002" s="9"/>
      <c r="F3002" s="3"/>
      <c r="G3002" s="8"/>
      <c r="H3002" s="8"/>
      <c r="I3002" s="8"/>
      <c r="K3002"/>
    </row>
    <row r="3003" spans="1:11" x14ac:dyDescent="0.25">
      <c r="A3003" s="3"/>
      <c r="B3003" s="9"/>
      <c r="C3003" s="10"/>
      <c r="D3003" s="9"/>
      <c r="F3003" s="3"/>
      <c r="G3003" s="8"/>
      <c r="H3003" s="8"/>
      <c r="I3003" s="8"/>
      <c r="K3003"/>
    </row>
    <row r="3004" spans="1:11" x14ac:dyDescent="0.25">
      <c r="A3004" s="3"/>
      <c r="B3004" s="9"/>
      <c r="C3004" s="10"/>
      <c r="D3004" s="9"/>
      <c r="F3004" s="3"/>
      <c r="G3004" s="8"/>
      <c r="H3004" s="8"/>
      <c r="I3004" s="8"/>
      <c r="K3004"/>
    </row>
    <row r="3005" spans="1:11" x14ac:dyDescent="0.25">
      <c r="A3005" s="3"/>
      <c r="B3005" s="9"/>
      <c r="C3005" s="10"/>
      <c r="D3005" s="9"/>
      <c r="F3005" s="3"/>
      <c r="G3005" s="8"/>
      <c r="H3005" s="8"/>
      <c r="I3005" s="8"/>
      <c r="K3005"/>
    </row>
    <row r="3006" spans="1:11" x14ac:dyDescent="0.25">
      <c r="A3006" s="3"/>
      <c r="B3006" s="9"/>
      <c r="C3006" s="10"/>
      <c r="D3006" s="9"/>
      <c r="F3006" s="3"/>
      <c r="G3006" s="8"/>
      <c r="H3006" s="8"/>
      <c r="I3006" s="8"/>
      <c r="K3006"/>
    </row>
    <row r="3007" spans="1:11" x14ac:dyDescent="0.25">
      <c r="A3007" s="3"/>
      <c r="B3007" s="9"/>
      <c r="C3007" s="10"/>
      <c r="D3007" s="9"/>
      <c r="F3007" s="3"/>
      <c r="G3007" s="8"/>
      <c r="H3007" s="8"/>
      <c r="I3007" s="8"/>
      <c r="K3007"/>
    </row>
    <row r="3008" spans="1:11" x14ac:dyDescent="0.25">
      <c r="A3008" s="3"/>
      <c r="B3008" s="9"/>
      <c r="C3008" s="10"/>
      <c r="D3008" s="9"/>
      <c r="F3008" s="3"/>
      <c r="G3008" s="8"/>
      <c r="H3008" s="8"/>
      <c r="I3008" s="8"/>
      <c r="K3008"/>
    </row>
    <row r="3009" spans="1:11" x14ac:dyDescent="0.25">
      <c r="A3009" s="3"/>
      <c r="B3009" s="9"/>
      <c r="C3009" s="10"/>
      <c r="D3009" s="9"/>
      <c r="F3009" s="3"/>
      <c r="G3009" s="8"/>
      <c r="H3009" s="8"/>
      <c r="I3009" s="8"/>
      <c r="K3009"/>
    </row>
    <row r="3010" spans="1:11" x14ac:dyDescent="0.25">
      <c r="A3010" s="3"/>
      <c r="B3010" s="9"/>
      <c r="C3010" s="10"/>
      <c r="D3010" s="9"/>
      <c r="F3010" s="3"/>
      <c r="G3010" s="8"/>
      <c r="H3010" s="8"/>
      <c r="I3010" s="8"/>
      <c r="K3010"/>
    </row>
    <row r="3011" spans="1:11" x14ac:dyDescent="0.25">
      <c r="A3011" s="3"/>
      <c r="B3011" s="9"/>
      <c r="C3011" s="10"/>
      <c r="D3011" s="9"/>
      <c r="F3011" s="3"/>
      <c r="G3011" s="8"/>
      <c r="H3011" s="8"/>
      <c r="I3011" s="8"/>
      <c r="K3011"/>
    </row>
    <row r="3012" spans="1:11" x14ac:dyDescent="0.25">
      <c r="A3012" s="3"/>
      <c r="B3012" s="9"/>
      <c r="C3012" s="10"/>
      <c r="D3012" s="9"/>
      <c r="F3012" s="3"/>
      <c r="G3012" s="8"/>
      <c r="H3012" s="8"/>
      <c r="I3012" s="8"/>
      <c r="K3012"/>
    </row>
    <row r="3013" spans="1:11" x14ac:dyDescent="0.25">
      <c r="A3013" s="3"/>
      <c r="B3013" s="9"/>
      <c r="C3013" s="10"/>
      <c r="D3013" s="9"/>
      <c r="F3013" s="3"/>
      <c r="G3013" s="8"/>
      <c r="H3013" s="8"/>
      <c r="I3013" s="8"/>
      <c r="K3013"/>
    </row>
    <row r="3014" spans="1:11" x14ac:dyDescent="0.25">
      <c r="A3014" s="3"/>
      <c r="B3014" s="9"/>
      <c r="C3014" s="10"/>
      <c r="D3014" s="9"/>
      <c r="F3014" s="3"/>
      <c r="G3014" s="8"/>
      <c r="H3014" s="8"/>
      <c r="I3014" s="8"/>
      <c r="K3014"/>
    </row>
    <row r="3015" spans="1:11" x14ac:dyDescent="0.25">
      <c r="A3015" s="3"/>
      <c r="B3015" s="9"/>
      <c r="C3015" s="10"/>
      <c r="D3015" s="9"/>
      <c r="F3015" s="3"/>
      <c r="G3015" s="8"/>
      <c r="H3015" s="8"/>
      <c r="I3015" s="8"/>
      <c r="K3015"/>
    </row>
    <row r="3016" spans="1:11" x14ac:dyDescent="0.25">
      <c r="A3016" s="3"/>
      <c r="B3016" s="9"/>
      <c r="C3016" s="10"/>
      <c r="D3016" s="9"/>
      <c r="F3016" s="3"/>
      <c r="G3016" s="8"/>
      <c r="H3016" s="8"/>
      <c r="I3016" s="8"/>
      <c r="K3016"/>
    </row>
    <row r="3017" spans="1:11" x14ac:dyDescent="0.25">
      <c r="A3017" s="3"/>
      <c r="B3017" s="9"/>
      <c r="C3017" s="10"/>
      <c r="D3017" s="9"/>
      <c r="F3017" s="3"/>
      <c r="G3017" s="8"/>
      <c r="H3017" s="8"/>
      <c r="I3017" s="8"/>
      <c r="K3017"/>
    </row>
    <row r="3018" spans="1:11" x14ac:dyDescent="0.25">
      <c r="A3018" s="3"/>
      <c r="B3018" s="9"/>
      <c r="C3018" s="10"/>
      <c r="D3018" s="9"/>
      <c r="F3018" s="3"/>
      <c r="G3018" s="8"/>
      <c r="H3018" s="8"/>
      <c r="I3018" s="8"/>
      <c r="K3018"/>
    </row>
    <row r="3019" spans="1:11" x14ac:dyDescent="0.25">
      <c r="A3019" s="3"/>
      <c r="B3019" s="9"/>
      <c r="C3019" s="10"/>
      <c r="D3019" s="9"/>
      <c r="F3019" s="3"/>
      <c r="G3019" s="8"/>
      <c r="H3019" s="8"/>
      <c r="I3019" s="8"/>
      <c r="K3019"/>
    </row>
    <row r="3020" spans="1:11" x14ac:dyDescent="0.25">
      <c r="A3020" s="3"/>
      <c r="B3020" s="9"/>
      <c r="C3020" s="10"/>
      <c r="D3020" s="9"/>
      <c r="F3020" s="3"/>
      <c r="G3020" s="8"/>
      <c r="H3020" s="8"/>
      <c r="I3020" s="8"/>
      <c r="K3020"/>
    </row>
    <row r="3021" spans="1:11" x14ac:dyDescent="0.25">
      <c r="A3021" s="3"/>
      <c r="B3021" s="9"/>
      <c r="C3021" s="10"/>
      <c r="D3021" s="9"/>
      <c r="F3021" s="3"/>
      <c r="G3021" s="8"/>
      <c r="H3021" s="8"/>
      <c r="I3021" s="8"/>
      <c r="K3021"/>
    </row>
    <row r="3022" spans="1:11" x14ac:dyDescent="0.25">
      <c r="A3022" s="3"/>
      <c r="B3022" s="9"/>
      <c r="C3022" s="10"/>
      <c r="D3022" s="9"/>
      <c r="F3022" s="3"/>
      <c r="G3022" s="8"/>
      <c r="H3022" s="8"/>
      <c r="I3022" s="8"/>
      <c r="K3022"/>
    </row>
    <row r="3023" spans="1:11" x14ac:dyDescent="0.25">
      <c r="A3023" s="3"/>
      <c r="B3023" s="9"/>
      <c r="C3023" s="10"/>
      <c r="D3023" s="9"/>
      <c r="F3023" s="3"/>
      <c r="G3023" s="8"/>
      <c r="H3023" s="8"/>
      <c r="I3023" s="8"/>
      <c r="K3023"/>
    </row>
    <row r="3024" spans="1:11" x14ac:dyDescent="0.25">
      <c r="A3024" s="3"/>
      <c r="B3024" s="9"/>
      <c r="C3024" s="10"/>
      <c r="D3024" s="9"/>
      <c r="F3024" s="3"/>
      <c r="G3024" s="8"/>
      <c r="H3024" s="8"/>
      <c r="I3024" s="8"/>
      <c r="K3024"/>
    </row>
    <row r="3025" spans="1:11" x14ac:dyDescent="0.25">
      <c r="A3025" s="3"/>
      <c r="B3025" s="9"/>
      <c r="C3025" s="10"/>
      <c r="D3025" s="9"/>
      <c r="F3025" s="3"/>
      <c r="G3025" s="8"/>
      <c r="H3025" s="8"/>
      <c r="I3025" s="8"/>
      <c r="K3025"/>
    </row>
    <row r="3026" spans="1:11" x14ac:dyDescent="0.25">
      <c r="A3026" s="3"/>
      <c r="B3026" s="9"/>
      <c r="C3026" s="10"/>
      <c r="D3026" s="9"/>
      <c r="F3026" s="3"/>
      <c r="G3026" s="8"/>
      <c r="H3026" s="8"/>
      <c r="I3026" s="8"/>
      <c r="K3026"/>
    </row>
    <row r="3027" spans="1:11" x14ac:dyDescent="0.25">
      <c r="A3027" s="3"/>
      <c r="B3027" s="9"/>
      <c r="C3027" s="10"/>
      <c r="D3027" s="9"/>
      <c r="F3027" s="3"/>
      <c r="G3027" s="8"/>
      <c r="H3027" s="8"/>
      <c r="I3027" s="8"/>
      <c r="K3027"/>
    </row>
    <row r="3028" spans="1:11" x14ac:dyDescent="0.25">
      <c r="A3028" s="3"/>
      <c r="B3028" s="9"/>
      <c r="C3028" s="10"/>
      <c r="D3028" s="9"/>
      <c r="F3028" s="3"/>
      <c r="G3028" s="8"/>
      <c r="H3028" s="8"/>
      <c r="I3028" s="8"/>
      <c r="K3028"/>
    </row>
    <row r="3029" spans="1:11" x14ac:dyDescent="0.25">
      <c r="A3029" s="3"/>
      <c r="B3029" s="9"/>
      <c r="C3029" s="10"/>
      <c r="D3029" s="9"/>
      <c r="F3029" s="3"/>
      <c r="G3029" s="8"/>
      <c r="H3029" s="8"/>
      <c r="I3029" s="8"/>
      <c r="K3029"/>
    </row>
    <row r="3030" spans="1:11" x14ac:dyDescent="0.25">
      <c r="A3030" s="3"/>
      <c r="B3030" s="9"/>
      <c r="C3030" s="10"/>
      <c r="D3030" s="9"/>
      <c r="F3030" s="3"/>
      <c r="G3030" s="8"/>
      <c r="H3030" s="8"/>
      <c r="I3030" s="8"/>
      <c r="K3030"/>
    </row>
    <row r="3031" spans="1:11" x14ac:dyDescent="0.25">
      <c r="A3031" s="3"/>
      <c r="B3031" s="9"/>
      <c r="C3031" s="10"/>
      <c r="D3031" s="9"/>
      <c r="F3031" s="3"/>
      <c r="G3031" s="8"/>
      <c r="H3031" s="8"/>
      <c r="I3031" s="8"/>
      <c r="K3031"/>
    </row>
    <row r="3032" spans="1:11" x14ac:dyDescent="0.25">
      <c r="A3032" s="3"/>
      <c r="B3032" s="9"/>
      <c r="C3032" s="10"/>
      <c r="D3032" s="9"/>
      <c r="F3032" s="3"/>
      <c r="G3032" s="8"/>
      <c r="H3032" s="8"/>
      <c r="I3032" s="8"/>
      <c r="K3032"/>
    </row>
    <row r="3033" spans="1:11" x14ac:dyDescent="0.25">
      <c r="A3033" s="3"/>
      <c r="B3033" s="9"/>
      <c r="C3033" s="10"/>
      <c r="D3033" s="9"/>
      <c r="F3033" s="3"/>
      <c r="G3033" s="8"/>
      <c r="H3033" s="8"/>
      <c r="I3033" s="8"/>
      <c r="K3033"/>
    </row>
    <row r="3034" spans="1:11" x14ac:dyDescent="0.25">
      <c r="A3034" s="3"/>
      <c r="B3034" s="9"/>
      <c r="C3034" s="10"/>
      <c r="D3034" s="9"/>
      <c r="F3034" s="3"/>
      <c r="G3034" s="8"/>
      <c r="H3034" s="8"/>
      <c r="I3034" s="8"/>
      <c r="K3034"/>
    </row>
    <row r="3035" spans="1:11" x14ac:dyDescent="0.25">
      <c r="A3035" s="3"/>
      <c r="B3035" s="9"/>
      <c r="C3035" s="10"/>
      <c r="D3035" s="9"/>
      <c r="F3035" s="3"/>
      <c r="G3035" s="8"/>
      <c r="H3035" s="8"/>
      <c r="I3035" s="8"/>
      <c r="K3035"/>
    </row>
    <row r="3036" spans="1:11" x14ac:dyDescent="0.25">
      <c r="A3036" s="3"/>
      <c r="B3036" s="9"/>
      <c r="C3036" s="10"/>
      <c r="D3036" s="9"/>
      <c r="F3036" s="3"/>
      <c r="G3036" s="8"/>
      <c r="H3036" s="8"/>
      <c r="I3036" s="8"/>
      <c r="K3036"/>
    </row>
    <row r="3037" spans="1:11" x14ac:dyDescent="0.25">
      <c r="A3037" s="3"/>
      <c r="B3037" s="9"/>
      <c r="C3037" s="10"/>
      <c r="D3037" s="9"/>
      <c r="F3037" s="3"/>
      <c r="G3037" s="8"/>
      <c r="H3037" s="8"/>
      <c r="I3037" s="8"/>
      <c r="K3037"/>
    </row>
    <row r="3038" spans="1:11" x14ac:dyDescent="0.25">
      <c r="A3038" s="3"/>
      <c r="B3038" s="9"/>
      <c r="C3038" s="10"/>
      <c r="D3038" s="9"/>
      <c r="F3038" s="3"/>
      <c r="G3038" s="8"/>
      <c r="H3038" s="8"/>
      <c r="I3038" s="8"/>
      <c r="K3038"/>
    </row>
    <row r="3039" spans="1:11" x14ac:dyDescent="0.25">
      <c r="A3039" s="3"/>
      <c r="B3039" s="9"/>
      <c r="C3039" s="10"/>
      <c r="D3039" s="9"/>
      <c r="F3039" s="3"/>
      <c r="G3039" s="8"/>
      <c r="H3039" s="8"/>
      <c r="I3039" s="8"/>
      <c r="K3039"/>
    </row>
    <row r="3040" spans="1:11" x14ac:dyDescent="0.25">
      <c r="A3040" s="3"/>
      <c r="B3040" s="9"/>
      <c r="C3040" s="10"/>
      <c r="D3040" s="9"/>
      <c r="F3040" s="3"/>
      <c r="G3040" s="8"/>
      <c r="H3040" s="8"/>
      <c r="I3040" s="8"/>
      <c r="K3040"/>
    </row>
    <row r="3041" spans="1:11" x14ac:dyDescent="0.25">
      <c r="A3041" s="3"/>
      <c r="B3041" s="9"/>
      <c r="C3041" s="10"/>
      <c r="D3041" s="9"/>
      <c r="F3041" s="3"/>
      <c r="G3041" s="8"/>
      <c r="H3041" s="8"/>
      <c r="I3041" s="8"/>
      <c r="K3041"/>
    </row>
    <row r="3042" spans="1:11" x14ac:dyDescent="0.25">
      <c r="A3042" s="3"/>
      <c r="B3042" s="9"/>
      <c r="C3042" s="10"/>
      <c r="D3042" s="9"/>
      <c r="F3042" s="3"/>
      <c r="G3042" s="8"/>
      <c r="H3042" s="8"/>
      <c r="I3042" s="8"/>
      <c r="K3042"/>
    </row>
    <row r="3043" spans="1:11" x14ac:dyDescent="0.25">
      <c r="A3043" s="3"/>
      <c r="B3043" s="9"/>
      <c r="C3043" s="10"/>
      <c r="D3043" s="9"/>
      <c r="F3043" s="3"/>
      <c r="G3043" s="8"/>
      <c r="H3043" s="8"/>
      <c r="I3043" s="8"/>
      <c r="K3043"/>
    </row>
    <row r="3044" spans="1:11" x14ac:dyDescent="0.25">
      <c r="A3044" s="3"/>
      <c r="B3044" s="9"/>
      <c r="C3044" s="10"/>
      <c r="D3044" s="9"/>
      <c r="F3044" s="3"/>
      <c r="G3044" s="8"/>
      <c r="H3044" s="8"/>
      <c r="I3044" s="8"/>
      <c r="K3044"/>
    </row>
    <row r="3045" spans="1:11" x14ac:dyDescent="0.25">
      <c r="A3045" s="3"/>
      <c r="B3045" s="9"/>
      <c r="C3045" s="10"/>
      <c r="D3045" s="9"/>
      <c r="F3045" s="3"/>
      <c r="G3045" s="8"/>
      <c r="H3045" s="8"/>
      <c r="I3045" s="8"/>
      <c r="K3045"/>
    </row>
    <row r="3046" spans="1:11" x14ac:dyDescent="0.25">
      <c r="A3046" s="3"/>
      <c r="B3046" s="9"/>
      <c r="C3046" s="10"/>
      <c r="D3046" s="9"/>
      <c r="F3046" s="3"/>
      <c r="G3046" s="8"/>
      <c r="H3046" s="8"/>
      <c r="I3046" s="8"/>
      <c r="K3046"/>
    </row>
    <row r="3047" spans="1:11" x14ac:dyDescent="0.25">
      <c r="A3047" s="3"/>
      <c r="B3047" s="9"/>
      <c r="C3047" s="10"/>
      <c r="D3047" s="9"/>
      <c r="F3047" s="3"/>
      <c r="G3047" s="8"/>
      <c r="H3047" s="8"/>
      <c r="I3047" s="8"/>
      <c r="K3047"/>
    </row>
    <row r="3048" spans="1:11" x14ac:dyDescent="0.25">
      <c r="A3048" s="3"/>
      <c r="B3048" s="9"/>
      <c r="C3048" s="10"/>
      <c r="D3048" s="9"/>
      <c r="F3048" s="3"/>
      <c r="G3048" s="8"/>
      <c r="H3048" s="8"/>
      <c r="I3048" s="8"/>
      <c r="K3048"/>
    </row>
    <row r="3049" spans="1:11" x14ac:dyDescent="0.25">
      <c r="A3049" s="3"/>
      <c r="B3049" s="9"/>
      <c r="C3049" s="10"/>
      <c r="D3049" s="9"/>
      <c r="F3049" s="3"/>
      <c r="G3049" s="8"/>
      <c r="H3049" s="8"/>
      <c r="I3049" s="8"/>
      <c r="K3049"/>
    </row>
    <row r="3050" spans="1:11" x14ac:dyDescent="0.25">
      <c r="A3050" s="3"/>
      <c r="B3050" s="9"/>
      <c r="C3050" s="10"/>
      <c r="D3050" s="9"/>
      <c r="F3050" s="3"/>
      <c r="G3050" s="8"/>
      <c r="H3050" s="8"/>
      <c r="I3050" s="8"/>
      <c r="K3050"/>
    </row>
    <row r="3051" spans="1:11" x14ac:dyDescent="0.25">
      <c r="A3051" s="3"/>
      <c r="B3051" s="9"/>
      <c r="C3051" s="10"/>
      <c r="D3051" s="9"/>
      <c r="F3051" s="3"/>
      <c r="G3051" s="8"/>
      <c r="H3051" s="8"/>
      <c r="I3051" s="8"/>
      <c r="K3051"/>
    </row>
    <row r="3052" spans="1:11" x14ac:dyDescent="0.25">
      <c r="A3052" s="3"/>
      <c r="B3052" s="9"/>
      <c r="C3052" s="10"/>
      <c r="D3052" s="9"/>
      <c r="F3052" s="3"/>
      <c r="G3052" s="8"/>
      <c r="H3052" s="8"/>
      <c r="I3052" s="8"/>
      <c r="K3052"/>
    </row>
    <row r="3053" spans="1:11" x14ac:dyDescent="0.25">
      <c r="A3053" s="3"/>
      <c r="B3053" s="9"/>
      <c r="C3053" s="10"/>
      <c r="D3053" s="9"/>
      <c r="F3053" s="3"/>
      <c r="G3053" s="8"/>
      <c r="H3053" s="8"/>
      <c r="I3053" s="8"/>
      <c r="K3053"/>
    </row>
    <row r="3054" spans="1:11" x14ac:dyDescent="0.25">
      <c r="A3054" s="3"/>
      <c r="B3054" s="9"/>
      <c r="C3054" s="10"/>
      <c r="D3054" s="9"/>
      <c r="F3054" s="3"/>
      <c r="G3054" s="8"/>
      <c r="H3054" s="8"/>
      <c r="I3054" s="8"/>
      <c r="K3054"/>
    </row>
    <row r="3055" spans="1:11" x14ac:dyDescent="0.25">
      <c r="A3055" s="3"/>
      <c r="B3055" s="9"/>
      <c r="C3055" s="10"/>
      <c r="D3055" s="9"/>
      <c r="F3055" s="3"/>
      <c r="G3055" s="8"/>
      <c r="H3055" s="8"/>
      <c r="I3055" s="8"/>
      <c r="K3055"/>
    </row>
    <row r="3056" spans="1:11" x14ac:dyDescent="0.25">
      <c r="A3056" s="3"/>
      <c r="B3056" s="9"/>
      <c r="C3056" s="10"/>
      <c r="D3056" s="9"/>
      <c r="F3056" s="3"/>
      <c r="G3056" s="8"/>
      <c r="H3056" s="8"/>
      <c r="I3056" s="8"/>
      <c r="K3056"/>
    </row>
    <row r="3057" spans="1:11" x14ac:dyDescent="0.25">
      <c r="A3057" s="3"/>
      <c r="B3057" s="9"/>
      <c r="C3057" s="10"/>
      <c r="D3057" s="9"/>
      <c r="F3057" s="3"/>
      <c r="G3057" s="8"/>
      <c r="H3057" s="8"/>
      <c r="I3057" s="8"/>
      <c r="K3057"/>
    </row>
    <row r="3058" spans="1:11" x14ac:dyDescent="0.25">
      <c r="A3058" s="3"/>
      <c r="B3058" s="9"/>
      <c r="C3058" s="10"/>
      <c r="D3058" s="9"/>
      <c r="F3058" s="3"/>
      <c r="G3058" s="8"/>
      <c r="H3058" s="8"/>
      <c r="I3058" s="8"/>
      <c r="K3058"/>
    </row>
    <row r="3059" spans="1:11" x14ac:dyDescent="0.25">
      <c r="A3059" s="3"/>
      <c r="B3059" s="9"/>
      <c r="C3059" s="10"/>
      <c r="D3059" s="9"/>
      <c r="F3059" s="3"/>
      <c r="G3059" s="8"/>
      <c r="H3059" s="8"/>
      <c r="I3059" s="8"/>
      <c r="K3059"/>
    </row>
    <row r="3060" spans="1:11" x14ac:dyDescent="0.25">
      <c r="A3060" s="3"/>
      <c r="B3060" s="9"/>
      <c r="C3060" s="10"/>
      <c r="D3060" s="9"/>
      <c r="F3060" s="3"/>
      <c r="G3060" s="8"/>
      <c r="H3060" s="8"/>
      <c r="I3060" s="8"/>
      <c r="K3060"/>
    </row>
    <row r="3061" spans="1:11" x14ac:dyDescent="0.25">
      <c r="A3061" s="3"/>
      <c r="B3061" s="9"/>
      <c r="C3061" s="10"/>
      <c r="D3061" s="9"/>
      <c r="F3061" s="3"/>
      <c r="G3061" s="8"/>
      <c r="H3061" s="8"/>
      <c r="I3061" s="8"/>
      <c r="K3061"/>
    </row>
    <row r="3062" spans="1:11" x14ac:dyDescent="0.25">
      <c r="A3062" s="3"/>
      <c r="B3062" s="9"/>
      <c r="C3062" s="10"/>
      <c r="D3062" s="9"/>
      <c r="F3062" s="3"/>
      <c r="G3062" s="8"/>
      <c r="H3062" s="8"/>
      <c r="I3062" s="8"/>
      <c r="K3062"/>
    </row>
    <row r="3063" spans="1:11" x14ac:dyDescent="0.25">
      <c r="A3063" s="3"/>
      <c r="B3063" s="9"/>
      <c r="C3063" s="10"/>
      <c r="D3063" s="9"/>
      <c r="F3063" s="3"/>
      <c r="G3063" s="8"/>
      <c r="H3063" s="8"/>
      <c r="I3063" s="8"/>
      <c r="K3063"/>
    </row>
    <row r="3064" spans="1:11" x14ac:dyDescent="0.25">
      <c r="A3064" s="3"/>
      <c r="B3064" s="9"/>
      <c r="C3064" s="10"/>
      <c r="D3064" s="9"/>
      <c r="F3064" s="3"/>
      <c r="G3064" s="8"/>
      <c r="H3064" s="8"/>
      <c r="I3064" s="8"/>
      <c r="K3064"/>
    </row>
    <row r="3065" spans="1:11" x14ac:dyDescent="0.25">
      <c r="A3065" s="3"/>
      <c r="B3065" s="9"/>
      <c r="C3065" s="10"/>
      <c r="D3065" s="9"/>
      <c r="F3065" s="3"/>
      <c r="G3065" s="8"/>
      <c r="H3065" s="8"/>
      <c r="I3065" s="8"/>
      <c r="K3065"/>
    </row>
    <row r="3066" spans="1:11" x14ac:dyDescent="0.25">
      <c r="A3066" s="3"/>
      <c r="B3066" s="9"/>
      <c r="C3066" s="10"/>
      <c r="D3066" s="9"/>
      <c r="F3066" s="3"/>
      <c r="G3066" s="8"/>
      <c r="H3066" s="8"/>
      <c r="I3066" s="8"/>
      <c r="K3066"/>
    </row>
    <row r="3067" spans="1:11" x14ac:dyDescent="0.25">
      <c r="A3067" s="3"/>
      <c r="B3067" s="9"/>
      <c r="C3067" s="10"/>
      <c r="D3067" s="9"/>
      <c r="F3067" s="3"/>
      <c r="G3067" s="8"/>
      <c r="H3067" s="8"/>
      <c r="I3067" s="8"/>
      <c r="K3067"/>
    </row>
    <row r="3068" spans="1:11" x14ac:dyDescent="0.25">
      <c r="A3068" s="3"/>
      <c r="B3068" s="9"/>
      <c r="C3068" s="10"/>
      <c r="D3068" s="9"/>
      <c r="F3068" s="3"/>
      <c r="G3068" s="8"/>
      <c r="H3068" s="8"/>
      <c r="I3068" s="8"/>
      <c r="K3068"/>
    </row>
    <row r="3069" spans="1:11" x14ac:dyDescent="0.25">
      <c r="A3069" s="3"/>
      <c r="B3069" s="9"/>
      <c r="C3069" s="10"/>
      <c r="D3069" s="9"/>
      <c r="F3069" s="3"/>
      <c r="G3069" s="8"/>
      <c r="H3069" s="8"/>
      <c r="I3069" s="8"/>
      <c r="K3069"/>
    </row>
    <row r="3070" spans="1:11" x14ac:dyDescent="0.25">
      <c r="A3070" s="3"/>
      <c r="B3070" s="9"/>
      <c r="C3070" s="10"/>
      <c r="D3070" s="9"/>
      <c r="F3070" s="3"/>
      <c r="G3070" s="8"/>
      <c r="H3070" s="8"/>
      <c r="I3070" s="8"/>
      <c r="K3070"/>
    </row>
    <row r="3071" spans="1:11" x14ac:dyDescent="0.25">
      <c r="A3071" s="3"/>
      <c r="B3071" s="9"/>
      <c r="C3071" s="10"/>
      <c r="D3071" s="9"/>
      <c r="F3071" s="3"/>
      <c r="G3071" s="8"/>
      <c r="H3071" s="8"/>
      <c r="I3071" s="8"/>
      <c r="K3071"/>
    </row>
    <row r="3072" spans="1:11" x14ac:dyDescent="0.25">
      <c r="A3072" s="3"/>
      <c r="B3072" s="9"/>
      <c r="C3072" s="10"/>
      <c r="D3072" s="9"/>
      <c r="F3072" s="3"/>
      <c r="G3072" s="8"/>
      <c r="H3072" s="8"/>
      <c r="I3072" s="8"/>
      <c r="K3072"/>
    </row>
    <row r="3073" spans="1:11" x14ac:dyDescent="0.25">
      <c r="A3073" s="3"/>
      <c r="B3073" s="9"/>
      <c r="C3073" s="10"/>
      <c r="D3073" s="9"/>
      <c r="F3073" s="3"/>
      <c r="G3073" s="8"/>
      <c r="H3073" s="8"/>
      <c r="I3073" s="8"/>
      <c r="K3073"/>
    </row>
    <row r="3074" spans="1:11" x14ac:dyDescent="0.25">
      <c r="A3074" s="3"/>
      <c r="B3074" s="9"/>
      <c r="C3074" s="10"/>
      <c r="D3074" s="9"/>
      <c r="F3074" s="3"/>
      <c r="G3074" s="8"/>
      <c r="H3074" s="8"/>
      <c r="I3074" s="8"/>
      <c r="K3074"/>
    </row>
    <row r="3075" spans="1:11" x14ac:dyDescent="0.25">
      <c r="A3075" s="3"/>
      <c r="B3075" s="9"/>
      <c r="C3075" s="10"/>
      <c r="D3075" s="9"/>
      <c r="F3075" s="3"/>
      <c r="G3075" s="8"/>
      <c r="H3075" s="8"/>
      <c r="I3075" s="8"/>
      <c r="K3075"/>
    </row>
    <row r="3076" spans="1:11" x14ac:dyDescent="0.25">
      <c r="A3076" s="3"/>
      <c r="B3076" s="9"/>
      <c r="C3076" s="10"/>
      <c r="D3076" s="9"/>
      <c r="F3076" s="3"/>
      <c r="G3076" s="8"/>
      <c r="H3076" s="8"/>
      <c r="I3076" s="8"/>
      <c r="K3076"/>
    </row>
    <row r="3077" spans="1:11" x14ac:dyDescent="0.25">
      <c r="A3077" s="3"/>
      <c r="B3077" s="9"/>
      <c r="C3077" s="10"/>
      <c r="D3077" s="9"/>
      <c r="F3077" s="3"/>
      <c r="G3077" s="8"/>
      <c r="H3077" s="8"/>
      <c r="I3077" s="8"/>
      <c r="K3077"/>
    </row>
    <row r="3078" spans="1:11" x14ac:dyDescent="0.25">
      <c r="A3078" s="3"/>
      <c r="B3078" s="9"/>
      <c r="C3078" s="10"/>
      <c r="D3078" s="9"/>
      <c r="F3078" s="3"/>
      <c r="G3078" s="8"/>
      <c r="H3078" s="8"/>
      <c r="I3078" s="8"/>
      <c r="K3078"/>
    </row>
    <row r="3079" spans="1:11" x14ac:dyDescent="0.25">
      <c r="A3079" s="3"/>
      <c r="B3079" s="9"/>
      <c r="C3079" s="10"/>
      <c r="D3079" s="9"/>
      <c r="F3079" s="3"/>
      <c r="G3079" s="8"/>
      <c r="H3079" s="8"/>
      <c r="I3079" s="8"/>
      <c r="K3079"/>
    </row>
    <row r="3080" spans="1:11" x14ac:dyDescent="0.25">
      <c r="A3080" s="3"/>
      <c r="B3080" s="9"/>
      <c r="C3080" s="10"/>
      <c r="D3080" s="9"/>
      <c r="F3080" s="3"/>
      <c r="G3080" s="8"/>
      <c r="H3080" s="8"/>
      <c r="I3080" s="8"/>
      <c r="K3080"/>
    </row>
    <row r="3081" spans="1:11" x14ac:dyDescent="0.25">
      <c r="A3081" s="3"/>
      <c r="B3081" s="9"/>
      <c r="C3081" s="10"/>
      <c r="D3081" s="9"/>
      <c r="F3081" s="3"/>
      <c r="G3081" s="8"/>
      <c r="H3081" s="8"/>
      <c r="I3081" s="8"/>
      <c r="K3081"/>
    </row>
    <row r="3082" spans="1:11" x14ac:dyDescent="0.25">
      <c r="A3082" s="3"/>
      <c r="B3082" s="9"/>
      <c r="C3082" s="10"/>
      <c r="D3082" s="9"/>
      <c r="F3082" s="3"/>
      <c r="G3082" s="8"/>
      <c r="H3082" s="8"/>
      <c r="I3082" s="8"/>
      <c r="K3082"/>
    </row>
    <row r="3083" spans="1:11" x14ac:dyDescent="0.25">
      <c r="A3083" s="3"/>
      <c r="B3083" s="9"/>
      <c r="C3083" s="10"/>
      <c r="D3083" s="9"/>
      <c r="F3083" s="3"/>
      <c r="G3083" s="8"/>
      <c r="H3083" s="8"/>
      <c r="I3083" s="8"/>
      <c r="K3083"/>
    </row>
    <row r="3084" spans="1:11" x14ac:dyDescent="0.25">
      <c r="A3084" s="3"/>
      <c r="B3084" s="9"/>
      <c r="C3084" s="10"/>
      <c r="D3084" s="9"/>
      <c r="F3084" s="3"/>
      <c r="G3084" s="8"/>
      <c r="H3084" s="8"/>
      <c r="I3084" s="8"/>
      <c r="K3084"/>
    </row>
    <row r="3085" spans="1:11" x14ac:dyDescent="0.25">
      <c r="A3085" s="3"/>
      <c r="B3085" s="9"/>
      <c r="C3085" s="10"/>
      <c r="D3085" s="9"/>
      <c r="F3085" s="3"/>
      <c r="G3085" s="8"/>
      <c r="H3085" s="8"/>
      <c r="I3085" s="8"/>
      <c r="K3085"/>
    </row>
    <row r="3086" spans="1:11" x14ac:dyDescent="0.25">
      <c r="A3086" s="3"/>
      <c r="B3086" s="9"/>
      <c r="C3086" s="10"/>
      <c r="D3086" s="9"/>
      <c r="F3086" s="3"/>
      <c r="G3086" s="8"/>
      <c r="H3086" s="8"/>
      <c r="I3086" s="8"/>
      <c r="K3086"/>
    </row>
    <row r="3087" spans="1:11" x14ac:dyDescent="0.25">
      <c r="A3087" s="3"/>
      <c r="B3087" s="9"/>
      <c r="C3087" s="10"/>
      <c r="D3087" s="9"/>
      <c r="F3087" s="3"/>
      <c r="G3087" s="8"/>
      <c r="H3087" s="8"/>
      <c r="I3087" s="8"/>
      <c r="K3087"/>
    </row>
    <row r="3088" spans="1:11" x14ac:dyDescent="0.25">
      <c r="A3088" s="3"/>
      <c r="B3088" s="9"/>
      <c r="C3088" s="10"/>
      <c r="D3088" s="9"/>
      <c r="F3088" s="3"/>
      <c r="G3088" s="8"/>
      <c r="H3088" s="8"/>
      <c r="I3088" s="8"/>
      <c r="K3088"/>
    </row>
    <row r="3089" spans="1:11" x14ac:dyDescent="0.25">
      <c r="A3089" s="3"/>
      <c r="B3089" s="9"/>
      <c r="C3089" s="10"/>
      <c r="D3089" s="9"/>
      <c r="F3089" s="3"/>
      <c r="G3089" s="8"/>
      <c r="H3089" s="8"/>
      <c r="I3089" s="8"/>
      <c r="K3089"/>
    </row>
    <row r="3090" spans="1:11" x14ac:dyDescent="0.25">
      <c r="A3090" s="3"/>
      <c r="B3090" s="9"/>
      <c r="C3090" s="10"/>
      <c r="D3090" s="9"/>
      <c r="F3090" s="3"/>
      <c r="G3090" s="8"/>
      <c r="H3090" s="8"/>
      <c r="I3090" s="8"/>
      <c r="K3090"/>
    </row>
    <row r="3091" spans="1:11" x14ac:dyDescent="0.25">
      <c r="A3091" s="3"/>
      <c r="B3091" s="9"/>
      <c r="C3091" s="10"/>
      <c r="D3091" s="9"/>
      <c r="F3091" s="3"/>
      <c r="G3091" s="8"/>
      <c r="H3091" s="8"/>
      <c r="I3091" s="8"/>
      <c r="K3091"/>
    </row>
    <row r="3092" spans="1:11" x14ac:dyDescent="0.25">
      <c r="A3092" s="3"/>
      <c r="B3092" s="9"/>
      <c r="C3092" s="10"/>
      <c r="D3092" s="9"/>
      <c r="F3092" s="3"/>
      <c r="G3092" s="8"/>
      <c r="H3092" s="8"/>
      <c r="I3092" s="8"/>
      <c r="K3092"/>
    </row>
    <row r="3093" spans="1:11" x14ac:dyDescent="0.25">
      <c r="A3093" s="3"/>
      <c r="B3093" s="9"/>
      <c r="C3093" s="10"/>
      <c r="D3093" s="9"/>
      <c r="F3093" s="3"/>
      <c r="G3093" s="8"/>
      <c r="H3093" s="8"/>
      <c r="I3093" s="8"/>
      <c r="K3093"/>
    </row>
    <row r="3094" spans="1:11" x14ac:dyDescent="0.25">
      <c r="A3094" s="3"/>
      <c r="B3094" s="9"/>
      <c r="C3094" s="10"/>
      <c r="D3094" s="9"/>
      <c r="F3094" s="3"/>
      <c r="G3094" s="8"/>
      <c r="H3094" s="8"/>
      <c r="I3094" s="8"/>
      <c r="K3094"/>
    </row>
    <row r="3095" spans="1:11" x14ac:dyDescent="0.25">
      <c r="A3095" s="3"/>
      <c r="B3095" s="9"/>
      <c r="C3095" s="10"/>
      <c r="D3095" s="9"/>
      <c r="F3095" s="3"/>
      <c r="G3095" s="8"/>
      <c r="H3095" s="8"/>
      <c r="I3095" s="8"/>
      <c r="K3095"/>
    </row>
    <row r="3096" spans="1:11" x14ac:dyDescent="0.25">
      <c r="A3096" s="3"/>
      <c r="B3096" s="9"/>
      <c r="C3096" s="10"/>
      <c r="D3096" s="9"/>
      <c r="F3096" s="3"/>
      <c r="G3096" s="8"/>
      <c r="H3096" s="8"/>
      <c r="I3096" s="8"/>
      <c r="K3096"/>
    </row>
    <row r="3097" spans="1:11" x14ac:dyDescent="0.25">
      <c r="A3097" s="3"/>
      <c r="B3097" s="9"/>
      <c r="C3097" s="10"/>
      <c r="D3097" s="9"/>
      <c r="F3097" s="3"/>
      <c r="G3097" s="8"/>
      <c r="H3097" s="8"/>
      <c r="I3097" s="8"/>
      <c r="K3097"/>
    </row>
    <row r="3098" spans="1:11" x14ac:dyDescent="0.25">
      <c r="A3098" s="3"/>
      <c r="B3098" s="9"/>
      <c r="C3098" s="10"/>
      <c r="D3098" s="9"/>
      <c r="F3098" s="3"/>
      <c r="G3098" s="8"/>
      <c r="H3098" s="8"/>
      <c r="I3098" s="8"/>
      <c r="K3098"/>
    </row>
    <row r="3099" spans="1:11" x14ac:dyDescent="0.25">
      <c r="A3099" s="3"/>
      <c r="B3099" s="9"/>
      <c r="C3099" s="10"/>
      <c r="D3099" s="9"/>
      <c r="F3099" s="3"/>
      <c r="G3099" s="8"/>
      <c r="H3099" s="8"/>
      <c r="I3099" s="8"/>
      <c r="K3099"/>
    </row>
    <row r="3100" spans="1:11" x14ac:dyDescent="0.25">
      <c r="A3100" s="3"/>
      <c r="B3100" s="9"/>
      <c r="C3100" s="10"/>
      <c r="D3100" s="9"/>
      <c r="F3100" s="3"/>
      <c r="G3100" s="8"/>
      <c r="H3100" s="8"/>
      <c r="I3100" s="8"/>
      <c r="K3100"/>
    </row>
    <row r="3101" spans="1:11" x14ac:dyDescent="0.25">
      <c r="A3101" s="3"/>
      <c r="B3101" s="9"/>
      <c r="C3101" s="10"/>
      <c r="D3101" s="9"/>
      <c r="F3101" s="3"/>
      <c r="G3101" s="8"/>
      <c r="H3101" s="8"/>
      <c r="I3101" s="8"/>
      <c r="K3101"/>
    </row>
    <row r="3102" spans="1:11" x14ac:dyDescent="0.25">
      <c r="A3102" s="3"/>
      <c r="B3102" s="9"/>
      <c r="C3102" s="10"/>
      <c r="D3102" s="9"/>
      <c r="F3102" s="3"/>
      <c r="G3102" s="8"/>
      <c r="H3102" s="8"/>
      <c r="I3102" s="8"/>
      <c r="K3102"/>
    </row>
    <row r="3103" spans="1:11" x14ac:dyDescent="0.25">
      <c r="A3103" s="3"/>
      <c r="B3103" s="9"/>
      <c r="C3103" s="10"/>
      <c r="D3103" s="9"/>
      <c r="F3103" s="3"/>
      <c r="G3103" s="8"/>
      <c r="H3103" s="8"/>
      <c r="I3103" s="8"/>
      <c r="K3103"/>
    </row>
    <row r="3104" spans="1:11" x14ac:dyDescent="0.25">
      <c r="A3104" s="3"/>
      <c r="B3104" s="9"/>
      <c r="C3104" s="10"/>
      <c r="D3104" s="9"/>
      <c r="F3104" s="3"/>
      <c r="G3104" s="8"/>
      <c r="H3104" s="8"/>
      <c r="I3104" s="8"/>
      <c r="K3104"/>
    </row>
    <row r="3105" spans="1:11" x14ac:dyDescent="0.25">
      <c r="A3105" s="3"/>
      <c r="B3105" s="9"/>
      <c r="C3105" s="10"/>
      <c r="D3105" s="9"/>
      <c r="F3105" s="3"/>
      <c r="G3105" s="8"/>
      <c r="H3105" s="8"/>
      <c r="I3105" s="8"/>
      <c r="K3105"/>
    </row>
    <row r="3106" spans="1:11" x14ac:dyDescent="0.25">
      <c r="A3106" s="3"/>
      <c r="B3106" s="9"/>
      <c r="C3106" s="10"/>
      <c r="D3106" s="9"/>
      <c r="F3106" s="3"/>
      <c r="G3106" s="8"/>
      <c r="H3106" s="8"/>
      <c r="I3106" s="8"/>
      <c r="K3106"/>
    </row>
    <row r="3107" spans="1:11" x14ac:dyDescent="0.25">
      <c r="A3107" s="3"/>
      <c r="B3107" s="9"/>
      <c r="C3107" s="10"/>
      <c r="D3107" s="9"/>
      <c r="F3107" s="3"/>
      <c r="G3107" s="8"/>
      <c r="H3107" s="8"/>
      <c r="I3107" s="8"/>
      <c r="K3107"/>
    </row>
    <row r="3108" spans="1:11" x14ac:dyDescent="0.25">
      <c r="A3108" s="3"/>
      <c r="B3108" s="9"/>
      <c r="C3108" s="10"/>
      <c r="D3108" s="9"/>
      <c r="F3108" s="3"/>
      <c r="G3108" s="8"/>
      <c r="H3108" s="8"/>
      <c r="I3108" s="8"/>
      <c r="K3108"/>
    </row>
    <row r="3109" spans="1:11" x14ac:dyDescent="0.25">
      <c r="A3109" s="3"/>
      <c r="B3109" s="9"/>
      <c r="C3109" s="10"/>
      <c r="D3109" s="9"/>
      <c r="F3109" s="3"/>
      <c r="G3109" s="8"/>
      <c r="H3109" s="8"/>
      <c r="I3109" s="8"/>
      <c r="K3109"/>
    </row>
    <row r="3110" spans="1:11" x14ac:dyDescent="0.25">
      <c r="A3110" s="3"/>
      <c r="B3110" s="9"/>
      <c r="C3110" s="10"/>
      <c r="D3110" s="9"/>
      <c r="F3110" s="3"/>
      <c r="G3110" s="8"/>
      <c r="H3110" s="8"/>
      <c r="I3110" s="8"/>
      <c r="K3110"/>
    </row>
    <row r="3111" spans="1:11" x14ac:dyDescent="0.25">
      <c r="A3111" s="3"/>
      <c r="B3111" s="9"/>
      <c r="C3111" s="10"/>
      <c r="D3111" s="9"/>
      <c r="F3111" s="3"/>
      <c r="G3111" s="8"/>
      <c r="H3111" s="8"/>
      <c r="I3111" s="8"/>
      <c r="K3111"/>
    </row>
    <row r="3112" spans="1:11" x14ac:dyDescent="0.25">
      <c r="A3112" s="3"/>
      <c r="B3112" s="9"/>
      <c r="C3112" s="10"/>
      <c r="D3112" s="9"/>
      <c r="F3112" s="3"/>
      <c r="G3112" s="8"/>
      <c r="H3112" s="8"/>
      <c r="I3112" s="8"/>
      <c r="K3112"/>
    </row>
    <row r="3113" spans="1:11" x14ac:dyDescent="0.25">
      <c r="A3113" s="3"/>
      <c r="B3113" s="9"/>
      <c r="C3113" s="10"/>
      <c r="D3113" s="9"/>
      <c r="F3113" s="3"/>
      <c r="G3113" s="8"/>
      <c r="H3113" s="8"/>
      <c r="I3113" s="8"/>
      <c r="K3113"/>
    </row>
    <row r="3114" spans="1:11" x14ac:dyDescent="0.25">
      <c r="A3114" s="3"/>
      <c r="B3114" s="9"/>
      <c r="C3114" s="10"/>
      <c r="D3114" s="9"/>
      <c r="F3114" s="3"/>
      <c r="G3114" s="8"/>
      <c r="H3114" s="8"/>
      <c r="I3114" s="8"/>
      <c r="K3114"/>
    </row>
    <row r="3115" spans="1:11" x14ac:dyDescent="0.25">
      <c r="A3115" s="3"/>
      <c r="B3115" s="9"/>
      <c r="C3115" s="10"/>
      <c r="D3115" s="9"/>
      <c r="F3115" s="3"/>
      <c r="G3115" s="8"/>
      <c r="H3115" s="8"/>
      <c r="I3115" s="8"/>
      <c r="K3115"/>
    </row>
    <row r="3116" spans="1:11" x14ac:dyDescent="0.25">
      <c r="A3116" s="3"/>
      <c r="B3116" s="9"/>
      <c r="C3116" s="10"/>
      <c r="D3116" s="9"/>
      <c r="F3116" s="3"/>
      <c r="G3116" s="8"/>
      <c r="H3116" s="8"/>
      <c r="I3116" s="8"/>
      <c r="K3116"/>
    </row>
    <row r="3117" spans="1:11" x14ac:dyDescent="0.25">
      <c r="A3117" s="3"/>
      <c r="B3117" s="9"/>
      <c r="C3117" s="10"/>
      <c r="D3117" s="9"/>
      <c r="F3117" s="3"/>
      <c r="G3117" s="8"/>
      <c r="H3117" s="8"/>
      <c r="I3117" s="8"/>
      <c r="K3117"/>
    </row>
    <row r="3118" spans="1:11" x14ac:dyDescent="0.25">
      <c r="A3118" s="3"/>
      <c r="B3118" s="9"/>
      <c r="C3118" s="10"/>
      <c r="D3118" s="9"/>
      <c r="F3118" s="3"/>
      <c r="G3118" s="8"/>
      <c r="H3118" s="8"/>
      <c r="I3118" s="8"/>
      <c r="K3118"/>
    </row>
    <row r="3119" spans="1:11" x14ac:dyDescent="0.25">
      <c r="A3119" s="3"/>
      <c r="B3119" s="9"/>
      <c r="C3119" s="10"/>
      <c r="D3119" s="9"/>
      <c r="F3119" s="3"/>
      <c r="G3119" s="8"/>
      <c r="H3119" s="8"/>
      <c r="I3119" s="8"/>
      <c r="K3119"/>
    </row>
    <row r="3120" spans="1:11" x14ac:dyDescent="0.25">
      <c r="A3120" s="3"/>
      <c r="B3120" s="9"/>
      <c r="C3120" s="10"/>
      <c r="D3120" s="9"/>
      <c r="F3120" s="3"/>
      <c r="G3120" s="8"/>
      <c r="H3120" s="8"/>
      <c r="I3120" s="8"/>
      <c r="K3120"/>
    </row>
    <row r="3121" spans="1:11" x14ac:dyDescent="0.25">
      <c r="A3121" s="3"/>
      <c r="B3121" s="9"/>
      <c r="C3121" s="10"/>
      <c r="D3121" s="9"/>
      <c r="F3121" s="3"/>
      <c r="G3121" s="8"/>
      <c r="H3121" s="8"/>
      <c r="I3121" s="8"/>
      <c r="K3121"/>
    </row>
    <row r="3122" spans="1:11" x14ac:dyDescent="0.25">
      <c r="A3122" s="3"/>
      <c r="B3122" s="9"/>
      <c r="C3122" s="10"/>
      <c r="D3122" s="9"/>
      <c r="F3122" s="3"/>
      <c r="G3122" s="8"/>
      <c r="H3122" s="8"/>
      <c r="I3122" s="8"/>
      <c r="K3122"/>
    </row>
    <row r="3123" spans="1:11" x14ac:dyDescent="0.25">
      <c r="A3123" s="3"/>
      <c r="B3123" s="9"/>
      <c r="C3123" s="10"/>
      <c r="D3123" s="9"/>
      <c r="F3123" s="3"/>
      <c r="G3123" s="8"/>
      <c r="H3123" s="8"/>
      <c r="I3123" s="8"/>
      <c r="K3123"/>
    </row>
    <row r="3124" spans="1:11" x14ac:dyDescent="0.25">
      <c r="A3124" s="3"/>
      <c r="B3124" s="9"/>
      <c r="C3124" s="10"/>
      <c r="D3124" s="9"/>
      <c r="F3124" s="3"/>
      <c r="G3124" s="8"/>
      <c r="H3124" s="8"/>
      <c r="I3124" s="8"/>
      <c r="K3124"/>
    </row>
    <row r="3125" spans="1:11" x14ac:dyDescent="0.25">
      <c r="A3125" s="3"/>
      <c r="B3125" s="9"/>
      <c r="C3125" s="10"/>
      <c r="D3125" s="9"/>
      <c r="F3125" s="3"/>
      <c r="G3125" s="8"/>
      <c r="H3125" s="8"/>
      <c r="I3125" s="8"/>
      <c r="K3125"/>
    </row>
    <row r="3126" spans="1:11" x14ac:dyDescent="0.25">
      <c r="A3126" s="3"/>
      <c r="B3126" s="9"/>
      <c r="C3126" s="10"/>
      <c r="D3126" s="9"/>
      <c r="F3126" s="3"/>
      <c r="G3126" s="8"/>
      <c r="H3126" s="8"/>
      <c r="I3126" s="8"/>
      <c r="K3126"/>
    </row>
    <row r="3127" spans="1:11" x14ac:dyDescent="0.25">
      <c r="A3127" s="3"/>
      <c r="B3127" s="9"/>
      <c r="C3127" s="10"/>
      <c r="D3127" s="9"/>
      <c r="F3127" s="3"/>
      <c r="G3127" s="8"/>
      <c r="H3127" s="8"/>
      <c r="I3127" s="8"/>
      <c r="K3127"/>
    </row>
    <row r="3128" spans="1:11" x14ac:dyDescent="0.25">
      <c r="A3128" s="3"/>
      <c r="B3128" s="9"/>
      <c r="C3128" s="10"/>
      <c r="D3128" s="9"/>
      <c r="F3128" s="3"/>
      <c r="G3128" s="8"/>
      <c r="H3128" s="8"/>
      <c r="I3128" s="8"/>
      <c r="K3128"/>
    </row>
    <row r="3129" spans="1:11" x14ac:dyDescent="0.25">
      <c r="A3129" s="3"/>
      <c r="B3129" s="9"/>
      <c r="C3129" s="10"/>
      <c r="D3129" s="9"/>
      <c r="F3129" s="3"/>
      <c r="G3129" s="8"/>
      <c r="H3129" s="8"/>
      <c r="I3129" s="8"/>
      <c r="K3129"/>
    </row>
    <row r="3130" spans="1:11" x14ac:dyDescent="0.25">
      <c r="A3130" s="3"/>
      <c r="B3130" s="9"/>
      <c r="C3130" s="10"/>
      <c r="D3130" s="9"/>
      <c r="F3130" s="3"/>
      <c r="G3130" s="8"/>
      <c r="H3130" s="8"/>
      <c r="I3130" s="8"/>
      <c r="K3130"/>
    </row>
    <row r="3131" spans="1:11" x14ac:dyDescent="0.25">
      <c r="A3131" s="3"/>
      <c r="B3131" s="9"/>
      <c r="C3131" s="10"/>
      <c r="D3131" s="9"/>
      <c r="F3131" s="3"/>
      <c r="G3131" s="8"/>
      <c r="H3131" s="8"/>
      <c r="I3131" s="8"/>
      <c r="K3131"/>
    </row>
    <row r="3132" spans="1:11" x14ac:dyDescent="0.25">
      <c r="A3132" s="3"/>
      <c r="B3132" s="9"/>
      <c r="C3132" s="10"/>
      <c r="D3132" s="9"/>
      <c r="F3132" s="3"/>
      <c r="G3132" s="8"/>
      <c r="H3132" s="8"/>
      <c r="I3132" s="8"/>
      <c r="K3132"/>
    </row>
    <row r="3133" spans="1:11" x14ac:dyDescent="0.25">
      <c r="A3133" s="3"/>
      <c r="B3133" s="9"/>
      <c r="C3133" s="10"/>
      <c r="D3133" s="9"/>
      <c r="F3133" s="3"/>
      <c r="G3133" s="8"/>
      <c r="H3133" s="8"/>
      <c r="I3133" s="8"/>
      <c r="K3133"/>
    </row>
    <row r="3134" spans="1:11" x14ac:dyDescent="0.25">
      <c r="A3134" s="3"/>
      <c r="B3134" s="9"/>
      <c r="C3134" s="10"/>
      <c r="D3134" s="9"/>
      <c r="F3134" s="3"/>
      <c r="G3134" s="8"/>
      <c r="H3134" s="8"/>
      <c r="I3134" s="8"/>
      <c r="K3134"/>
    </row>
    <row r="3135" spans="1:11" x14ac:dyDescent="0.25">
      <c r="A3135" s="3"/>
      <c r="B3135" s="9"/>
      <c r="C3135" s="10"/>
      <c r="D3135" s="9"/>
      <c r="F3135" s="3"/>
      <c r="G3135" s="8"/>
      <c r="H3135" s="8"/>
      <c r="I3135" s="8"/>
      <c r="K3135"/>
    </row>
    <row r="3136" spans="1:11" x14ac:dyDescent="0.25">
      <c r="A3136" s="3"/>
      <c r="B3136" s="9"/>
      <c r="C3136" s="10"/>
      <c r="D3136" s="9"/>
      <c r="F3136" s="3"/>
      <c r="G3136" s="8"/>
      <c r="H3136" s="8"/>
      <c r="I3136" s="8"/>
      <c r="K3136"/>
    </row>
    <row r="3137" spans="1:11" x14ac:dyDescent="0.25">
      <c r="A3137" s="3"/>
      <c r="B3137" s="9"/>
      <c r="C3137" s="10"/>
      <c r="D3137" s="9"/>
      <c r="F3137" s="3"/>
      <c r="G3137" s="8"/>
      <c r="H3137" s="8"/>
      <c r="I3137" s="8"/>
      <c r="K3137"/>
    </row>
    <row r="3138" spans="1:11" x14ac:dyDescent="0.25">
      <c r="A3138" s="3"/>
      <c r="B3138" s="9"/>
      <c r="C3138" s="10"/>
      <c r="D3138" s="9"/>
      <c r="F3138" s="3"/>
      <c r="G3138" s="8"/>
      <c r="H3138" s="8"/>
      <c r="I3138" s="8"/>
      <c r="K3138"/>
    </row>
    <row r="3139" spans="1:11" x14ac:dyDescent="0.25">
      <c r="A3139" s="3"/>
      <c r="B3139" s="9"/>
      <c r="C3139" s="10"/>
      <c r="D3139" s="9"/>
      <c r="F3139" s="3"/>
      <c r="G3139" s="8"/>
      <c r="H3139" s="8"/>
      <c r="I3139" s="8"/>
      <c r="K3139"/>
    </row>
    <row r="3140" spans="1:11" x14ac:dyDescent="0.25">
      <c r="A3140" s="3"/>
      <c r="B3140" s="9"/>
      <c r="C3140" s="10"/>
      <c r="D3140" s="9"/>
      <c r="F3140" s="3"/>
      <c r="G3140" s="8"/>
      <c r="H3140" s="8"/>
      <c r="I3140" s="8"/>
      <c r="K3140"/>
    </row>
    <row r="3141" spans="1:11" x14ac:dyDescent="0.25">
      <c r="A3141" s="3"/>
      <c r="B3141" s="9"/>
      <c r="C3141" s="10"/>
      <c r="D3141" s="9"/>
      <c r="F3141" s="3"/>
      <c r="G3141" s="8"/>
      <c r="H3141" s="8"/>
      <c r="I3141" s="8"/>
      <c r="K3141"/>
    </row>
    <row r="3142" spans="1:11" x14ac:dyDescent="0.25">
      <c r="A3142" s="3"/>
      <c r="B3142" s="9"/>
      <c r="C3142" s="10"/>
      <c r="D3142" s="9"/>
      <c r="F3142" s="3"/>
      <c r="G3142" s="8"/>
      <c r="H3142" s="8"/>
      <c r="I3142" s="8"/>
      <c r="K3142"/>
    </row>
    <row r="3143" spans="1:11" x14ac:dyDescent="0.25">
      <c r="A3143" s="3"/>
      <c r="B3143" s="9"/>
      <c r="C3143" s="10"/>
      <c r="D3143" s="9"/>
      <c r="F3143" s="3"/>
      <c r="G3143" s="8"/>
      <c r="H3143" s="8"/>
      <c r="I3143" s="8"/>
      <c r="K3143"/>
    </row>
    <row r="3144" spans="1:11" x14ac:dyDescent="0.25">
      <c r="A3144" s="3"/>
      <c r="B3144" s="9"/>
      <c r="C3144" s="10"/>
      <c r="D3144" s="9"/>
      <c r="F3144" s="3"/>
      <c r="G3144" s="8"/>
      <c r="H3144" s="8"/>
      <c r="I3144" s="8"/>
      <c r="K3144"/>
    </row>
    <row r="3145" spans="1:11" x14ac:dyDescent="0.25">
      <c r="A3145" s="3"/>
      <c r="B3145" s="9"/>
      <c r="C3145" s="10"/>
      <c r="D3145" s="9"/>
      <c r="F3145" s="3"/>
      <c r="G3145" s="8"/>
      <c r="H3145" s="8"/>
      <c r="I3145" s="8"/>
      <c r="K3145"/>
    </row>
    <row r="3146" spans="1:11" x14ac:dyDescent="0.25">
      <c r="A3146" s="3"/>
      <c r="B3146" s="9"/>
      <c r="C3146" s="10"/>
      <c r="D3146" s="9"/>
      <c r="F3146" s="3"/>
      <c r="G3146" s="8"/>
      <c r="H3146" s="8"/>
      <c r="I3146" s="8"/>
      <c r="K3146"/>
    </row>
    <row r="3147" spans="1:11" x14ac:dyDescent="0.25">
      <c r="A3147" s="3"/>
      <c r="B3147" s="9"/>
      <c r="C3147" s="10"/>
      <c r="D3147" s="9"/>
      <c r="F3147" s="3"/>
      <c r="G3147" s="8"/>
      <c r="H3147" s="8"/>
      <c r="I3147" s="8"/>
      <c r="K3147"/>
    </row>
    <row r="3148" spans="1:11" x14ac:dyDescent="0.25">
      <c r="A3148" s="3"/>
      <c r="B3148" s="9"/>
      <c r="C3148" s="10"/>
      <c r="D3148" s="9"/>
      <c r="F3148" s="3"/>
      <c r="G3148" s="8"/>
      <c r="H3148" s="8"/>
      <c r="I3148" s="8"/>
      <c r="K3148"/>
    </row>
    <row r="3149" spans="1:11" x14ac:dyDescent="0.25">
      <c r="A3149" s="3"/>
      <c r="B3149" s="9"/>
      <c r="C3149" s="10"/>
      <c r="D3149" s="9"/>
      <c r="F3149" s="3"/>
      <c r="G3149" s="8"/>
      <c r="H3149" s="8"/>
      <c r="I3149" s="8"/>
      <c r="K3149"/>
    </row>
    <row r="3150" spans="1:11" x14ac:dyDescent="0.25">
      <c r="A3150" s="3"/>
      <c r="B3150" s="9"/>
      <c r="C3150" s="10"/>
      <c r="D3150" s="9"/>
      <c r="F3150" s="3"/>
      <c r="G3150" s="8"/>
      <c r="H3150" s="8"/>
      <c r="I3150" s="8"/>
      <c r="K3150"/>
    </row>
    <row r="3151" spans="1:11" x14ac:dyDescent="0.25">
      <c r="A3151" s="3"/>
      <c r="B3151" s="9"/>
      <c r="C3151" s="10"/>
      <c r="D3151" s="9"/>
      <c r="F3151" s="3"/>
      <c r="G3151" s="8"/>
      <c r="H3151" s="8"/>
      <c r="I3151" s="8"/>
      <c r="K3151"/>
    </row>
    <row r="3152" spans="1:11" x14ac:dyDescent="0.25">
      <c r="A3152" s="3"/>
      <c r="B3152" s="9"/>
      <c r="C3152" s="10"/>
      <c r="D3152" s="9"/>
      <c r="F3152" s="3"/>
      <c r="G3152" s="8"/>
      <c r="H3152" s="8"/>
      <c r="I3152" s="8"/>
      <c r="K3152"/>
    </row>
    <row r="3153" spans="1:11" x14ac:dyDescent="0.25">
      <c r="A3153" s="3"/>
      <c r="B3153" s="9"/>
      <c r="C3153" s="10"/>
      <c r="D3153" s="9"/>
      <c r="F3153" s="3"/>
      <c r="G3153" s="8"/>
      <c r="H3153" s="8"/>
      <c r="I3153" s="8"/>
      <c r="K3153"/>
    </row>
    <row r="3154" spans="1:11" x14ac:dyDescent="0.25">
      <c r="A3154" s="3"/>
      <c r="B3154" s="9"/>
      <c r="C3154" s="10"/>
      <c r="D3154" s="9"/>
      <c r="F3154" s="3"/>
      <c r="G3154" s="8"/>
      <c r="H3154" s="8"/>
      <c r="I3154" s="8"/>
      <c r="K3154"/>
    </row>
    <row r="3155" spans="1:11" x14ac:dyDescent="0.25">
      <c r="A3155" s="3"/>
      <c r="B3155" s="9"/>
      <c r="C3155" s="10"/>
      <c r="D3155" s="9"/>
      <c r="F3155" s="3"/>
      <c r="G3155" s="8"/>
      <c r="H3155" s="8"/>
      <c r="I3155" s="8"/>
      <c r="K3155"/>
    </row>
    <row r="3156" spans="1:11" x14ac:dyDescent="0.25">
      <c r="A3156" s="3"/>
      <c r="B3156" s="9"/>
      <c r="C3156" s="10"/>
      <c r="D3156" s="9"/>
      <c r="F3156" s="3"/>
      <c r="G3156" s="8"/>
      <c r="H3156" s="8"/>
      <c r="I3156" s="8"/>
      <c r="K3156"/>
    </row>
    <row r="3157" spans="1:11" x14ac:dyDescent="0.25">
      <c r="A3157" s="3"/>
      <c r="B3157" s="9"/>
      <c r="C3157" s="10"/>
      <c r="D3157" s="9"/>
      <c r="F3157" s="3"/>
      <c r="G3157" s="8"/>
      <c r="H3157" s="8"/>
      <c r="I3157" s="8"/>
      <c r="K3157"/>
    </row>
    <row r="3158" spans="1:11" x14ac:dyDescent="0.25">
      <c r="A3158" s="3"/>
      <c r="B3158" s="9"/>
      <c r="C3158" s="10"/>
      <c r="D3158" s="9"/>
      <c r="F3158" s="3"/>
      <c r="G3158" s="8"/>
      <c r="H3158" s="8"/>
      <c r="I3158" s="8"/>
      <c r="K3158"/>
    </row>
    <row r="3159" spans="1:11" x14ac:dyDescent="0.25">
      <c r="A3159" s="3"/>
      <c r="B3159" s="9"/>
      <c r="C3159" s="10"/>
      <c r="D3159" s="9"/>
      <c r="F3159" s="3"/>
      <c r="G3159" s="8"/>
      <c r="H3159" s="8"/>
      <c r="I3159" s="8"/>
      <c r="K3159"/>
    </row>
    <row r="3160" spans="1:11" x14ac:dyDescent="0.25">
      <c r="A3160" s="3"/>
      <c r="B3160" s="9"/>
      <c r="C3160" s="10"/>
      <c r="D3160" s="9"/>
      <c r="F3160" s="3"/>
      <c r="G3160" s="8"/>
      <c r="H3160" s="8"/>
      <c r="I3160" s="8"/>
      <c r="K3160"/>
    </row>
    <row r="3161" spans="1:11" x14ac:dyDescent="0.25">
      <c r="A3161" s="3"/>
      <c r="B3161" s="9"/>
      <c r="C3161" s="10"/>
      <c r="D3161" s="9"/>
      <c r="F3161" s="3"/>
      <c r="G3161" s="8"/>
      <c r="H3161" s="8"/>
      <c r="I3161" s="8"/>
      <c r="K3161"/>
    </row>
    <row r="3162" spans="1:11" x14ac:dyDescent="0.25">
      <c r="A3162" s="3"/>
      <c r="B3162" s="9"/>
      <c r="C3162" s="10"/>
      <c r="D3162" s="9"/>
      <c r="F3162" s="3"/>
      <c r="G3162" s="8"/>
      <c r="H3162" s="8"/>
      <c r="I3162" s="8"/>
      <c r="K3162"/>
    </row>
    <row r="3163" spans="1:11" x14ac:dyDescent="0.25">
      <c r="A3163" s="3"/>
      <c r="B3163" s="9"/>
      <c r="C3163" s="10"/>
      <c r="D3163" s="9"/>
      <c r="F3163" s="3"/>
      <c r="G3163" s="8"/>
      <c r="H3163" s="8"/>
      <c r="I3163" s="8"/>
      <c r="K3163"/>
    </row>
    <row r="3164" spans="1:11" x14ac:dyDescent="0.25">
      <c r="A3164" s="3"/>
      <c r="B3164" s="9"/>
      <c r="C3164" s="10"/>
      <c r="D3164" s="9"/>
      <c r="F3164" s="3"/>
      <c r="G3164" s="8"/>
      <c r="H3164" s="8"/>
      <c r="I3164" s="8"/>
      <c r="K3164"/>
    </row>
    <row r="3165" spans="1:11" x14ac:dyDescent="0.25">
      <c r="A3165" s="3"/>
      <c r="B3165" s="9"/>
      <c r="C3165" s="10"/>
      <c r="D3165" s="9"/>
      <c r="F3165" s="3"/>
      <c r="G3165" s="8"/>
      <c r="H3165" s="8"/>
      <c r="I3165" s="8"/>
      <c r="K3165"/>
    </row>
    <row r="3166" spans="1:11" x14ac:dyDescent="0.25">
      <c r="A3166" s="3"/>
      <c r="B3166" s="9"/>
      <c r="C3166" s="10"/>
      <c r="D3166" s="9"/>
      <c r="F3166" s="3"/>
      <c r="G3166" s="8"/>
      <c r="H3166" s="8"/>
      <c r="I3166" s="8"/>
      <c r="K3166"/>
    </row>
    <row r="3167" spans="1:11" x14ac:dyDescent="0.25">
      <c r="A3167" s="3"/>
      <c r="B3167" s="9"/>
      <c r="C3167" s="10"/>
      <c r="D3167" s="9"/>
      <c r="F3167" s="3"/>
      <c r="G3167" s="8"/>
      <c r="H3167" s="8"/>
      <c r="I3167" s="8"/>
      <c r="K3167"/>
    </row>
    <row r="3168" spans="1:11" x14ac:dyDescent="0.25">
      <c r="A3168" s="3"/>
      <c r="B3168" s="9"/>
      <c r="C3168" s="10"/>
      <c r="D3168" s="9"/>
      <c r="F3168" s="3"/>
      <c r="G3168" s="8"/>
      <c r="H3168" s="8"/>
      <c r="I3168" s="8"/>
      <c r="K3168"/>
    </row>
    <row r="3169" spans="1:11" x14ac:dyDescent="0.25">
      <c r="A3169" s="3"/>
      <c r="B3169" s="9"/>
      <c r="C3169" s="10"/>
      <c r="D3169" s="9"/>
      <c r="F3169" s="3"/>
      <c r="G3169" s="8"/>
      <c r="H3169" s="8"/>
      <c r="I3169" s="8"/>
      <c r="K3169"/>
    </row>
    <row r="3170" spans="1:11" x14ac:dyDescent="0.25">
      <c r="A3170" s="3"/>
      <c r="B3170" s="9"/>
      <c r="C3170" s="10"/>
      <c r="D3170" s="9"/>
      <c r="F3170" s="3"/>
      <c r="G3170" s="8"/>
      <c r="H3170" s="8"/>
      <c r="I3170" s="8"/>
      <c r="K3170"/>
    </row>
    <row r="3171" spans="1:11" x14ac:dyDescent="0.25">
      <c r="A3171" s="3"/>
      <c r="B3171" s="9"/>
      <c r="C3171" s="10"/>
      <c r="D3171" s="9"/>
      <c r="F3171" s="3"/>
      <c r="G3171" s="8"/>
      <c r="H3171" s="8"/>
      <c r="I3171" s="8"/>
      <c r="K3171"/>
    </row>
    <row r="3172" spans="1:11" x14ac:dyDescent="0.25">
      <c r="A3172" s="3"/>
      <c r="B3172" s="9"/>
      <c r="C3172" s="10"/>
      <c r="D3172" s="9"/>
      <c r="F3172" s="3"/>
      <c r="G3172" s="8"/>
      <c r="H3172" s="8"/>
      <c r="I3172" s="8"/>
      <c r="K3172"/>
    </row>
    <row r="3173" spans="1:11" x14ac:dyDescent="0.25">
      <c r="A3173" s="3"/>
      <c r="B3173" s="9"/>
      <c r="C3173" s="10"/>
      <c r="D3173" s="9"/>
      <c r="F3173" s="3"/>
      <c r="G3173" s="8"/>
      <c r="H3173" s="8"/>
      <c r="I3173" s="8"/>
      <c r="K3173"/>
    </row>
    <row r="3174" spans="1:11" x14ac:dyDescent="0.25">
      <c r="A3174" s="3"/>
      <c r="B3174" s="9"/>
      <c r="C3174" s="10"/>
      <c r="D3174" s="9"/>
      <c r="F3174" s="3"/>
      <c r="G3174" s="8"/>
      <c r="H3174" s="8"/>
      <c r="I3174" s="8"/>
      <c r="K3174"/>
    </row>
    <row r="3175" spans="1:11" x14ac:dyDescent="0.25">
      <c r="A3175" s="3"/>
      <c r="B3175" s="9"/>
      <c r="C3175" s="10"/>
      <c r="D3175" s="9"/>
      <c r="F3175" s="3"/>
      <c r="G3175" s="8"/>
      <c r="H3175" s="8"/>
      <c r="I3175" s="8"/>
      <c r="K3175"/>
    </row>
    <row r="3176" spans="1:11" x14ac:dyDescent="0.25">
      <c r="A3176" s="3"/>
      <c r="B3176" s="9"/>
      <c r="C3176" s="10"/>
      <c r="D3176" s="9"/>
      <c r="F3176" s="3"/>
      <c r="G3176" s="8"/>
      <c r="H3176" s="8"/>
      <c r="I3176" s="8"/>
      <c r="K3176"/>
    </row>
    <row r="3177" spans="1:11" x14ac:dyDescent="0.25">
      <c r="A3177" s="3"/>
      <c r="B3177" s="9"/>
      <c r="C3177" s="10"/>
      <c r="D3177" s="9"/>
      <c r="F3177" s="3"/>
      <c r="G3177" s="8"/>
      <c r="H3177" s="8"/>
      <c r="I3177" s="8"/>
      <c r="K3177"/>
    </row>
    <row r="3178" spans="1:11" x14ac:dyDescent="0.25">
      <c r="A3178" s="3"/>
      <c r="B3178" s="9"/>
      <c r="C3178" s="10"/>
      <c r="D3178" s="9"/>
      <c r="F3178" s="3"/>
      <c r="G3178" s="8"/>
      <c r="H3178" s="8"/>
      <c r="I3178" s="8"/>
      <c r="K3178"/>
    </row>
    <row r="3179" spans="1:11" x14ac:dyDescent="0.25">
      <c r="A3179" s="3"/>
      <c r="B3179" s="9"/>
      <c r="C3179" s="10"/>
      <c r="D3179" s="9"/>
      <c r="F3179" s="3"/>
      <c r="G3179" s="8"/>
      <c r="H3179" s="8"/>
      <c r="I3179" s="8"/>
      <c r="K3179"/>
    </row>
    <row r="3180" spans="1:11" x14ac:dyDescent="0.25">
      <c r="A3180" s="3"/>
      <c r="B3180" s="9"/>
      <c r="C3180" s="10"/>
      <c r="D3180" s="9"/>
      <c r="F3180" s="3"/>
      <c r="G3180" s="8"/>
      <c r="H3180" s="8"/>
      <c r="I3180" s="8"/>
      <c r="K3180"/>
    </row>
    <row r="3181" spans="1:11" x14ac:dyDescent="0.25">
      <c r="A3181" s="3"/>
      <c r="B3181" s="9"/>
      <c r="C3181" s="10"/>
      <c r="D3181" s="9"/>
      <c r="F3181" s="3"/>
      <c r="G3181" s="8"/>
      <c r="H3181" s="8"/>
      <c r="I3181" s="8"/>
      <c r="K3181"/>
    </row>
    <row r="3182" spans="1:11" x14ac:dyDescent="0.25">
      <c r="A3182" s="3"/>
      <c r="B3182" s="9"/>
      <c r="C3182" s="10"/>
      <c r="D3182" s="9"/>
      <c r="F3182" s="3"/>
      <c r="G3182" s="8"/>
      <c r="H3182" s="8"/>
      <c r="I3182" s="8"/>
      <c r="K3182"/>
    </row>
    <row r="3183" spans="1:11" x14ac:dyDescent="0.25">
      <c r="A3183" s="3"/>
      <c r="B3183" s="9"/>
      <c r="C3183" s="10"/>
      <c r="D3183" s="9"/>
      <c r="F3183" s="3"/>
      <c r="G3183" s="8"/>
      <c r="H3183" s="8"/>
      <c r="I3183" s="8"/>
      <c r="K3183"/>
    </row>
    <row r="3184" spans="1:11" x14ac:dyDescent="0.25">
      <c r="A3184" s="3"/>
      <c r="B3184" s="9"/>
      <c r="C3184" s="10"/>
      <c r="D3184" s="9"/>
      <c r="F3184" s="3"/>
      <c r="G3184" s="8"/>
      <c r="H3184" s="8"/>
      <c r="I3184" s="8"/>
      <c r="K3184"/>
    </row>
    <row r="3185" spans="1:11" x14ac:dyDescent="0.25">
      <c r="A3185" s="3"/>
      <c r="B3185" s="9"/>
      <c r="C3185" s="10"/>
      <c r="D3185" s="9"/>
      <c r="F3185" s="3"/>
      <c r="G3185" s="8"/>
      <c r="H3185" s="8"/>
      <c r="I3185" s="8"/>
      <c r="K3185"/>
    </row>
    <row r="3186" spans="1:11" x14ac:dyDescent="0.25">
      <c r="A3186" s="3"/>
      <c r="B3186" s="9"/>
      <c r="C3186" s="10"/>
      <c r="D3186" s="9"/>
      <c r="F3186" s="3"/>
      <c r="G3186" s="8"/>
      <c r="H3186" s="8"/>
      <c r="I3186" s="8"/>
      <c r="K3186"/>
    </row>
    <row r="3187" spans="1:11" x14ac:dyDescent="0.25">
      <c r="A3187" s="3"/>
      <c r="B3187" s="9"/>
      <c r="C3187" s="10"/>
      <c r="D3187" s="9"/>
      <c r="F3187" s="3"/>
      <c r="G3187" s="8"/>
      <c r="H3187" s="8"/>
      <c r="I3187" s="8"/>
      <c r="K3187"/>
    </row>
    <row r="3188" spans="1:11" x14ac:dyDescent="0.25">
      <c r="A3188" s="3"/>
      <c r="B3188" s="9"/>
      <c r="C3188" s="10"/>
      <c r="D3188" s="9"/>
      <c r="F3188" s="3"/>
      <c r="G3188" s="8"/>
      <c r="H3188" s="8"/>
      <c r="I3188" s="8"/>
      <c r="K3188"/>
    </row>
    <row r="3189" spans="1:11" x14ac:dyDescent="0.25">
      <c r="A3189" s="3"/>
      <c r="B3189" s="9"/>
      <c r="C3189" s="10"/>
      <c r="D3189" s="9"/>
      <c r="F3189" s="3"/>
      <c r="G3189" s="8"/>
      <c r="H3189" s="8"/>
      <c r="I3189" s="8"/>
      <c r="K3189"/>
    </row>
    <row r="3190" spans="1:11" x14ac:dyDescent="0.25">
      <c r="A3190" s="3"/>
      <c r="B3190" s="9"/>
      <c r="C3190" s="10"/>
      <c r="D3190" s="9"/>
      <c r="F3190" s="3"/>
      <c r="G3190" s="8"/>
      <c r="H3190" s="8"/>
      <c r="I3190" s="8"/>
      <c r="K3190"/>
    </row>
    <row r="3191" spans="1:11" x14ac:dyDescent="0.25">
      <c r="A3191" s="3"/>
      <c r="B3191" s="9"/>
      <c r="C3191" s="10"/>
      <c r="D3191" s="9"/>
      <c r="F3191" s="3"/>
      <c r="G3191" s="8"/>
      <c r="H3191" s="8"/>
      <c r="I3191" s="8"/>
      <c r="K3191"/>
    </row>
    <row r="3192" spans="1:11" x14ac:dyDescent="0.25">
      <c r="A3192" s="3"/>
      <c r="B3192" s="9"/>
      <c r="C3192" s="10"/>
      <c r="D3192" s="9"/>
      <c r="F3192" s="3"/>
      <c r="G3192" s="8"/>
      <c r="H3192" s="8"/>
      <c r="I3192" s="8"/>
      <c r="K3192"/>
    </row>
    <row r="3193" spans="1:11" x14ac:dyDescent="0.25">
      <c r="A3193" s="3"/>
      <c r="B3193" s="9"/>
      <c r="C3193" s="10"/>
      <c r="D3193" s="9"/>
      <c r="F3193" s="3"/>
      <c r="G3193" s="8"/>
      <c r="H3193" s="8"/>
      <c r="I3193" s="8"/>
      <c r="K3193"/>
    </row>
    <row r="3194" spans="1:11" x14ac:dyDescent="0.25">
      <c r="A3194" s="3"/>
      <c r="B3194" s="9"/>
      <c r="C3194" s="10"/>
      <c r="D3194" s="9"/>
      <c r="F3194" s="3"/>
      <c r="G3194" s="8"/>
      <c r="H3194" s="8"/>
      <c r="I3194" s="8"/>
      <c r="K3194"/>
    </row>
    <row r="3195" spans="1:11" x14ac:dyDescent="0.25">
      <c r="A3195" s="3"/>
      <c r="B3195" s="9"/>
      <c r="C3195" s="10"/>
      <c r="D3195" s="9"/>
      <c r="F3195" s="3"/>
      <c r="G3195" s="8"/>
      <c r="H3195" s="8"/>
      <c r="I3195" s="8"/>
      <c r="K3195"/>
    </row>
    <row r="3196" spans="1:11" x14ac:dyDescent="0.25">
      <c r="A3196" s="3"/>
      <c r="B3196" s="9"/>
      <c r="C3196" s="10"/>
      <c r="D3196" s="9"/>
      <c r="F3196" s="3"/>
      <c r="G3196" s="8"/>
      <c r="H3196" s="8"/>
      <c r="I3196" s="8"/>
      <c r="K3196"/>
    </row>
    <row r="3197" spans="1:11" x14ac:dyDescent="0.25">
      <c r="A3197" s="3"/>
      <c r="B3197" s="9"/>
      <c r="C3197" s="10"/>
      <c r="D3197" s="9"/>
      <c r="F3197" s="3"/>
      <c r="G3197" s="8"/>
      <c r="H3197" s="8"/>
      <c r="I3197" s="8"/>
      <c r="K3197"/>
    </row>
    <row r="3198" spans="1:11" x14ac:dyDescent="0.25">
      <c r="A3198" s="3"/>
      <c r="B3198" s="9"/>
      <c r="C3198" s="10"/>
      <c r="D3198" s="9"/>
      <c r="F3198" s="3"/>
      <c r="G3198" s="8"/>
      <c r="H3198" s="8"/>
      <c r="I3198" s="8"/>
      <c r="K3198"/>
    </row>
    <row r="3199" spans="1:11" x14ac:dyDescent="0.25">
      <c r="A3199" s="3"/>
      <c r="B3199" s="9"/>
      <c r="C3199" s="10"/>
      <c r="D3199" s="9"/>
      <c r="F3199" s="3"/>
      <c r="G3199" s="8"/>
      <c r="H3199" s="8"/>
      <c r="I3199" s="8"/>
      <c r="K3199"/>
    </row>
    <row r="3200" spans="1:11" x14ac:dyDescent="0.25">
      <c r="A3200" s="3"/>
      <c r="B3200" s="9"/>
      <c r="C3200" s="10"/>
      <c r="D3200" s="9"/>
      <c r="F3200" s="3"/>
      <c r="G3200" s="8"/>
      <c r="H3200" s="8"/>
      <c r="I3200" s="8"/>
      <c r="K3200"/>
    </row>
    <row r="3201" spans="1:11" x14ac:dyDescent="0.25">
      <c r="A3201" s="3"/>
      <c r="B3201" s="9"/>
      <c r="C3201" s="10"/>
      <c r="D3201" s="9"/>
      <c r="F3201" s="3"/>
      <c r="G3201" s="8"/>
      <c r="H3201" s="8"/>
      <c r="I3201" s="8"/>
      <c r="K3201"/>
    </row>
    <row r="3202" spans="1:11" x14ac:dyDescent="0.25">
      <c r="A3202" s="3"/>
      <c r="B3202" s="9"/>
      <c r="C3202" s="10"/>
      <c r="D3202" s="9"/>
      <c r="F3202" s="3"/>
      <c r="G3202" s="8"/>
      <c r="H3202" s="8"/>
      <c r="I3202" s="8"/>
      <c r="K3202"/>
    </row>
    <row r="3203" spans="1:11" x14ac:dyDescent="0.25">
      <c r="A3203" s="3"/>
      <c r="B3203" s="9"/>
      <c r="C3203" s="10"/>
      <c r="D3203" s="9"/>
      <c r="F3203" s="3"/>
      <c r="G3203" s="8"/>
      <c r="H3203" s="8"/>
      <c r="I3203" s="8"/>
      <c r="K3203"/>
    </row>
    <row r="3204" spans="1:11" x14ac:dyDescent="0.25">
      <c r="A3204" s="3"/>
      <c r="B3204" s="9"/>
      <c r="C3204" s="10"/>
      <c r="D3204" s="9"/>
      <c r="F3204" s="3"/>
      <c r="G3204" s="8"/>
      <c r="H3204" s="8"/>
      <c r="I3204" s="8"/>
      <c r="K3204"/>
    </row>
    <row r="3205" spans="1:11" x14ac:dyDescent="0.25">
      <c r="A3205" s="3"/>
      <c r="B3205" s="9"/>
      <c r="C3205" s="10"/>
      <c r="D3205" s="9"/>
      <c r="F3205" s="3"/>
      <c r="G3205" s="8"/>
      <c r="H3205" s="8"/>
      <c r="I3205" s="8"/>
      <c r="K3205"/>
    </row>
    <row r="3206" spans="1:11" x14ac:dyDescent="0.25">
      <c r="A3206" s="3"/>
      <c r="B3206" s="9"/>
      <c r="C3206" s="10"/>
      <c r="D3206" s="9"/>
      <c r="F3206" s="3"/>
      <c r="G3206" s="8"/>
      <c r="H3206" s="8"/>
      <c r="I3206" s="8"/>
      <c r="K3206"/>
    </row>
    <row r="3207" spans="1:11" x14ac:dyDescent="0.25">
      <c r="A3207" s="3"/>
      <c r="B3207" s="9"/>
      <c r="C3207" s="10"/>
      <c r="D3207" s="9"/>
      <c r="F3207" s="3"/>
      <c r="G3207" s="8"/>
      <c r="H3207" s="8"/>
      <c r="I3207" s="8"/>
      <c r="K3207"/>
    </row>
    <row r="3208" spans="1:11" x14ac:dyDescent="0.25">
      <c r="A3208" s="3"/>
      <c r="B3208" s="9"/>
      <c r="C3208" s="10"/>
      <c r="D3208" s="9"/>
      <c r="F3208" s="3"/>
      <c r="G3208" s="8"/>
      <c r="H3208" s="8"/>
      <c r="I3208" s="8"/>
      <c r="K3208"/>
    </row>
    <row r="3209" spans="1:11" x14ac:dyDescent="0.25">
      <c r="A3209" s="3"/>
      <c r="B3209" s="9"/>
      <c r="C3209" s="10"/>
      <c r="D3209" s="9"/>
      <c r="F3209" s="3"/>
      <c r="G3209" s="8"/>
      <c r="H3209" s="8"/>
      <c r="I3209" s="8"/>
      <c r="K3209"/>
    </row>
    <row r="3210" spans="1:11" x14ac:dyDescent="0.25">
      <c r="A3210" s="3"/>
      <c r="B3210" s="9"/>
      <c r="C3210" s="10"/>
      <c r="D3210" s="9"/>
      <c r="F3210" s="3"/>
      <c r="G3210" s="8"/>
      <c r="H3210" s="8"/>
      <c r="I3210" s="8"/>
      <c r="K3210"/>
    </row>
    <row r="3211" spans="1:11" x14ac:dyDescent="0.25">
      <c r="A3211" s="3"/>
      <c r="B3211" s="9"/>
      <c r="C3211" s="10"/>
      <c r="D3211" s="9"/>
      <c r="F3211" s="3"/>
      <c r="G3211" s="8"/>
      <c r="H3211" s="8"/>
      <c r="I3211" s="8"/>
      <c r="K3211"/>
    </row>
    <row r="3212" spans="1:11" x14ac:dyDescent="0.25">
      <c r="A3212" s="3"/>
      <c r="B3212" s="9"/>
      <c r="C3212" s="10"/>
      <c r="D3212" s="9"/>
      <c r="F3212" s="3"/>
      <c r="G3212" s="8"/>
      <c r="H3212" s="8"/>
      <c r="I3212" s="8"/>
      <c r="K3212"/>
    </row>
    <row r="3213" spans="1:11" x14ac:dyDescent="0.25">
      <c r="A3213" s="3"/>
      <c r="B3213" s="9"/>
      <c r="C3213" s="10"/>
      <c r="D3213" s="9"/>
      <c r="F3213" s="3"/>
      <c r="G3213" s="8"/>
      <c r="H3213" s="8"/>
      <c r="I3213" s="8"/>
      <c r="K3213"/>
    </row>
    <row r="3214" spans="1:11" x14ac:dyDescent="0.25">
      <c r="A3214" s="3"/>
      <c r="B3214" s="9"/>
      <c r="C3214" s="10"/>
      <c r="D3214" s="9"/>
      <c r="F3214" s="3"/>
      <c r="G3214" s="8"/>
      <c r="H3214" s="8"/>
      <c r="I3214" s="8"/>
      <c r="K3214"/>
    </row>
    <row r="3215" spans="1:11" x14ac:dyDescent="0.25">
      <c r="A3215" s="3"/>
      <c r="B3215" s="9"/>
      <c r="C3215" s="10"/>
      <c r="D3215" s="9"/>
      <c r="F3215" s="3"/>
      <c r="G3215" s="8"/>
      <c r="H3215" s="8"/>
      <c r="I3215" s="8"/>
      <c r="K3215"/>
    </row>
    <row r="3216" spans="1:11" x14ac:dyDescent="0.25">
      <c r="A3216" s="3"/>
      <c r="B3216" s="9"/>
      <c r="C3216" s="10"/>
      <c r="D3216" s="9"/>
      <c r="F3216" s="3"/>
      <c r="G3216" s="8"/>
      <c r="H3216" s="8"/>
      <c r="I3216" s="8"/>
      <c r="K3216"/>
    </row>
    <row r="3217" spans="1:11" x14ac:dyDescent="0.25">
      <c r="A3217" s="3"/>
      <c r="B3217" s="9"/>
      <c r="C3217" s="10"/>
      <c r="D3217" s="9"/>
      <c r="F3217" s="3"/>
      <c r="G3217" s="8"/>
      <c r="H3217" s="8"/>
      <c r="I3217" s="8"/>
      <c r="K3217"/>
    </row>
    <row r="3218" spans="1:11" x14ac:dyDescent="0.25">
      <c r="A3218" s="3"/>
      <c r="B3218" s="9"/>
      <c r="C3218" s="10"/>
      <c r="D3218" s="9"/>
      <c r="F3218" s="3"/>
      <c r="G3218" s="8"/>
      <c r="H3218" s="8"/>
      <c r="I3218" s="8"/>
      <c r="K3218"/>
    </row>
    <row r="3219" spans="1:11" x14ac:dyDescent="0.25">
      <c r="A3219" s="3"/>
      <c r="B3219" s="9"/>
      <c r="C3219" s="10"/>
      <c r="D3219" s="9"/>
      <c r="F3219" s="3"/>
      <c r="G3219" s="8"/>
      <c r="H3219" s="8"/>
      <c r="I3219" s="8"/>
      <c r="K3219"/>
    </row>
    <row r="3220" spans="1:11" x14ac:dyDescent="0.25">
      <c r="A3220" s="3"/>
      <c r="B3220" s="9"/>
      <c r="C3220" s="10"/>
      <c r="D3220" s="9"/>
      <c r="F3220" s="3"/>
      <c r="G3220" s="8"/>
      <c r="H3220" s="8"/>
      <c r="I3220" s="8"/>
      <c r="K3220"/>
    </row>
    <row r="3221" spans="1:11" x14ac:dyDescent="0.25">
      <c r="A3221" s="3"/>
      <c r="B3221" s="9"/>
      <c r="C3221" s="10"/>
      <c r="D3221" s="9"/>
      <c r="F3221" s="3"/>
      <c r="G3221" s="8"/>
      <c r="H3221" s="8"/>
      <c r="I3221" s="8"/>
      <c r="K3221"/>
    </row>
    <row r="3222" spans="1:11" x14ac:dyDescent="0.25">
      <c r="A3222" s="3"/>
      <c r="B3222" s="9"/>
      <c r="C3222" s="10"/>
      <c r="D3222" s="9"/>
      <c r="F3222" s="3"/>
      <c r="G3222" s="8"/>
      <c r="H3222" s="8"/>
      <c r="I3222" s="8"/>
      <c r="K3222"/>
    </row>
    <row r="3223" spans="1:11" x14ac:dyDescent="0.25">
      <c r="A3223" s="3"/>
      <c r="B3223" s="9"/>
      <c r="C3223" s="10"/>
      <c r="D3223" s="9"/>
      <c r="F3223" s="3"/>
      <c r="G3223" s="8"/>
      <c r="H3223" s="8"/>
      <c r="I3223" s="8"/>
      <c r="K3223"/>
    </row>
    <row r="3224" spans="1:11" x14ac:dyDescent="0.25">
      <c r="A3224" s="3"/>
      <c r="B3224" s="9"/>
      <c r="C3224" s="10"/>
      <c r="D3224" s="9"/>
      <c r="F3224" s="3"/>
      <c r="G3224" s="8"/>
      <c r="H3224" s="8"/>
      <c r="I3224" s="8"/>
      <c r="K3224"/>
    </row>
    <row r="3225" spans="1:11" x14ac:dyDescent="0.25">
      <c r="A3225" s="3"/>
      <c r="B3225" s="9"/>
      <c r="C3225" s="10"/>
      <c r="D3225" s="9"/>
      <c r="F3225" s="3"/>
      <c r="G3225" s="8"/>
      <c r="H3225" s="8"/>
      <c r="I3225" s="8"/>
      <c r="K3225"/>
    </row>
    <row r="3226" spans="1:11" x14ac:dyDescent="0.25">
      <c r="A3226" s="3"/>
      <c r="B3226" s="9"/>
      <c r="C3226" s="10"/>
      <c r="D3226" s="9"/>
      <c r="F3226" s="3"/>
      <c r="G3226" s="8"/>
      <c r="H3226" s="8"/>
      <c r="I3226" s="8"/>
      <c r="K3226"/>
    </row>
    <row r="3227" spans="1:11" x14ac:dyDescent="0.25">
      <c r="A3227" s="3"/>
      <c r="B3227" s="9"/>
      <c r="C3227" s="10"/>
      <c r="D3227" s="9"/>
      <c r="F3227" s="3"/>
      <c r="G3227" s="8"/>
      <c r="H3227" s="8"/>
      <c r="I3227" s="8"/>
      <c r="K3227"/>
    </row>
    <row r="3228" spans="1:11" x14ac:dyDescent="0.25">
      <c r="A3228" s="3"/>
      <c r="B3228" s="9"/>
      <c r="C3228" s="10"/>
      <c r="D3228" s="9"/>
      <c r="F3228" s="3"/>
      <c r="G3228" s="8"/>
      <c r="H3228" s="8"/>
      <c r="I3228" s="8"/>
      <c r="K3228"/>
    </row>
    <row r="3229" spans="1:11" x14ac:dyDescent="0.25">
      <c r="A3229" s="3"/>
      <c r="B3229" s="9"/>
      <c r="C3229" s="10"/>
      <c r="D3229" s="9"/>
      <c r="F3229" s="3"/>
      <c r="G3229" s="8"/>
      <c r="H3229" s="8"/>
      <c r="I3229" s="8"/>
      <c r="K3229"/>
    </row>
    <row r="3230" spans="1:11" x14ac:dyDescent="0.25">
      <c r="A3230" s="3"/>
      <c r="B3230" s="9"/>
      <c r="C3230" s="10"/>
      <c r="D3230" s="9"/>
      <c r="F3230" s="3"/>
      <c r="G3230" s="8"/>
      <c r="H3230" s="8"/>
      <c r="I3230" s="8"/>
      <c r="K3230"/>
    </row>
    <row r="3231" spans="1:11" x14ac:dyDescent="0.25">
      <c r="A3231" s="3"/>
      <c r="B3231" s="9"/>
      <c r="C3231" s="10"/>
      <c r="D3231" s="9"/>
      <c r="F3231" s="3"/>
      <c r="G3231" s="8"/>
      <c r="H3231" s="8"/>
      <c r="I3231" s="8"/>
      <c r="K3231"/>
    </row>
    <row r="3232" spans="1:11" x14ac:dyDescent="0.25">
      <c r="A3232" s="3"/>
      <c r="B3232" s="9"/>
      <c r="C3232" s="10"/>
      <c r="D3232" s="9"/>
      <c r="F3232" s="3"/>
      <c r="G3232" s="8"/>
      <c r="H3232" s="8"/>
      <c r="I3232" s="8"/>
      <c r="K3232"/>
    </row>
    <row r="3233" spans="1:11" x14ac:dyDescent="0.25">
      <c r="A3233" s="3"/>
      <c r="B3233" s="9"/>
      <c r="C3233" s="10"/>
      <c r="D3233" s="9"/>
      <c r="F3233" s="3"/>
      <c r="G3233" s="8"/>
      <c r="H3233" s="8"/>
      <c r="I3233" s="8"/>
      <c r="K3233"/>
    </row>
    <row r="3234" spans="1:11" x14ac:dyDescent="0.25">
      <c r="A3234" s="3"/>
      <c r="B3234" s="9"/>
      <c r="C3234" s="10"/>
      <c r="D3234" s="9"/>
      <c r="F3234" s="3"/>
      <c r="G3234" s="8"/>
      <c r="H3234" s="8"/>
      <c r="I3234" s="8"/>
      <c r="K3234"/>
    </row>
    <row r="3235" spans="1:11" x14ac:dyDescent="0.25">
      <c r="A3235" s="3"/>
      <c r="B3235" s="9"/>
      <c r="C3235" s="10"/>
      <c r="D3235" s="9"/>
      <c r="F3235" s="3"/>
      <c r="G3235" s="8"/>
      <c r="H3235" s="8"/>
      <c r="I3235" s="8"/>
      <c r="K3235"/>
    </row>
    <row r="3236" spans="1:11" x14ac:dyDescent="0.25">
      <c r="A3236" s="3"/>
      <c r="B3236" s="9"/>
      <c r="C3236" s="10"/>
      <c r="D3236" s="9"/>
      <c r="F3236" s="3"/>
      <c r="G3236" s="8"/>
      <c r="H3236" s="8"/>
      <c r="I3236" s="8"/>
      <c r="K3236"/>
    </row>
    <row r="3237" spans="1:11" x14ac:dyDescent="0.25">
      <c r="A3237" s="3"/>
      <c r="B3237" s="9"/>
      <c r="C3237" s="10"/>
      <c r="D3237" s="9"/>
      <c r="F3237" s="3"/>
      <c r="G3237" s="8"/>
      <c r="H3237" s="8"/>
      <c r="I3237" s="8"/>
      <c r="K3237"/>
    </row>
    <row r="3238" spans="1:11" x14ac:dyDescent="0.25">
      <c r="A3238" s="3"/>
      <c r="B3238" s="9"/>
      <c r="C3238" s="10"/>
      <c r="D3238" s="9"/>
      <c r="F3238" s="3"/>
      <c r="G3238" s="8"/>
      <c r="H3238" s="8"/>
      <c r="I3238" s="8"/>
      <c r="K3238"/>
    </row>
    <row r="3239" spans="1:11" x14ac:dyDescent="0.25">
      <c r="A3239" s="3"/>
      <c r="B3239" s="9"/>
      <c r="C3239" s="10"/>
      <c r="D3239" s="9"/>
      <c r="F3239" s="3"/>
      <c r="G3239" s="8"/>
      <c r="H3239" s="8"/>
      <c r="I3239" s="8"/>
      <c r="K3239"/>
    </row>
    <row r="3240" spans="1:11" x14ac:dyDescent="0.25">
      <c r="A3240" s="3"/>
      <c r="B3240" s="9"/>
      <c r="C3240" s="10"/>
      <c r="D3240" s="9"/>
      <c r="F3240" s="3"/>
      <c r="G3240" s="8"/>
      <c r="H3240" s="8"/>
      <c r="I3240" s="8"/>
      <c r="K3240"/>
    </row>
    <row r="3241" spans="1:11" x14ac:dyDescent="0.25">
      <c r="A3241" s="3"/>
      <c r="B3241" s="9"/>
      <c r="C3241" s="10"/>
      <c r="D3241" s="9"/>
      <c r="F3241" s="3"/>
      <c r="G3241" s="8"/>
      <c r="H3241" s="8"/>
      <c r="I3241" s="8"/>
      <c r="K3241"/>
    </row>
    <row r="3242" spans="1:11" x14ac:dyDescent="0.25">
      <c r="A3242" s="3"/>
      <c r="B3242" s="9"/>
      <c r="C3242" s="10"/>
      <c r="D3242" s="9"/>
      <c r="F3242" s="3"/>
      <c r="G3242" s="8"/>
      <c r="H3242" s="8"/>
      <c r="I3242" s="8"/>
      <c r="K3242"/>
    </row>
    <row r="3243" spans="1:11" x14ac:dyDescent="0.25">
      <c r="A3243" s="3"/>
      <c r="B3243" s="9"/>
      <c r="C3243" s="10"/>
      <c r="D3243" s="9"/>
      <c r="F3243" s="3"/>
      <c r="G3243" s="8"/>
      <c r="H3243" s="8"/>
      <c r="I3243" s="8"/>
      <c r="K3243"/>
    </row>
    <row r="3244" spans="1:11" x14ac:dyDescent="0.25">
      <c r="A3244" s="3"/>
      <c r="B3244" s="9"/>
      <c r="C3244" s="10"/>
      <c r="D3244" s="9"/>
      <c r="F3244" s="3"/>
      <c r="G3244" s="8"/>
      <c r="H3244" s="8"/>
      <c r="I3244" s="8"/>
      <c r="K3244"/>
    </row>
    <row r="3245" spans="1:11" x14ac:dyDescent="0.25">
      <c r="A3245" s="3"/>
      <c r="B3245" s="9"/>
      <c r="C3245" s="10"/>
      <c r="D3245" s="9"/>
      <c r="F3245" s="3"/>
      <c r="G3245" s="8"/>
      <c r="H3245" s="8"/>
      <c r="I3245" s="8"/>
      <c r="K3245"/>
    </row>
    <row r="3246" spans="1:11" x14ac:dyDescent="0.25">
      <c r="A3246" s="3"/>
      <c r="B3246" s="9"/>
      <c r="C3246" s="10"/>
      <c r="D3246" s="9"/>
      <c r="F3246" s="3"/>
      <c r="G3246" s="8"/>
      <c r="H3246" s="8"/>
      <c r="I3246" s="8"/>
      <c r="K3246"/>
    </row>
    <row r="3247" spans="1:11" x14ac:dyDescent="0.25">
      <c r="A3247" s="3"/>
      <c r="B3247" s="9"/>
      <c r="C3247" s="10"/>
      <c r="D3247" s="9"/>
      <c r="F3247" s="3"/>
      <c r="G3247" s="8"/>
      <c r="H3247" s="8"/>
      <c r="I3247" s="8"/>
      <c r="K3247"/>
    </row>
    <row r="3248" spans="1:11" x14ac:dyDescent="0.25">
      <c r="A3248" s="3"/>
      <c r="B3248" s="9"/>
      <c r="C3248" s="10"/>
      <c r="D3248" s="9"/>
      <c r="F3248" s="3"/>
      <c r="G3248" s="8"/>
      <c r="H3248" s="8"/>
      <c r="I3248" s="8"/>
      <c r="K3248"/>
    </row>
    <row r="3249" spans="1:11" x14ac:dyDescent="0.25">
      <c r="A3249" s="3"/>
      <c r="B3249" s="9"/>
      <c r="C3249" s="10"/>
      <c r="D3249" s="9"/>
      <c r="F3249" s="3"/>
      <c r="G3249" s="8"/>
      <c r="H3249" s="8"/>
      <c r="I3249" s="8"/>
      <c r="K3249"/>
    </row>
    <row r="3250" spans="1:11" x14ac:dyDescent="0.25">
      <c r="A3250" s="3"/>
      <c r="B3250" s="9"/>
      <c r="C3250" s="10"/>
      <c r="D3250" s="9"/>
      <c r="F3250" s="3"/>
      <c r="G3250" s="8"/>
      <c r="H3250" s="8"/>
      <c r="I3250" s="8"/>
      <c r="K3250"/>
    </row>
    <row r="3251" spans="1:11" x14ac:dyDescent="0.25">
      <c r="A3251" s="3"/>
      <c r="B3251" s="9"/>
      <c r="C3251" s="10"/>
      <c r="D3251" s="9"/>
      <c r="F3251" s="3"/>
      <c r="G3251" s="8"/>
      <c r="H3251" s="8"/>
      <c r="I3251" s="8"/>
      <c r="K3251"/>
    </row>
    <row r="3252" spans="1:11" x14ac:dyDescent="0.25">
      <c r="A3252" s="3"/>
      <c r="B3252" s="9"/>
      <c r="C3252" s="10"/>
      <c r="D3252" s="9"/>
      <c r="F3252" s="3"/>
      <c r="G3252" s="8"/>
      <c r="H3252" s="8"/>
      <c r="I3252" s="8"/>
      <c r="K3252"/>
    </row>
    <row r="3253" spans="1:11" x14ac:dyDescent="0.25">
      <c r="A3253" s="3"/>
      <c r="B3253" s="9"/>
      <c r="C3253" s="10"/>
      <c r="D3253" s="9"/>
      <c r="F3253" s="3"/>
      <c r="G3253" s="8"/>
      <c r="H3253" s="8"/>
      <c r="I3253" s="8"/>
      <c r="K3253"/>
    </row>
    <row r="3254" spans="1:11" x14ac:dyDescent="0.25">
      <c r="A3254" s="3"/>
      <c r="B3254" s="9"/>
      <c r="C3254" s="10"/>
      <c r="D3254" s="9"/>
      <c r="F3254" s="3"/>
      <c r="G3254" s="8"/>
      <c r="H3254" s="8"/>
      <c r="I3254" s="8"/>
      <c r="K3254"/>
    </row>
    <row r="3255" spans="1:11" x14ac:dyDescent="0.25">
      <c r="A3255" s="3"/>
      <c r="B3255" s="9"/>
      <c r="C3255" s="10"/>
      <c r="D3255" s="9"/>
      <c r="F3255" s="3"/>
      <c r="G3255" s="8"/>
      <c r="H3255" s="8"/>
      <c r="I3255" s="8"/>
      <c r="K3255"/>
    </row>
    <row r="3256" spans="1:11" x14ac:dyDescent="0.25">
      <c r="A3256" s="3"/>
      <c r="B3256" s="9"/>
      <c r="C3256" s="10"/>
      <c r="D3256" s="9"/>
      <c r="F3256" s="3"/>
      <c r="G3256" s="8"/>
      <c r="H3256" s="8"/>
      <c r="I3256" s="8"/>
      <c r="K3256"/>
    </row>
    <row r="3257" spans="1:11" x14ac:dyDescent="0.25">
      <c r="A3257" s="3"/>
      <c r="B3257" s="9"/>
      <c r="C3257" s="10"/>
      <c r="D3257" s="9"/>
      <c r="F3257" s="3"/>
      <c r="G3257" s="8"/>
      <c r="H3257" s="8"/>
      <c r="I3257" s="8"/>
      <c r="K3257"/>
    </row>
    <row r="3258" spans="1:11" x14ac:dyDescent="0.25">
      <c r="A3258" s="3"/>
      <c r="B3258" s="9"/>
      <c r="C3258" s="10"/>
      <c r="D3258" s="9"/>
      <c r="F3258" s="3"/>
      <c r="G3258" s="8"/>
      <c r="H3258" s="8"/>
      <c r="I3258" s="8"/>
      <c r="K3258"/>
    </row>
    <row r="3259" spans="1:11" x14ac:dyDescent="0.25">
      <c r="A3259" s="3"/>
      <c r="B3259" s="9"/>
      <c r="C3259" s="10"/>
      <c r="D3259" s="9"/>
      <c r="F3259" s="3"/>
      <c r="G3259" s="8"/>
      <c r="H3259" s="8"/>
      <c r="I3259" s="8"/>
      <c r="K3259"/>
    </row>
    <row r="3260" spans="1:11" x14ac:dyDescent="0.25">
      <c r="A3260" s="3"/>
      <c r="B3260" s="9"/>
      <c r="C3260" s="10"/>
      <c r="D3260" s="9"/>
      <c r="F3260" s="3"/>
      <c r="G3260" s="8"/>
      <c r="H3260" s="8"/>
      <c r="I3260" s="8"/>
      <c r="K3260"/>
    </row>
    <row r="3261" spans="1:11" x14ac:dyDescent="0.25">
      <c r="A3261" s="3"/>
      <c r="B3261" s="9"/>
      <c r="C3261" s="10"/>
      <c r="D3261" s="9"/>
      <c r="F3261" s="3"/>
      <c r="G3261" s="8"/>
      <c r="H3261" s="8"/>
      <c r="I3261" s="8"/>
      <c r="K3261"/>
    </row>
    <row r="3262" spans="1:11" x14ac:dyDescent="0.25">
      <c r="A3262" s="3"/>
      <c r="B3262" s="9"/>
      <c r="C3262" s="10"/>
      <c r="D3262" s="9"/>
      <c r="F3262" s="3"/>
      <c r="G3262" s="8"/>
      <c r="H3262" s="8"/>
      <c r="I3262" s="8"/>
      <c r="K3262"/>
    </row>
    <row r="3263" spans="1:11" x14ac:dyDescent="0.25">
      <c r="A3263" s="3"/>
      <c r="B3263" s="9"/>
      <c r="C3263" s="10"/>
      <c r="D3263" s="9"/>
      <c r="F3263" s="3"/>
      <c r="G3263" s="8"/>
      <c r="H3263" s="8"/>
      <c r="I3263" s="8"/>
      <c r="K3263"/>
    </row>
    <row r="3264" spans="1:11" x14ac:dyDescent="0.25">
      <c r="A3264" s="3"/>
      <c r="B3264" s="9"/>
      <c r="C3264" s="10"/>
      <c r="D3264" s="9"/>
      <c r="F3264" s="3"/>
      <c r="G3264" s="8"/>
      <c r="H3264" s="8"/>
      <c r="I3264" s="8"/>
      <c r="K3264"/>
    </row>
    <row r="3265" spans="1:11" x14ac:dyDescent="0.25">
      <c r="A3265" s="3"/>
      <c r="B3265" s="9"/>
      <c r="C3265" s="10"/>
      <c r="D3265" s="9"/>
      <c r="F3265" s="3"/>
      <c r="G3265" s="8"/>
      <c r="H3265" s="8"/>
      <c r="I3265" s="8"/>
      <c r="K3265"/>
    </row>
    <row r="3266" spans="1:11" x14ac:dyDescent="0.25">
      <c r="A3266" s="3"/>
      <c r="B3266" s="9"/>
      <c r="C3266" s="10"/>
      <c r="D3266" s="9"/>
      <c r="F3266" s="3"/>
      <c r="G3266" s="8"/>
      <c r="H3266" s="8"/>
      <c r="I3266" s="8"/>
      <c r="K3266"/>
    </row>
    <row r="3267" spans="1:11" x14ac:dyDescent="0.25">
      <c r="A3267" s="3"/>
      <c r="B3267" s="9"/>
      <c r="C3267" s="10"/>
      <c r="D3267" s="9"/>
      <c r="F3267" s="3"/>
      <c r="G3267" s="8"/>
      <c r="H3267" s="8"/>
      <c r="I3267" s="8"/>
      <c r="K3267"/>
    </row>
    <row r="3268" spans="1:11" x14ac:dyDescent="0.25">
      <c r="A3268" s="3"/>
      <c r="B3268" s="9"/>
      <c r="C3268" s="10"/>
      <c r="D3268" s="9"/>
      <c r="F3268" s="3"/>
      <c r="G3268" s="8"/>
      <c r="H3268" s="8"/>
      <c r="I3268" s="8"/>
      <c r="K3268"/>
    </row>
    <row r="3269" spans="1:11" x14ac:dyDescent="0.25">
      <c r="A3269" s="3"/>
      <c r="B3269" s="9"/>
      <c r="C3269" s="10"/>
      <c r="D3269" s="9"/>
      <c r="F3269" s="3"/>
      <c r="G3269" s="8"/>
      <c r="H3269" s="8"/>
      <c r="I3269" s="8"/>
      <c r="K3269"/>
    </row>
    <row r="3270" spans="1:11" x14ac:dyDescent="0.25">
      <c r="A3270" s="3"/>
      <c r="B3270" s="9"/>
      <c r="C3270" s="10"/>
      <c r="D3270" s="9"/>
      <c r="F3270" s="3"/>
      <c r="G3270" s="8"/>
      <c r="H3270" s="8"/>
      <c r="I3270" s="8"/>
      <c r="K3270"/>
    </row>
    <row r="3271" spans="1:11" x14ac:dyDescent="0.25">
      <c r="A3271" s="3"/>
      <c r="B3271" s="9"/>
      <c r="C3271" s="10"/>
      <c r="D3271" s="9"/>
      <c r="F3271" s="3"/>
      <c r="G3271" s="8"/>
      <c r="H3271" s="8"/>
      <c r="I3271" s="8"/>
      <c r="K3271"/>
    </row>
    <row r="3272" spans="1:11" x14ac:dyDescent="0.25">
      <c r="A3272" s="3"/>
      <c r="B3272" s="9"/>
      <c r="C3272" s="10"/>
      <c r="D3272" s="9"/>
      <c r="F3272" s="3"/>
      <c r="G3272" s="8"/>
      <c r="H3272" s="8"/>
      <c r="I3272" s="8"/>
      <c r="K3272"/>
    </row>
    <row r="3273" spans="1:11" x14ac:dyDescent="0.25">
      <c r="A3273" s="3"/>
      <c r="B3273" s="9"/>
      <c r="C3273" s="10"/>
      <c r="D3273" s="9"/>
      <c r="F3273" s="3"/>
      <c r="G3273" s="8"/>
      <c r="H3273" s="8"/>
      <c r="I3273" s="8"/>
      <c r="K3273"/>
    </row>
    <row r="3274" spans="1:11" x14ac:dyDescent="0.25">
      <c r="A3274" s="3"/>
      <c r="B3274" s="9"/>
      <c r="C3274" s="10"/>
      <c r="D3274" s="9"/>
      <c r="F3274" s="3"/>
      <c r="G3274" s="8"/>
      <c r="H3274" s="8"/>
      <c r="I3274" s="8"/>
      <c r="K3274"/>
    </row>
    <row r="3275" spans="1:11" x14ac:dyDescent="0.25">
      <c r="A3275" s="3"/>
      <c r="B3275" s="9"/>
      <c r="C3275" s="10"/>
      <c r="D3275" s="9"/>
      <c r="F3275" s="3"/>
      <c r="G3275" s="8"/>
      <c r="H3275" s="8"/>
      <c r="I3275" s="8"/>
      <c r="K3275"/>
    </row>
    <row r="3276" spans="1:11" x14ac:dyDescent="0.25">
      <c r="A3276" s="3"/>
      <c r="B3276" s="9"/>
      <c r="C3276" s="10"/>
      <c r="D3276" s="9"/>
      <c r="F3276" s="3"/>
      <c r="G3276" s="8"/>
      <c r="H3276" s="8"/>
      <c r="I3276" s="8"/>
      <c r="K3276"/>
    </row>
    <row r="3277" spans="1:11" x14ac:dyDescent="0.25">
      <c r="A3277" s="3"/>
      <c r="B3277" s="9"/>
      <c r="C3277" s="10"/>
      <c r="D3277" s="9"/>
      <c r="F3277" s="3"/>
      <c r="G3277" s="8"/>
      <c r="H3277" s="8"/>
      <c r="I3277" s="8"/>
      <c r="K3277"/>
    </row>
    <row r="3278" spans="1:11" x14ac:dyDescent="0.25">
      <c r="A3278" s="3"/>
      <c r="B3278" s="9"/>
      <c r="C3278" s="10"/>
      <c r="D3278" s="9"/>
      <c r="F3278" s="3"/>
      <c r="G3278" s="8"/>
      <c r="H3278" s="8"/>
      <c r="I3278" s="8"/>
      <c r="K3278"/>
    </row>
    <row r="3279" spans="1:11" x14ac:dyDescent="0.25">
      <c r="A3279" s="3"/>
      <c r="B3279" s="9"/>
      <c r="C3279" s="10"/>
      <c r="D3279" s="9"/>
      <c r="F3279" s="3"/>
      <c r="G3279" s="8"/>
      <c r="H3279" s="8"/>
      <c r="I3279" s="8"/>
      <c r="K3279"/>
    </row>
    <row r="3280" spans="1:11" x14ac:dyDescent="0.25">
      <c r="A3280" s="3"/>
      <c r="B3280" s="9"/>
      <c r="C3280" s="10"/>
      <c r="D3280" s="9"/>
      <c r="F3280" s="3"/>
      <c r="G3280" s="8"/>
      <c r="H3280" s="8"/>
      <c r="I3280" s="8"/>
      <c r="K3280"/>
    </row>
    <row r="3281" spans="1:11" x14ac:dyDescent="0.25">
      <c r="A3281" s="3"/>
      <c r="B3281" s="9"/>
      <c r="C3281" s="10"/>
      <c r="D3281" s="9"/>
      <c r="F3281" s="3"/>
      <c r="G3281" s="8"/>
      <c r="H3281" s="8"/>
      <c r="I3281" s="8"/>
      <c r="K3281"/>
    </row>
    <row r="3282" spans="1:11" x14ac:dyDescent="0.25">
      <c r="A3282" s="3"/>
      <c r="B3282" s="9"/>
      <c r="C3282" s="10"/>
      <c r="D3282" s="9"/>
      <c r="F3282" s="3"/>
      <c r="G3282" s="8"/>
      <c r="H3282" s="8"/>
      <c r="I3282" s="8"/>
      <c r="K3282"/>
    </row>
    <row r="3283" spans="1:11" x14ac:dyDescent="0.25">
      <c r="A3283" s="3"/>
      <c r="B3283" s="9"/>
      <c r="C3283" s="10"/>
      <c r="D3283" s="9"/>
      <c r="F3283" s="3"/>
      <c r="G3283" s="8"/>
      <c r="H3283" s="8"/>
      <c r="I3283" s="8"/>
      <c r="K3283"/>
    </row>
    <row r="3284" spans="1:11" x14ac:dyDescent="0.25">
      <c r="A3284" s="3"/>
      <c r="B3284" s="9"/>
      <c r="C3284" s="10"/>
      <c r="D3284" s="9"/>
      <c r="F3284" s="3"/>
      <c r="G3284" s="8"/>
      <c r="H3284" s="8"/>
      <c r="I3284" s="8"/>
      <c r="K3284"/>
    </row>
    <row r="3285" spans="1:11" x14ac:dyDescent="0.25">
      <c r="A3285" s="3"/>
      <c r="B3285" s="9"/>
      <c r="C3285" s="10"/>
      <c r="D3285" s="9"/>
      <c r="F3285" s="3"/>
      <c r="G3285" s="8"/>
      <c r="H3285" s="8"/>
      <c r="I3285" s="8"/>
      <c r="K3285"/>
    </row>
    <row r="3286" spans="1:11" x14ac:dyDescent="0.25">
      <c r="A3286" s="3"/>
      <c r="B3286" s="9"/>
      <c r="C3286" s="10"/>
      <c r="D3286" s="9"/>
      <c r="F3286" s="3"/>
      <c r="G3286" s="8"/>
      <c r="H3286" s="8"/>
      <c r="I3286" s="8"/>
      <c r="K3286"/>
    </row>
    <row r="3287" spans="1:11" x14ac:dyDescent="0.25">
      <c r="A3287" s="3"/>
      <c r="B3287" s="9"/>
      <c r="C3287" s="10"/>
      <c r="D3287" s="9"/>
      <c r="F3287" s="3"/>
      <c r="G3287" s="8"/>
      <c r="H3287" s="8"/>
      <c r="I3287" s="8"/>
      <c r="K3287"/>
    </row>
    <row r="3288" spans="1:11" x14ac:dyDescent="0.25">
      <c r="A3288" s="3"/>
      <c r="B3288" s="9"/>
      <c r="C3288" s="10"/>
      <c r="D3288" s="9"/>
      <c r="F3288" s="3"/>
      <c r="G3288" s="8"/>
      <c r="H3288" s="8"/>
      <c r="I3288" s="8"/>
      <c r="K3288"/>
    </row>
    <row r="3289" spans="1:11" x14ac:dyDescent="0.25">
      <c r="A3289" s="3"/>
      <c r="B3289" s="9"/>
      <c r="C3289" s="10"/>
      <c r="D3289" s="9"/>
      <c r="F3289" s="3"/>
      <c r="G3289" s="8"/>
      <c r="H3289" s="8"/>
      <c r="I3289" s="8"/>
      <c r="K3289"/>
    </row>
    <row r="3290" spans="1:11" x14ac:dyDescent="0.25">
      <c r="A3290" s="3"/>
      <c r="B3290" s="9"/>
      <c r="C3290" s="10"/>
      <c r="D3290" s="9"/>
      <c r="F3290" s="3"/>
      <c r="G3290" s="8"/>
      <c r="H3290" s="8"/>
      <c r="I3290" s="8"/>
      <c r="K3290"/>
    </row>
    <row r="3291" spans="1:11" x14ac:dyDescent="0.25">
      <c r="A3291" s="3"/>
      <c r="B3291" s="9"/>
      <c r="C3291" s="10"/>
      <c r="D3291" s="9"/>
      <c r="F3291" s="3"/>
      <c r="G3291" s="8"/>
      <c r="H3291" s="8"/>
      <c r="I3291" s="8"/>
      <c r="K3291"/>
    </row>
    <row r="3292" spans="1:11" x14ac:dyDescent="0.25">
      <c r="A3292" s="3"/>
      <c r="B3292" s="9"/>
      <c r="C3292" s="10"/>
      <c r="D3292" s="9"/>
      <c r="F3292" s="3"/>
      <c r="G3292" s="8"/>
      <c r="H3292" s="8"/>
      <c r="I3292" s="8"/>
      <c r="K3292"/>
    </row>
    <row r="3293" spans="1:11" x14ac:dyDescent="0.25">
      <c r="A3293" s="3"/>
      <c r="B3293" s="9"/>
      <c r="C3293" s="10"/>
      <c r="D3293" s="9"/>
      <c r="F3293" s="3"/>
      <c r="G3293" s="8"/>
      <c r="H3293" s="8"/>
      <c r="I3293" s="8"/>
      <c r="K3293"/>
    </row>
    <row r="3294" spans="1:11" x14ac:dyDescent="0.25">
      <c r="A3294" s="3"/>
      <c r="B3294" s="9"/>
      <c r="C3294" s="10"/>
      <c r="D3294" s="9"/>
      <c r="F3294" s="3"/>
      <c r="G3294" s="8"/>
      <c r="H3294" s="8"/>
      <c r="I3294" s="8"/>
      <c r="K3294"/>
    </row>
    <row r="3295" spans="1:11" x14ac:dyDescent="0.25">
      <c r="A3295" s="3"/>
      <c r="B3295" s="9"/>
      <c r="C3295" s="10"/>
      <c r="D3295" s="9"/>
      <c r="F3295" s="3"/>
      <c r="G3295" s="8"/>
      <c r="H3295" s="8"/>
      <c r="I3295" s="8"/>
      <c r="K3295"/>
    </row>
    <row r="3296" spans="1:11" x14ac:dyDescent="0.25">
      <c r="A3296" s="3"/>
      <c r="B3296" s="9"/>
      <c r="C3296" s="10"/>
      <c r="D3296" s="9"/>
      <c r="F3296" s="3"/>
      <c r="G3296" s="8"/>
      <c r="H3296" s="8"/>
      <c r="I3296" s="8"/>
      <c r="K3296"/>
    </row>
    <row r="3297" spans="1:11" x14ac:dyDescent="0.25">
      <c r="A3297" s="3"/>
      <c r="B3297" s="9"/>
      <c r="C3297" s="10"/>
      <c r="D3297" s="9"/>
      <c r="F3297" s="3"/>
      <c r="G3297" s="8"/>
      <c r="H3297" s="8"/>
      <c r="I3297" s="8"/>
      <c r="K3297"/>
    </row>
    <row r="3298" spans="1:11" x14ac:dyDescent="0.25">
      <c r="A3298" s="3"/>
      <c r="B3298" s="9"/>
      <c r="C3298" s="10"/>
      <c r="D3298" s="9"/>
      <c r="F3298" s="3"/>
      <c r="G3298" s="8"/>
      <c r="H3298" s="8"/>
      <c r="I3298" s="8"/>
      <c r="K3298"/>
    </row>
    <row r="3299" spans="1:11" x14ac:dyDescent="0.25">
      <c r="A3299" s="3"/>
      <c r="B3299" s="9"/>
      <c r="C3299" s="10"/>
      <c r="D3299" s="9"/>
      <c r="F3299" s="3"/>
      <c r="G3299" s="8"/>
      <c r="H3299" s="8"/>
      <c r="I3299" s="8"/>
      <c r="K3299"/>
    </row>
    <row r="3300" spans="1:11" x14ac:dyDescent="0.25">
      <c r="A3300" s="3"/>
      <c r="B3300" s="9"/>
      <c r="C3300" s="10"/>
      <c r="D3300" s="9"/>
      <c r="F3300" s="3"/>
      <c r="G3300" s="8"/>
      <c r="H3300" s="8"/>
      <c r="I3300" s="8"/>
      <c r="K3300"/>
    </row>
    <row r="3301" spans="1:11" x14ac:dyDescent="0.25">
      <c r="A3301" s="3"/>
      <c r="B3301" s="9"/>
      <c r="C3301" s="10"/>
      <c r="D3301" s="9"/>
      <c r="F3301" s="3"/>
      <c r="G3301" s="8"/>
      <c r="H3301" s="8"/>
      <c r="I3301" s="8"/>
      <c r="K3301"/>
    </row>
    <row r="3302" spans="1:11" x14ac:dyDescent="0.25">
      <c r="A3302" s="3"/>
      <c r="B3302" s="9"/>
      <c r="C3302" s="10"/>
      <c r="D3302" s="9"/>
      <c r="F3302" s="3"/>
      <c r="G3302" s="8"/>
      <c r="H3302" s="8"/>
      <c r="I3302" s="8"/>
      <c r="K3302"/>
    </row>
    <row r="3303" spans="1:11" x14ac:dyDescent="0.25">
      <c r="A3303" s="3"/>
      <c r="B3303" s="9"/>
      <c r="C3303" s="10"/>
      <c r="D3303" s="9"/>
      <c r="F3303" s="3"/>
      <c r="G3303" s="8"/>
      <c r="H3303" s="8"/>
      <c r="I3303" s="8"/>
      <c r="K3303"/>
    </row>
    <row r="3304" spans="1:11" x14ac:dyDescent="0.25">
      <c r="A3304" s="3"/>
      <c r="B3304" s="9"/>
      <c r="C3304" s="10"/>
      <c r="D3304" s="9"/>
      <c r="F3304" s="3"/>
      <c r="G3304" s="8"/>
      <c r="H3304" s="8"/>
      <c r="I3304" s="8"/>
      <c r="K3304"/>
    </row>
    <row r="3305" spans="1:11" x14ac:dyDescent="0.25">
      <c r="A3305" s="3"/>
      <c r="B3305" s="9"/>
      <c r="C3305" s="10"/>
      <c r="D3305" s="9"/>
      <c r="F3305" s="3"/>
      <c r="G3305" s="8"/>
      <c r="H3305" s="8"/>
      <c r="I3305" s="8"/>
      <c r="K3305"/>
    </row>
    <row r="3306" spans="1:11" x14ac:dyDescent="0.25">
      <c r="A3306" s="3"/>
      <c r="B3306" s="9"/>
      <c r="C3306" s="10"/>
      <c r="D3306" s="9"/>
      <c r="F3306" s="3"/>
      <c r="G3306" s="8"/>
      <c r="H3306" s="8"/>
      <c r="I3306" s="8"/>
      <c r="K3306"/>
    </row>
    <row r="3307" spans="1:11" x14ac:dyDescent="0.25">
      <c r="A3307" s="3"/>
      <c r="B3307" s="9"/>
      <c r="C3307" s="10"/>
      <c r="D3307" s="9"/>
      <c r="F3307" s="3"/>
      <c r="G3307" s="8"/>
      <c r="H3307" s="8"/>
      <c r="I3307" s="8"/>
      <c r="K3307"/>
    </row>
    <row r="3308" spans="1:11" x14ac:dyDescent="0.25">
      <c r="A3308" s="3"/>
      <c r="B3308" s="9"/>
      <c r="C3308" s="10"/>
      <c r="D3308" s="9"/>
      <c r="F3308" s="3"/>
      <c r="G3308" s="8"/>
      <c r="H3308" s="8"/>
      <c r="I3308" s="8"/>
      <c r="K3308"/>
    </row>
    <row r="3309" spans="1:11" x14ac:dyDescent="0.25">
      <c r="A3309" s="3"/>
      <c r="B3309" s="9"/>
      <c r="C3309" s="10"/>
      <c r="D3309" s="9"/>
      <c r="F3309" s="3"/>
      <c r="G3309" s="8"/>
      <c r="H3309" s="8"/>
      <c r="I3309" s="8"/>
      <c r="K3309"/>
    </row>
    <row r="3310" spans="1:11" x14ac:dyDescent="0.25">
      <c r="A3310" s="3"/>
      <c r="B3310" s="9"/>
      <c r="C3310" s="10"/>
      <c r="D3310" s="9"/>
      <c r="F3310" s="3"/>
      <c r="G3310" s="8"/>
      <c r="H3310" s="8"/>
      <c r="I3310" s="8"/>
      <c r="K3310"/>
    </row>
    <row r="3311" spans="1:11" x14ac:dyDescent="0.25">
      <c r="A3311" s="3"/>
      <c r="B3311" s="9"/>
      <c r="C3311" s="10"/>
      <c r="D3311" s="9"/>
      <c r="F3311" s="3"/>
      <c r="G3311" s="8"/>
      <c r="H3311" s="8"/>
      <c r="I3311" s="8"/>
      <c r="K3311"/>
    </row>
    <row r="3312" spans="1:11" x14ac:dyDescent="0.25">
      <c r="A3312" s="3"/>
      <c r="B3312" s="9"/>
      <c r="C3312" s="10"/>
      <c r="D3312" s="9"/>
      <c r="F3312" s="3"/>
      <c r="G3312" s="8"/>
      <c r="H3312" s="8"/>
      <c r="I3312" s="8"/>
      <c r="K3312"/>
    </row>
    <row r="3313" spans="1:11" x14ac:dyDescent="0.25">
      <c r="A3313" s="3"/>
      <c r="B3313" s="9"/>
      <c r="C3313" s="10"/>
      <c r="D3313" s="9"/>
      <c r="F3313" s="3"/>
      <c r="G3313" s="8"/>
      <c r="H3313" s="8"/>
      <c r="I3313" s="8"/>
      <c r="K3313"/>
    </row>
    <row r="3314" spans="1:11" x14ac:dyDescent="0.25">
      <c r="A3314" s="3"/>
      <c r="B3314" s="9"/>
      <c r="C3314" s="10"/>
      <c r="D3314" s="9"/>
      <c r="F3314" s="3"/>
      <c r="G3314" s="8"/>
      <c r="H3314" s="8"/>
      <c r="I3314" s="8"/>
      <c r="K3314"/>
    </row>
    <row r="3315" spans="1:11" x14ac:dyDescent="0.25">
      <c r="A3315" s="3"/>
      <c r="B3315" s="9"/>
      <c r="C3315" s="10"/>
      <c r="D3315" s="9"/>
      <c r="F3315" s="3"/>
      <c r="G3315" s="8"/>
      <c r="H3315" s="8"/>
      <c r="I3315" s="8"/>
      <c r="K3315"/>
    </row>
    <row r="3316" spans="1:11" x14ac:dyDescent="0.25">
      <c r="A3316" s="3"/>
      <c r="B3316" s="9"/>
      <c r="C3316" s="10"/>
      <c r="D3316" s="9"/>
      <c r="F3316" s="3"/>
      <c r="G3316" s="8"/>
      <c r="H3316" s="8"/>
      <c r="I3316" s="8"/>
      <c r="K3316"/>
    </row>
    <row r="3317" spans="1:11" x14ac:dyDescent="0.25">
      <c r="A3317" s="3"/>
      <c r="B3317" s="9"/>
      <c r="C3317" s="10"/>
      <c r="D3317" s="9"/>
      <c r="F3317" s="3"/>
      <c r="G3317" s="8"/>
      <c r="H3317" s="8"/>
      <c r="I3317" s="8"/>
      <c r="K3317"/>
    </row>
    <row r="3318" spans="1:11" x14ac:dyDescent="0.25">
      <c r="A3318" s="3"/>
      <c r="B3318" s="9"/>
      <c r="C3318" s="10"/>
      <c r="D3318" s="9"/>
      <c r="F3318" s="3"/>
      <c r="G3318" s="8"/>
      <c r="H3318" s="8"/>
      <c r="I3318" s="8"/>
      <c r="K3318"/>
    </row>
    <row r="3319" spans="1:11" x14ac:dyDescent="0.25">
      <c r="A3319" s="3"/>
      <c r="B3319" s="9"/>
      <c r="C3319" s="10"/>
      <c r="D3319" s="9"/>
      <c r="F3319" s="3"/>
      <c r="G3319" s="8"/>
      <c r="H3319" s="8"/>
      <c r="I3319" s="8"/>
      <c r="K3319"/>
    </row>
    <row r="3320" spans="1:11" x14ac:dyDescent="0.25">
      <c r="A3320" s="3"/>
      <c r="B3320" s="9"/>
      <c r="C3320" s="10"/>
      <c r="D3320" s="9"/>
      <c r="F3320" s="3"/>
      <c r="G3320" s="8"/>
      <c r="H3320" s="8"/>
      <c r="I3320" s="8"/>
      <c r="K3320"/>
    </row>
    <row r="3321" spans="1:11" x14ac:dyDescent="0.25">
      <c r="A3321" s="3"/>
      <c r="B3321" s="9"/>
      <c r="C3321" s="10"/>
      <c r="D3321" s="9"/>
      <c r="F3321" s="3"/>
      <c r="G3321" s="8"/>
      <c r="H3321" s="8"/>
      <c r="I3321" s="8"/>
      <c r="K3321"/>
    </row>
    <row r="3322" spans="1:11" x14ac:dyDescent="0.25">
      <c r="A3322" s="3"/>
      <c r="B3322" s="9"/>
      <c r="C3322" s="10"/>
      <c r="D3322" s="9"/>
      <c r="F3322" s="3"/>
      <c r="G3322" s="8"/>
      <c r="H3322" s="8"/>
      <c r="I3322" s="8"/>
      <c r="K3322"/>
    </row>
    <row r="3323" spans="1:11" x14ac:dyDescent="0.25">
      <c r="A3323" s="3"/>
      <c r="B3323" s="9"/>
      <c r="C3323" s="10"/>
      <c r="D3323" s="9"/>
      <c r="F3323" s="3"/>
      <c r="G3323" s="8"/>
      <c r="H3323" s="8"/>
      <c r="I3323" s="8"/>
      <c r="K3323"/>
    </row>
    <row r="3324" spans="1:11" x14ac:dyDescent="0.25">
      <c r="A3324" s="3"/>
      <c r="B3324" s="9"/>
      <c r="C3324" s="10"/>
      <c r="D3324" s="9"/>
      <c r="F3324" s="3"/>
      <c r="G3324" s="8"/>
      <c r="H3324" s="8"/>
      <c r="I3324" s="8"/>
      <c r="K3324"/>
    </row>
    <row r="3325" spans="1:11" x14ac:dyDescent="0.25">
      <c r="A3325" s="3"/>
      <c r="B3325" s="9"/>
      <c r="C3325" s="10"/>
      <c r="D3325" s="9"/>
      <c r="F3325" s="3"/>
      <c r="G3325" s="8"/>
      <c r="H3325" s="8"/>
      <c r="I3325" s="8"/>
      <c r="K3325"/>
    </row>
    <row r="3326" spans="1:11" x14ac:dyDescent="0.25">
      <c r="A3326" s="3"/>
      <c r="B3326" s="9"/>
      <c r="C3326" s="10"/>
      <c r="D3326" s="9"/>
      <c r="F3326" s="3"/>
      <c r="G3326" s="8"/>
      <c r="H3326" s="8"/>
      <c r="I3326" s="8"/>
      <c r="K3326"/>
    </row>
    <row r="3327" spans="1:11" x14ac:dyDescent="0.25">
      <c r="A3327" s="3"/>
      <c r="B3327" s="9"/>
      <c r="C3327" s="10"/>
      <c r="D3327" s="9"/>
      <c r="F3327" s="3"/>
      <c r="G3327" s="8"/>
      <c r="H3327" s="8"/>
      <c r="I3327" s="8"/>
      <c r="K3327"/>
    </row>
    <row r="3328" spans="1:11" x14ac:dyDescent="0.25">
      <c r="A3328" s="3"/>
      <c r="B3328" s="9"/>
      <c r="C3328" s="10"/>
      <c r="D3328" s="9"/>
      <c r="F3328" s="3"/>
      <c r="G3328" s="8"/>
      <c r="H3328" s="8"/>
      <c r="I3328" s="8"/>
      <c r="K3328"/>
    </row>
    <row r="3329" spans="1:11" x14ac:dyDescent="0.25">
      <c r="A3329" s="3"/>
      <c r="B3329" s="9"/>
      <c r="C3329" s="10"/>
      <c r="D3329" s="9"/>
      <c r="F3329" s="3"/>
      <c r="G3329" s="8"/>
      <c r="H3329" s="8"/>
      <c r="I3329" s="8"/>
      <c r="K3329"/>
    </row>
    <row r="3330" spans="1:11" x14ac:dyDescent="0.25">
      <c r="A3330" s="3"/>
      <c r="B3330" s="9"/>
      <c r="C3330" s="10"/>
      <c r="D3330" s="9"/>
      <c r="F3330" s="3"/>
      <c r="G3330" s="8"/>
      <c r="H3330" s="8"/>
      <c r="I3330" s="8"/>
      <c r="K3330"/>
    </row>
    <row r="3331" spans="1:11" x14ac:dyDescent="0.25">
      <c r="A3331" s="3"/>
      <c r="B3331" s="9"/>
      <c r="C3331" s="10"/>
      <c r="D3331" s="9"/>
      <c r="F3331" s="3"/>
      <c r="G3331" s="8"/>
      <c r="H3331" s="8"/>
      <c r="I3331" s="8"/>
      <c r="K3331"/>
    </row>
    <row r="3332" spans="1:11" x14ac:dyDescent="0.25">
      <c r="A3332" s="3"/>
      <c r="B3332" s="9"/>
      <c r="C3332" s="10"/>
      <c r="D3332" s="9"/>
      <c r="F3332" s="3"/>
      <c r="G3332" s="8"/>
      <c r="H3332" s="8"/>
      <c r="I3332" s="8"/>
      <c r="K3332"/>
    </row>
    <row r="3333" spans="1:11" x14ac:dyDescent="0.25">
      <c r="A3333" s="3"/>
      <c r="B3333" s="9"/>
      <c r="C3333" s="10"/>
      <c r="D3333" s="9"/>
      <c r="F3333" s="3"/>
      <c r="G3333" s="8"/>
      <c r="H3333" s="8"/>
      <c r="I3333" s="8"/>
      <c r="K3333"/>
    </row>
    <row r="3334" spans="1:11" x14ac:dyDescent="0.25">
      <c r="A3334" s="3"/>
      <c r="B3334" s="9"/>
      <c r="C3334" s="10"/>
      <c r="D3334" s="9"/>
      <c r="F3334" s="3"/>
      <c r="G3334" s="8"/>
      <c r="H3334" s="8"/>
      <c r="I3334" s="8"/>
      <c r="K3334"/>
    </row>
    <row r="3335" spans="1:11" x14ac:dyDescent="0.25">
      <c r="A3335" s="3"/>
      <c r="B3335" s="9"/>
      <c r="C3335" s="10"/>
      <c r="D3335" s="9"/>
      <c r="F3335" s="3"/>
      <c r="G3335" s="8"/>
      <c r="H3335" s="8"/>
      <c r="I3335" s="8"/>
      <c r="K3335"/>
    </row>
    <row r="3336" spans="1:11" x14ac:dyDescent="0.25">
      <c r="A3336" s="3"/>
      <c r="B3336" s="9"/>
      <c r="C3336" s="10"/>
      <c r="D3336" s="9"/>
      <c r="F3336" s="3"/>
      <c r="G3336" s="8"/>
      <c r="H3336" s="8"/>
      <c r="I3336" s="8"/>
      <c r="K3336"/>
    </row>
    <row r="3337" spans="1:11" x14ac:dyDescent="0.25">
      <c r="A3337" s="3"/>
      <c r="B3337" s="9"/>
      <c r="C3337" s="10"/>
      <c r="D3337" s="9"/>
      <c r="F3337" s="3"/>
      <c r="G3337" s="8"/>
      <c r="H3337" s="8"/>
      <c r="I3337" s="8"/>
      <c r="K3337"/>
    </row>
    <row r="3338" spans="1:11" x14ac:dyDescent="0.25">
      <c r="A3338" s="3"/>
      <c r="B3338" s="9"/>
      <c r="C3338" s="10"/>
      <c r="D3338" s="9"/>
      <c r="F3338" s="3"/>
      <c r="G3338" s="8"/>
      <c r="H3338" s="8"/>
      <c r="I3338" s="8"/>
      <c r="K3338"/>
    </row>
    <row r="3339" spans="1:11" x14ac:dyDescent="0.25">
      <c r="A3339" s="3"/>
      <c r="B3339" s="9"/>
      <c r="C3339" s="10"/>
      <c r="D3339" s="9"/>
      <c r="F3339" s="3"/>
      <c r="G3339" s="8"/>
      <c r="H3339" s="8"/>
      <c r="I3339" s="8"/>
      <c r="K3339"/>
    </row>
    <row r="3340" spans="1:11" x14ac:dyDescent="0.25">
      <c r="A3340" s="3"/>
      <c r="B3340" s="9"/>
      <c r="C3340" s="10"/>
      <c r="D3340" s="9"/>
      <c r="F3340" s="3"/>
      <c r="G3340" s="8"/>
      <c r="H3340" s="8"/>
      <c r="I3340" s="8"/>
      <c r="K3340"/>
    </row>
    <row r="3341" spans="1:11" x14ac:dyDescent="0.25">
      <c r="A3341" s="3"/>
      <c r="B3341" s="9"/>
      <c r="C3341" s="10"/>
      <c r="D3341" s="9"/>
      <c r="F3341" s="3"/>
      <c r="G3341" s="8"/>
      <c r="H3341" s="8"/>
      <c r="I3341" s="8"/>
      <c r="K3341"/>
    </row>
    <row r="3342" spans="1:11" x14ac:dyDescent="0.25">
      <c r="A3342" s="3"/>
      <c r="B3342" s="9"/>
      <c r="C3342" s="10"/>
      <c r="D3342" s="9"/>
      <c r="F3342" s="3"/>
      <c r="G3342" s="8"/>
      <c r="H3342" s="8"/>
      <c r="I3342" s="8"/>
      <c r="K3342"/>
    </row>
    <row r="3343" spans="1:11" x14ac:dyDescent="0.25">
      <c r="A3343" s="3"/>
      <c r="B3343" s="9"/>
      <c r="C3343" s="10"/>
      <c r="D3343" s="9"/>
      <c r="F3343" s="3"/>
      <c r="G3343" s="8"/>
      <c r="H3343" s="8"/>
      <c r="I3343" s="8"/>
      <c r="K3343"/>
    </row>
    <row r="3344" spans="1:11" x14ac:dyDescent="0.25">
      <c r="A3344" s="3"/>
      <c r="B3344" s="9"/>
      <c r="C3344" s="10"/>
      <c r="D3344" s="9"/>
      <c r="F3344" s="3"/>
      <c r="G3344" s="8"/>
      <c r="H3344" s="8"/>
      <c r="I3344" s="8"/>
      <c r="K3344"/>
    </row>
    <row r="3345" spans="1:11" x14ac:dyDescent="0.25">
      <c r="A3345" s="3"/>
      <c r="B3345" s="9"/>
      <c r="C3345" s="10"/>
      <c r="D3345" s="9"/>
      <c r="F3345" s="3"/>
      <c r="G3345" s="8"/>
      <c r="H3345" s="8"/>
      <c r="I3345" s="8"/>
      <c r="K3345"/>
    </row>
    <row r="3346" spans="1:11" x14ac:dyDescent="0.25">
      <c r="A3346" s="3"/>
      <c r="B3346" s="9"/>
      <c r="C3346" s="10"/>
      <c r="D3346" s="9"/>
      <c r="F3346" s="3"/>
      <c r="G3346" s="8"/>
      <c r="H3346" s="8"/>
      <c r="I3346" s="8"/>
      <c r="K3346"/>
    </row>
    <row r="3347" spans="1:11" x14ac:dyDescent="0.25">
      <c r="A3347" s="3"/>
      <c r="B3347" s="9"/>
      <c r="C3347" s="10"/>
      <c r="D3347" s="9"/>
      <c r="F3347" s="3"/>
      <c r="G3347" s="8"/>
      <c r="H3347" s="8"/>
      <c r="I3347" s="8"/>
      <c r="K3347"/>
    </row>
    <row r="3348" spans="1:11" x14ac:dyDescent="0.25">
      <c r="A3348" s="3"/>
      <c r="B3348" s="9"/>
      <c r="C3348" s="10"/>
      <c r="D3348" s="9"/>
      <c r="F3348" s="3"/>
      <c r="G3348" s="8"/>
      <c r="H3348" s="8"/>
      <c r="I3348" s="8"/>
      <c r="K3348"/>
    </row>
    <row r="3349" spans="1:11" x14ac:dyDescent="0.25">
      <c r="A3349" s="3"/>
      <c r="B3349" s="9"/>
      <c r="C3349" s="10"/>
      <c r="D3349" s="9"/>
      <c r="F3349" s="3"/>
      <c r="G3349" s="8"/>
      <c r="H3349" s="8"/>
      <c r="I3349" s="8"/>
      <c r="K3349"/>
    </row>
    <row r="3350" spans="1:11" x14ac:dyDescent="0.25">
      <c r="A3350" s="3"/>
      <c r="B3350" s="9"/>
      <c r="C3350" s="10"/>
      <c r="D3350" s="9"/>
      <c r="F3350" s="3"/>
      <c r="G3350" s="8"/>
      <c r="H3350" s="8"/>
      <c r="I3350" s="8"/>
      <c r="K3350"/>
    </row>
    <row r="3351" spans="1:11" x14ac:dyDescent="0.25">
      <c r="A3351" s="3"/>
      <c r="B3351" s="9"/>
      <c r="C3351" s="10"/>
      <c r="D3351" s="9"/>
      <c r="F3351" s="3"/>
      <c r="G3351" s="8"/>
      <c r="H3351" s="8"/>
      <c r="I3351" s="8"/>
      <c r="K3351"/>
    </row>
    <row r="3352" spans="1:11" x14ac:dyDescent="0.25">
      <c r="A3352" s="3"/>
      <c r="B3352" s="9"/>
      <c r="C3352" s="10"/>
      <c r="D3352" s="9"/>
      <c r="F3352" s="3"/>
      <c r="G3352" s="8"/>
      <c r="H3352" s="8"/>
      <c r="I3352" s="8"/>
      <c r="K3352"/>
    </row>
    <row r="3353" spans="1:11" x14ac:dyDescent="0.25">
      <c r="A3353" s="3"/>
      <c r="B3353" s="9"/>
      <c r="C3353" s="10"/>
      <c r="D3353" s="9"/>
      <c r="F3353" s="3"/>
      <c r="G3353" s="8"/>
      <c r="H3353" s="8"/>
      <c r="I3353" s="8"/>
      <c r="K3353"/>
    </row>
    <row r="3354" spans="1:11" x14ac:dyDescent="0.25">
      <c r="A3354" s="3"/>
      <c r="B3354" s="9"/>
      <c r="C3354" s="10"/>
      <c r="D3354" s="9"/>
      <c r="F3354" s="3"/>
      <c r="G3354" s="8"/>
      <c r="H3354" s="8"/>
      <c r="I3354" s="8"/>
      <c r="K3354"/>
    </row>
    <row r="3355" spans="1:11" x14ac:dyDescent="0.25">
      <c r="A3355" s="3"/>
      <c r="B3355" s="9"/>
      <c r="C3355" s="10"/>
      <c r="D3355" s="9"/>
      <c r="F3355" s="3"/>
      <c r="G3355" s="8"/>
      <c r="H3355" s="8"/>
      <c r="I3355" s="8"/>
      <c r="K3355"/>
    </row>
    <row r="3356" spans="1:11" x14ac:dyDescent="0.25">
      <c r="A3356" s="3"/>
      <c r="B3356" s="9"/>
      <c r="C3356" s="10"/>
      <c r="D3356" s="9"/>
      <c r="F3356" s="3"/>
      <c r="G3356" s="8"/>
      <c r="H3356" s="8"/>
      <c r="I3356" s="8"/>
      <c r="K3356"/>
    </row>
    <row r="3357" spans="1:11" x14ac:dyDescent="0.25">
      <c r="A3357" s="3"/>
      <c r="B3357" s="9"/>
      <c r="C3357" s="10"/>
      <c r="D3357" s="9"/>
      <c r="F3357" s="3"/>
      <c r="G3357" s="8"/>
      <c r="H3357" s="8"/>
      <c r="I3357" s="8"/>
      <c r="K3357"/>
    </row>
    <row r="3358" spans="1:11" x14ac:dyDescent="0.25">
      <c r="A3358" s="3"/>
      <c r="B3358" s="9"/>
      <c r="C3358" s="10"/>
      <c r="D3358" s="9"/>
      <c r="F3358" s="3"/>
      <c r="G3358" s="8"/>
      <c r="H3358" s="8"/>
      <c r="I3358" s="8"/>
      <c r="K3358"/>
    </row>
    <row r="3359" spans="1:11" x14ac:dyDescent="0.25">
      <c r="A3359" s="3"/>
      <c r="B3359" s="9"/>
      <c r="C3359" s="10"/>
      <c r="D3359" s="9"/>
      <c r="F3359" s="3"/>
      <c r="G3359" s="8"/>
      <c r="H3359" s="8"/>
      <c r="I3359" s="8"/>
      <c r="K3359"/>
    </row>
    <row r="3360" spans="1:11" x14ac:dyDescent="0.25">
      <c r="A3360" s="3"/>
      <c r="B3360" s="9"/>
      <c r="C3360" s="10"/>
      <c r="D3360" s="9"/>
      <c r="F3360" s="3"/>
      <c r="G3360" s="8"/>
      <c r="H3360" s="8"/>
      <c r="I3360" s="8"/>
      <c r="K3360"/>
    </row>
    <row r="3361" spans="1:11" x14ac:dyDescent="0.25">
      <c r="A3361" s="3"/>
      <c r="B3361" s="9"/>
      <c r="C3361" s="10"/>
      <c r="D3361" s="9"/>
      <c r="F3361" s="3"/>
      <c r="G3361" s="8"/>
      <c r="H3361" s="8"/>
      <c r="I3361" s="8"/>
      <c r="K3361"/>
    </row>
    <row r="3362" spans="1:11" x14ac:dyDescent="0.25">
      <c r="A3362" s="3"/>
      <c r="B3362" s="9"/>
      <c r="C3362" s="10"/>
      <c r="D3362" s="9"/>
      <c r="F3362" s="3"/>
      <c r="G3362" s="8"/>
      <c r="H3362" s="8"/>
      <c r="I3362" s="8"/>
      <c r="K3362"/>
    </row>
    <row r="3363" spans="1:11" x14ac:dyDescent="0.25">
      <c r="A3363" s="3"/>
      <c r="B3363" s="9"/>
      <c r="C3363" s="10"/>
      <c r="D3363" s="9"/>
      <c r="F3363" s="3"/>
      <c r="G3363" s="8"/>
      <c r="H3363" s="8"/>
      <c r="I3363" s="8"/>
      <c r="K3363"/>
    </row>
    <row r="3364" spans="1:11" x14ac:dyDescent="0.25">
      <c r="A3364" s="3"/>
      <c r="B3364" s="9"/>
      <c r="C3364" s="10"/>
      <c r="D3364" s="9"/>
      <c r="F3364" s="3"/>
      <c r="G3364" s="8"/>
      <c r="H3364" s="8"/>
      <c r="I3364" s="8"/>
      <c r="K3364"/>
    </row>
    <row r="3365" spans="1:11" x14ac:dyDescent="0.25">
      <c r="A3365" s="3"/>
      <c r="B3365" s="9"/>
      <c r="C3365" s="10"/>
      <c r="D3365" s="9"/>
      <c r="F3365" s="3"/>
      <c r="G3365" s="8"/>
      <c r="H3365" s="8"/>
      <c r="I3365" s="8"/>
      <c r="K3365"/>
    </row>
    <row r="3366" spans="1:11" x14ac:dyDescent="0.25">
      <c r="A3366" s="3"/>
      <c r="B3366" s="9"/>
      <c r="C3366" s="10"/>
      <c r="D3366" s="9"/>
      <c r="F3366" s="3"/>
      <c r="G3366" s="8"/>
      <c r="H3366" s="8"/>
      <c r="I3366" s="8"/>
      <c r="K3366"/>
    </row>
    <row r="3367" spans="1:11" x14ac:dyDescent="0.25">
      <c r="A3367" s="3"/>
      <c r="B3367" s="9"/>
      <c r="C3367" s="10"/>
      <c r="D3367" s="9"/>
      <c r="F3367" s="3"/>
      <c r="G3367" s="8"/>
      <c r="H3367" s="8"/>
      <c r="I3367" s="8"/>
      <c r="K3367"/>
    </row>
    <row r="3368" spans="1:11" x14ac:dyDescent="0.25">
      <c r="A3368" s="3"/>
      <c r="B3368" s="9"/>
      <c r="C3368" s="10"/>
      <c r="D3368" s="9"/>
      <c r="F3368" s="3"/>
      <c r="G3368" s="8"/>
      <c r="H3368" s="8"/>
      <c r="I3368" s="8"/>
      <c r="K3368"/>
    </row>
    <row r="3369" spans="1:11" x14ac:dyDescent="0.25">
      <c r="A3369" s="3"/>
      <c r="B3369" s="9"/>
      <c r="C3369" s="10"/>
      <c r="D3369" s="9"/>
      <c r="F3369" s="3"/>
      <c r="G3369" s="8"/>
      <c r="H3369" s="8"/>
      <c r="I3369" s="8"/>
      <c r="K3369"/>
    </row>
    <row r="3370" spans="1:11" x14ac:dyDescent="0.25">
      <c r="A3370" s="3"/>
      <c r="B3370" s="9"/>
      <c r="C3370" s="10"/>
      <c r="D3370" s="9"/>
      <c r="F3370" s="3"/>
      <c r="G3370" s="8"/>
      <c r="H3370" s="8"/>
      <c r="I3370" s="8"/>
      <c r="K3370"/>
    </row>
    <row r="3371" spans="1:11" x14ac:dyDescent="0.25">
      <c r="A3371" s="3"/>
      <c r="B3371" s="9"/>
      <c r="C3371" s="10"/>
      <c r="D3371" s="9"/>
      <c r="F3371" s="3"/>
      <c r="G3371" s="8"/>
      <c r="H3371" s="8"/>
      <c r="I3371" s="8"/>
      <c r="K3371"/>
    </row>
    <row r="3372" spans="1:11" x14ac:dyDescent="0.25">
      <c r="A3372" s="3"/>
      <c r="B3372" s="9"/>
      <c r="C3372" s="10"/>
      <c r="D3372" s="9"/>
      <c r="F3372" s="3"/>
      <c r="G3372" s="8"/>
      <c r="H3372" s="8"/>
      <c r="I3372" s="8"/>
      <c r="K3372"/>
    </row>
    <row r="3373" spans="1:11" x14ac:dyDescent="0.25">
      <c r="A3373" s="3"/>
      <c r="B3373" s="9"/>
      <c r="C3373" s="10"/>
      <c r="D3373" s="9"/>
      <c r="F3373" s="3"/>
      <c r="G3373" s="8"/>
      <c r="H3373" s="8"/>
      <c r="I3373" s="8"/>
      <c r="K3373"/>
    </row>
    <row r="3374" spans="1:11" x14ac:dyDescent="0.25">
      <c r="A3374" s="3"/>
      <c r="B3374" s="9"/>
      <c r="C3374" s="10"/>
      <c r="D3374" s="9"/>
      <c r="F3374" s="3"/>
      <c r="G3374" s="8"/>
      <c r="H3374" s="8"/>
      <c r="I3374" s="8"/>
      <c r="K3374"/>
    </row>
    <row r="3375" spans="1:11" x14ac:dyDescent="0.25">
      <c r="A3375" s="3"/>
      <c r="B3375" s="9"/>
      <c r="C3375" s="10"/>
      <c r="D3375" s="9"/>
      <c r="F3375" s="3"/>
      <c r="G3375" s="8"/>
      <c r="H3375" s="8"/>
      <c r="I3375" s="8"/>
      <c r="K3375"/>
    </row>
    <row r="3376" spans="1:11" x14ac:dyDescent="0.25">
      <c r="A3376" s="3"/>
      <c r="B3376" s="9"/>
      <c r="C3376" s="10"/>
      <c r="D3376" s="9"/>
      <c r="F3376" s="3"/>
      <c r="G3376" s="8"/>
      <c r="H3376" s="8"/>
      <c r="I3376" s="8"/>
      <c r="K3376"/>
    </row>
    <row r="3377" spans="1:11" x14ac:dyDescent="0.25">
      <c r="A3377" s="3"/>
      <c r="B3377" s="9"/>
      <c r="C3377" s="10"/>
      <c r="D3377" s="9"/>
      <c r="F3377" s="3"/>
      <c r="G3377" s="8"/>
      <c r="H3377" s="8"/>
      <c r="I3377" s="8"/>
      <c r="K3377"/>
    </row>
    <row r="3378" spans="1:11" x14ac:dyDescent="0.25">
      <c r="A3378" s="3"/>
      <c r="B3378" s="9"/>
      <c r="C3378" s="10"/>
      <c r="D3378" s="9"/>
      <c r="F3378" s="3"/>
      <c r="G3378" s="8"/>
      <c r="H3378" s="8"/>
      <c r="I3378" s="8"/>
      <c r="K3378"/>
    </row>
    <row r="3379" spans="1:11" x14ac:dyDescent="0.25">
      <c r="A3379" s="3"/>
      <c r="B3379" s="9"/>
      <c r="C3379" s="10"/>
      <c r="D3379" s="9"/>
      <c r="F3379" s="3"/>
      <c r="G3379" s="8"/>
      <c r="H3379" s="8"/>
      <c r="I3379" s="8"/>
      <c r="K3379"/>
    </row>
    <row r="3380" spans="1:11" x14ac:dyDescent="0.25">
      <c r="A3380" s="3"/>
      <c r="B3380" s="9"/>
      <c r="C3380" s="10"/>
      <c r="D3380" s="9"/>
      <c r="F3380" s="3"/>
      <c r="G3380" s="8"/>
      <c r="H3380" s="8"/>
      <c r="I3380" s="8"/>
      <c r="K3380"/>
    </row>
    <row r="3381" spans="1:11" x14ac:dyDescent="0.25">
      <c r="A3381" s="3"/>
      <c r="B3381" s="9"/>
      <c r="C3381" s="10"/>
      <c r="D3381" s="9"/>
      <c r="F3381" s="3"/>
      <c r="G3381" s="8"/>
      <c r="H3381" s="8"/>
      <c r="I3381" s="8"/>
      <c r="K3381"/>
    </row>
    <row r="3382" spans="1:11" x14ac:dyDescent="0.25">
      <c r="A3382" s="3"/>
      <c r="B3382" s="9"/>
      <c r="C3382" s="10"/>
      <c r="D3382" s="9"/>
      <c r="F3382" s="3"/>
      <c r="G3382" s="8"/>
      <c r="H3382" s="8"/>
      <c r="I3382" s="8"/>
      <c r="K3382"/>
    </row>
    <row r="3383" spans="1:11" x14ac:dyDescent="0.25">
      <c r="A3383" s="3"/>
      <c r="B3383" s="9"/>
      <c r="C3383" s="10"/>
      <c r="D3383" s="9"/>
      <c r="F3383" s="3"/>
      <c r="G3383" s="8"/>
      <c r="H3383" s="8"/>
      <c r="I3383" s="8"/>
      <c r="K3383"/>
    </row>
    <row r="3384" spans="1:11" x14ac:dyDescent="0.25">
      <c r="A3384" s="3"/>
      <c r="B3384" s="9"/>
      <c r="C3384" s="10"/>
      <c r="D3384" s="9"/>
      <c r="F3384" s="3"/>
      <c r="G3384" s="8"/>
      <c r="H3384" s="8"/>
      <c r="I3384" s="8"/>
      <c r="K3384"/>
    </row>
    <row r="3385" spans="1:11" x14ac:dyDescent="0.25">
      <c r="A3385" s="3"/>
      <c r="B3385" s="9"/>
      <c r="C3385" s="10"/>
      <c r="D3385" s="9"/>
      <c r="F3385" s="3"/>
      <c r="G3385" s="8"/>
      <c r="H3385" s="8"/>
      <c r="I3385" s="8"/>
      <c r="K3385"/>
    </row>
    <row r="3386" spans="1:11" x14ac:dyDescent="0.25">
      <c r="A3386" s="3"/>
      <c r="B3386" s="9"/>
      <c r="C3386" s="10"/>
      <c r="D3386" s="9"/>
      <c r="F3386" s="3"/>
      <c r="G3386" s="8"/>
      <c r="H3386" s="8"/>
      <c r="I3386" s="8"/>
      <c r="K3386"/>
    </row>
    <row r="3387" spans="1:11" x14ac:dyDescent="0.25">
      <c r="A3387" s="3"/>
      <c r="B3387" s="9"/>
      <c r="C3387" s="10"/>
      <c r="D3387" s="9"/>
      <c r="F3387" s="3"/>
      <c r="G3387" s="8"/>
      <c r="H3387" s="8"/>
      <c r="I3387" s="8"/>
      <c r="K3387"/>
    </row>
    <row r="3388" spans="1:11" x14ac:dyDescent="0.25">
      <c r="A3388" s="3"/>
      <c r="B3388" s="9"/>
      <c r="C3388" s="10"/>
      <c r="D3388" s="9"/>
      <c r="F3388" s="3"/>
      <c r="G3388" s="8"/>
      <c r="H3388" s="8"/>
      <c r="I3388" s="8"/>
      <c r="K3388"/>
    </row>
    <row r="3389" spans="1:11" x14ac:dyDescent="0.25">
      <c r="A3389" s="3"/>
      <c r="B3389" s="9"/>
      <c r="C3389" s="10"/>
      <c r="D3389" s="9"/>
      <c r="F3389" s="3"/>
      <c r="G3389" s="8"/>
      <c r="H3389" s="8"/>
      <c r="I3389" s="8"/>
      <c r="K3389"/>
    </row>
    <row r="3390" spans="1:11" x14ac:dyDescent="0.25">
      <c r="A3390" s="3"/>
      <c r="B3390" s="9"/>
      <c r="C3390" s="10"/>
      <c r="D3390" s="9"/>
      <c r="F3390" s="3"/>
      <c r="G3390" s="8"/>
      <c r="H3390" s="8"/>
      <c r="I3390" s="8"/>
      <c r="K3390"/>
    </row>
    <row r="3391" spans="1:11" x14ac:dyDescent="0.25">
      <c r="A3391" s="3"/>
      <c r="B3391" s="9"/>
      <c r="C3391" s="10"/>
      <c r="D3391" s="9"/>
      <c r="F3391" s="3"/>
      <c r="G3391" s="8"/>
      <c r="H3391" s="8"/>
      <c r="I3391" s="8"/>
      <c r="K3391"/>
    </row>
    <row r="3392" spans="1:11" x14ac:dyDescent="0.25">
      <c r="A3392" s="3"/>
      <c r="B3392" s="9"/>
      <c r="C3392" s="10"/>
      <c r="D3392" s="9"/>
      <c r="F3392" s="3"/>
      <c r="G3392" s="8"/>
      <c r="H3392" s="8"/>
      <c r="I3392" s="8"/>
      <c r="K3392"/>
    </row>
    <row r="3393" spans="1:11" x14ac:dyDescent="0.25">
      <c r="A3393" s="3"/>
      <c r="B3393" s="9"/>
      <c r="C3393" s="10"/>
      <c r="D3393" s="9"/>
      <c r="F3393" s="3"/>
      <c r="G3393" s="8"/>
      <c r="H3393" s="8"/>
      <c r="I3393" s="8"/>
      <c r="K3393"/>
    </row>
    <row r="3394" spans="1:11" x14ac:dyDescent="0.25">
      <c r="A3394" s="3"/>
      <c r="B3394" s="9"/>
      <c r="C3394" s="10"/>
      <c r="D3394" s="9"/>
      <c r="F3394" s="3"/>
      <c r="G3394" s="8"/>
      <c r="H3394" s="8"/>
      <c r="I3394" s="8"/>
      <c r="K3394"/>
    </row>
    <row r="3395" spans="1:11" x14ac:dyDescent="0.25">
      <c r="A3395" s="3"/>
      <c r="B3395" s="9"/>
      <c r="C3395" s="10"/>
      <c r="D3395" s="9"/>
      <c r="F3395" s="3"/>
      <c r="G3395" s="8"/>
      <c r="H3395" s="8"/>
      <c r="I3395" s="8"/>
      <c r="K3395"/>
    </row>
    <row r="3396" spans="1:11" x14ac:dyDescent="0.25">
      <c r="A3396" s="3"/>
      <c r="B3396" s="9"/>
      <c r="C3396" s="10"/>
      <c r="D3396" s="9"/>
      <c r="F3396" s="3"/>
      <c r="G3396" s="8"/>
      <c r="H3396" s="8"/>
      <c r="I3396" s="8"/>
      <c r="K3396"/>
    </row>
    <row r="3397" spans="1:11" x14ac:dyDescent="0.25">
      <c r="A3397" s="3"/>
      <c r="B3397" s="9"/>
      <c r="C3397" s="10"/>
      <c r="D3397" s="9"/>
      <c r="F3397" s="3"/>
      <c r="G3397" s="8"/>
      <c r="H3397" s="8"/>
      <c r="I3397" s="8"/>
      <c r="K3397"/>
    </row>
    <row r="3398" spans="1:11" x14ac:dyDescent="0.25">
      <c r="A3398" s="3"/>
      <c r="B3398" s="9"/>
      <c r="C3398" s="10"/>
      <c r="D3398" s="9"/>
      <c r="F3398" s="3"/>
      <c r="G3398" s="8"/>
      <c r="H3398" s="8"/>
      <c r="I3398" s="8"/>
      <c r="K3398"/>
    </row>
    <row r="3399" spans="1:11" x14ac:dyDescent="0.25">
      <c r="A3399" s="3"/>
      <c r="B3399" s="9"/>
      <c r="C3399" s="10"/>
      <c r="D3399" s="9"/>
      <c r="F3399" s="3"/>
      <c r="G3399" s="8"/>
      <c r="H3399" s="8"/>
      <c r="I3399" s="8"/>
      <c r="K3399"/>
    </row>
    <row r="3400" spans="1:11" x14ac:dyDescent="0.25">
      <c r="A3400" s="3"/>
      <c r="B3400" s="9"/>
      <c r="C3400" s="10"/>
      <c r="D3400" s="9"/>
      <c r="F3400" s="3"/>
      <c r="G3400" s="8"/>
      <c r="H3400" s="8"/>
      <c r="I3400" s="8"/>
      <c r="K3400"/>
    </row>
    <row r="3401" spans="1:11" x14ac:dyDescent="0.25">
      <c r="A3401" s="3"/>
      <c r="B3401" s="9"/>
      <c r="C3401" s="10"/>
      <c r="D3401" s="9"/>
      <c r="F3401" s="3"/>
      <c r="G3401" s="8"/>
      <c r="H3401" s="8"/>
      <c r="I3401" s="8"/>
      <c r="K3401"/>
    </row>
    <row r="3402" spans="1:11" x14ac:dyDescent="0.25">
      <c r="A3402" s="3"/>
      <c r="B3402" s="9"/>
      <c r="C3402" s="10"/>
      <c r="D3402" s="9"/>
      <c r="F3402" s="3"/>
      <c r="G3402" s="8"/>
      <c r="H3402" s="8"/>
      <c r="I3402" s="8"/>
      <c r="K3402"/>
    </row>
    <row r="3403" spans="1:11" x14ac:dyDescent="0.25">
      <c r="A3403" s="3"/>
      <c r="B3403" s="9"/>
      <c r="C3403" s="10"/>
      <c r="D3403" s="9"/>
      <c r="F3403" s="3"/>
      <c r="G3403" s="8"/>
      <c r="H3403" s="8"/>
      <c r="I3403" s="8"/>
      <c r="K3403"/>
    </row>
    <row r="3404" spans="1:11" x14ac:dyDescent="0.25">
      <c r="A3404" s="3"/>
      <c r="B3404" s="9"/>
      <c r="C3404" s="10"/>
      <c r="D3404" s="9"/>
      <c r="F3404" s="3"/>
      <c r="G3404" s="8"/>
      <c r="H3404" s="8"/>
      <c r="I3404" s="8"/>
      <c r="K3404"/>
    </row>
    <row r="3405" spans="1:11" x14ac:dyDescent="0.25">
      <c r="A3405" s="3"/>
      <c r="B3405" s="9"/>
      <c r="C3405" s="10"/>
      <c r="D3405" s="9"/>
      <c r="F3405" s="3"/>
      <c r="G3405" s="8"/>
      <c r="H3405" s="8"/>
      <c r="I3405" s="8"/>
      <c r="K3405"/>
    </row>
    <row r="3406" spans="1:11" x14ac:dyDescent="0.25">
      <c r="A3406" s="3"/>
      <c r="B3406" s="9"/>
      <c r="C3406" s="10"/>
      <c r="D3406" s="9"/>
      <c r="F3406" s="3"/>
      <c r="G3406" s="8"/>
      <c r="H3406" s="8"/>
      <c r="I3406" s="8"/>
      <c r="K3406"/>
    </row>
    <row r="3407" spans="1:11" x14ac:dyDescent="0.25">
      <c r="A3407" s="3"/>
      <c r="B3407" s="9"/>
      <c r="C3407" s="10"/>
      <c r="D3407" s="9"/>
      <c r="F3407" s="3"/>
      <c r="G3407" s="8"/>
      <c r="H3407" s="8"/>
      <c r="I3407" s="8"/>
      <c r="K3407"/>
    </row>
    <row r="3408" spans="1:11" x14ac:dyDescent="0.25">
      <c r="A3408" s="3"/>
      <c r="B3408" s="9"/>
      <c r="C3408" s="10"/>
      <c r="D3408" s="9"/>
      <c r="F3408" s="3"/>
      <c r="G3408" s="8"/>
      <c r="H3408" s="8"/>
      <c r="I3408" s="8"/>
      <c r="K3408"/>
    </row>
    <row r="3409" spans="1:11" x14ac:dyDescent="0.25">
      <c r="A3409" s="3"/>
      <c r="B3409" s="9"/>
      <c r="C3409" s="10"/>
      <c r="D3409" s="9"/>
      <c r="F3409" s="3"/>
      <c r="G3409" s="8"/>
      <c r="H3409" s="8"/>
      <c r="I3409" s="8"/>
      <c r="K3409"/>
    </row>
    <row r="3410" spans="1:11" x14ac:dyDescent="0.25">
      <c r="A3410" s="3"/>
      <c r="B3410" s="9"/>
      <c r="C3410" s="10"/>
      <c r="D3410" s="9"/>
      <c r="F3410" s="3"/>
      <c r="G3410" s="8"/>
      <c r="H3410" s="8"/>
      <c r="I3410" s="8"/>
      <c r="K3410"/>
    </row>
    <row r="3411" spans="1:11" x14ac:dyDescent="0.25">
      <c r="A3411" s="3"/>
      <c r="B3411" s="9"/>
      <c r="C3411" s="10"/>
      <c r="D3411" s="9"/>
      <c r="F3411" s="3"/>
      <c r="G3411" s="8"/>
      <c r="H3411" s="8"/>
      <c r="I3411" s="8"/>
      <c r="K3411"/>
    </row>
    <row r="3412" spans="1:11" x14ac:dyDescent="0.25">
      <c r="A3412" s="3"/>
      <c r="B3412" s="9"/>
      <c r="C3412" s="10"/>
      <c r="D3412" s="9"/>
      <c r="F3412" s="3"/>
      <c r="G3412" s="8"/>
      <c r="H3412" s="8"/>
      <c r="I3412" s="8"/>
      <c r="K3412"/>
    </row>
    <row r="3413" spans="1:11" x14ac:dyDescent="0.25">
      <c r="A3413" s="3"/>
      <c r="B3413" s="9"/>
      <c r="C3413" s="10"/>
      <c r="D3413" s="9"/>
      <c r="F3413" s="3"/>
      <c r="G3413" s="8"/>
      <c r="H3413" s="8"/>
      <c r="I3413" s="8"/>
      <c r="K3413"/>
    </row>
    <row r="3414" spans="1:11" x14ac:dyDescent="0.25">
      <c r="A3414" s="3"/>
      <c r="B3414" s="9"/>
      <c r="C3414" s="10"/>
      <c r="D3414" s="9"/>
      <c r="F3414" s="3"/>
      <c r="G3414" s="8"/>
      <c r="H3414" s="8"/>
      <c r="I3414" s="8"/>
      <c r="K3414"/>
    </row>
    <row r="3415" spans="1:11" x14ac:dyDescent="0.25">
      <c r="A3415" s="3"/>
      <c r="B3415" s="9"/>
      <c r="C3415" s="10"/>
      <c r="D3415" s="9"/>
      <c r="F3415" s="3"/>
      <c r="G3415" s="8"/>
      <c r="H3415" s="8"/>
      <c r="I3415" s="8"/>
      <c r="K3415"/>
    </row>
    <row r="3416" spans="1:11" x14ac:dyDescent="0.25">
      <c r="A3416" s="3"/>
      <c r="B3416" s="9"/>
      <c r="C3416" s="10"/>
      <c r="D3416" s="9"/>
      <c r="F3416" s="3"/>
      <c r="G3416" s="8"/>
      <c r="H3416" s="8"/>
      <c r="I3416" s="8"/>
      <c r="K3416"/>
    </row>
    <row r="3417" spans="1:11" x14ac:dyDescent="0.25">
      <c r="A3417" s="3"/>
      <c r="B3417" s="9"/>
      <c r="C3417" s="10"/>
      <c r="D3417" s="9"/>
      <c r="F3417" s="3"/>
      <c r="G3417" s="8"/>
      <c r="H3417" s="8"/>
      <c r="I3417" s="8"/>
      <c r="K3417"/>
    </row>
    <row r="3418" spans="1:11" x14ac:dyDescent="0.25">
      <c r="A3418" s="3"/>
      <c r="B3418" s="9"/>
      <c r="C3418" s="10"/>
      <c r="D3418" s="9"/>
      <c r="F3418" s="3"/>
      <c r="G3418" s="8"/>
      <c r="H3418" s="8"/>
      <c r="I3418" s="8"/>
      <c r="K3418"/>
    </row>
    <row r="3419" spans="1:11" x14ac:dyDescent="0.25">
      <c r="A3419" s="3"/>
      <c r="B3419" s="9"/>
      <c r="C3419" s="10"/>
      <c r="D3419" s="9"/>
      <c r="F3419" s="3"/>
      <c r="G3419" s="8"/>
      <c r="H3419" s="8"/>
      <c r="I3419" s="8"/>
      <c r="K3419"/>
    </row>
    <row r="3420" spans="1:11" x14ac:dyDescent="0.25">
      <c r="A3420" s="3"/>
      <c r="B3420" s="9"/>
      <c r="C3420" s="10"/>
      <c r="D3420" s="9"/>
      <c r="F3420" s="3"/>
      <c r="G3420" s="8"/>
      <c r="H3420" s="8"/>
      <c r="I3420" s="8"/>
      <c r="K3420"/>
    </row>
    <row r="3421" spans="1:11" x14ac:dyDescent="0.25">
      <c r="A3421" s="3"/>
      <c r="B3421" s="9"/>
      <c r="C3421" s="10"/>
      <c r="D3421" s="9"/>
      <c r="F3421" s="3"/>
      <c r="G3421" s="8"/>
      <c r="H3421" s="8"/>
      <c r="I3421" s="8"/>
      <c r="K3421"/>
    </row>
    <row r="3422" spans="1:11" x14ac:dyDescent="0.25">
      <c r="A3422" s="3"/>
      <c r="B3422" s="9"/>
      <c r="C3422" s="10"/>
      <c r="D3422" s="9"/>
      <c r="F3422" s="3"/>
      <c r="G3422" s="8"/>
      <c r="H3422" s="8"/>
      <c r="I3422" s="8"/>
      <c r="K3422"/>
    </row>
    <row r="3423" spans="1:11" x14ac:dyDescent="0.25">
      <c r="A3423" s="3"/>
      <c r="B3423" s="9"/>
      <c r="C3423" s="10"/>
      <c r="D3423" s="9"/>
      <c r="F3423" s="3"/>
      <c r="G3423" s="8"/>
      <c r="H3423" s="8"/>
      <c r="I3423" s="8"/>
      <c r="K3423"/>
    </row>
    <row r="3424" spans="1:11" x14ac:dyDescent="0.25">
      <c r="A3424" s="3"/>
      <c r="B3424" s="9"/>
      <c r="C3424" s="10"/>
      <c r="D3424" s="9"/>
      <c r="F3424" s="3"/>
      <c r="G3424" s="8"/>
      <c r="H3424" s="8"/>
      <c r="I3424" s="8"/>
      <c r="K3424"/>
    </row>
    <row r="3425" spans="1:11" x14ac:dyDescent="0.25">
      <c r="A3425" s="3"/>
      <c r="B3425" s="9"/>
      <c r="C3425" s="10"/>
      <c r="D3425" s="9"/>
      <c r="F3425" s="3"/>
      <c r="G3425" s="8"/>
      <c r="H3425" s="8"/>
      <c r="I3425" s="8"/>
      <c r="K3425"/>
    </row>
    <row r="3426" spans="1:11" x14ac:dyDescent="0.25">
      <c r="A3426" s="3"/>
      <c r="B3426" s="9"/>
      <c r="C3426" s="10"/>
      <c r="D3426" s="9"/>
      <c r="F3426" s="3"/>
      <c r="G3426" s="8"/>
      <c r="H3426" s="8"/>
      <c r="I3426" s="8"/>
      <c r="K3426"/>
    </row>
    <row r="3427" spans="1:11" x14ac:dyDescent="0.25">
      <c r="A3427" s="3"/>
      <c r="B3427" s="9"/>
      <c r="C3427" s="10"/>
      <c r="D3427" s="9"/>
      <c r="F3427" s="3"/>
      <c r="G3427" s="8"/>
      <c r="H3427" s="8"/>
      <c r="I3427" s="8"/>
      <c r="K3427"/>
    </row>
    <row r="3428" spans="1:11" x14ac:dyDescent="0.25">
      <c r="A3428" s="3"/>
      <c r="B3428" s="9"/>
      <c r="C3428" s="10"/>
      <c r="D3428" s="9"/>
      <c r="F3428" s="3"/>
      <c r="G3428" s="8"/>
      <c r="H3428" s="8"/>
      <c r="I3428" s="8"/>
      <c r="K3428"/>
    </row>
    <row r="3429" spans="1:11" x14ac:dyDescent="0.25">
      <c r="A3429" s="3"/>
      <c r="B3429" s="9"/>
      <c r="C3429" s="10"/>
      <c r="D3429" s="9"/>
      <c r="F3429" s="3"/>
      <c r="G3429" s="8"/>
      <c r="H3429" s="8"/>
      <c r="I3429" s="8"/>
      <c r="K3429"/>
    </row>
    <row r="3430" spans="1:11" x14ac:dyDescent="0.25">
      <c r="A3430" s="3"/>
      <c r="B3430" s="9"/>
      <c r="C3430" s="10"/>
      <c r="D3430" s="9"/>
      <c r="F3430" s="3"/>
      <c r="G3430" s="8"/>
      <c r="H3430" s="8"/>
      <c r="I3430" s="8"/>
      <c r="K3430"/>
    </row>
    <row r="3431" spans="1:11" x14ac:dyDescent="0.25">
      <c r="A3431" s="3"/>
      <c r="B3431" s="9"/>
      <c r="C3431" s="10"/>
      <c r="D3431" s="9"/>
      <c r="F3431" s="3"/>
      <c r="G3431" s="8"/>
      <c r="H3431" s="8"/>
      <c r="I3431" s="8"/>
      <c r="K3431"/>
    </row>
    <row r="3432" spans="1:11" x14ac:dyDescent="0.25">
      <c r="A3432" s="3"/>
      <c r="B3432" s="9"/>
      <c r="C3432" s="10"/>
      <c r="D3432" s="9"/>
      <c r="F3432" s="3"/>
      <c r="G3432" s="8"/>
      <c r="H3432" s="8"/>
      <c r="I3432" s="8"/>
      <c r="K3432"/>
    </row>
    <row r="3433" spans="1:11" x14ac:dyDescent="0.25">
      <c r="A3433" s="3"/>
      <c r="B3433" s="9"/>
      <c r="C3433" s="10"/>
      <c r="D3433" s="9"/>
      <c r="F3433" s="3"/>
      <c r="G3433" s="8"/>
      <c r="H3433" s="8"/>
      <c r="I3433" s="8"/>
      <c r="K3433"/>
    </row>
    <row r="3434" spans="1:11" x14ac:dyDescent="0.25">
      <c r="A3434" s="3"/>
      <c r="B3434" s="9"/>
      <c r="C3434" s="10"/>
      <c r="D3434" s="9"/>
      <c r="F3434" s="3"/>
      <c r="G3434" s="8"/>
      <c r="H3434" s="8"/>
      <c r="I3434" s="8"/>
      <c r="K3434"/>
    </row>
    <row r="3435" spans="1:11" x14ac:dyDescent="0.25">
      <c r="A3435" s="3"/>
      <c r="B3435" s="9"/>
      <c r="C3435" s="10"/>
      <c r="D3435" s="9"/>
      <c r="F3435" s="3"/>
      <c r="G3435" s="8"/>
      <c r="H3435" s="8"/>
      <c r="I3435" s="8"/>
      <c r="K3435"/>
    </row>
    <row r="3436" spans="1:11" x14ac:dyDescent="0.25">
      <c r="A3436" s="3"/>
      <c r="B3436" s="9"/>
      <c r="C3436" s="10"/>
      <c r="D3436" s="9"/>
      <c r="F3436" s="3"/>
      <c r="G3436" s="8"/>
      <c r="H3436" s="8"/>
      <c r="I3436" s="8"/>
      <c r="K3436"/>
    </row>
    <row r="3437" spans="1:11" x14ac:dyDescent="0.25">
      <c r="A3437" s="3"/>
      <c r="B3437" s="9"/>
      <c r="C3437" s="10"/>
      <c r="D3437" s="9"/>
      <c r="F3437" s="3"/>
      <c r="G3437" s="8"/>
      <c r="H3437" s="8"/>
      <c r="I3437" s="8"/>
      <c r="K3437"/>
    </row>
    <row r="3438" spans="1:11" x14ac:dyDescent="0.25">
      <c r="A3438" s="3"/>
      <c r="B3438" s="9"/>
      <c r="C3438" s="10"/>
      <c r="D3438" s="9"/>
      <c r="F3438" s="3"/>
      <c r="G3438" s="8"/>
      <c r="H3438" s="8"/>
      <c r="I3438" s="8"/>
      <c r="K3438"/>
    </row>
    <row r="3439" spans="1:11" x14ac:dyDescent="0.25">
      <c r="A3439" s="3"/>
      <c r="B3439" s="9"/>
      <c r="C3439" s="10"/>
      <c r="D3439" s="9"/>
      <c r="F3439" s="3"/>
      <c r="G3439" s="8"/>
      <c r="H3439" s="8"/>
      <c r="I3439" s="8"/>
      <c r="K3439"/>
    </row>
    <row r="3440" spans="1:11" x14ac:dyDescent="0.25">
      <c r="A3440" s="3"/>
      <c r="B3440" s="9"/>
      <c r="C3440" s="10"/>
      <c r="D3440" s="9"/>
      <c r="F3440" s="3"/>
      <c r="G3440" s="8"/>
      <c r="H3440" s="8"/>
      <c r="I3440" s="8"/>
      <c r="K3440"/>
    </row>
    <row r="3441" spans="1:11" x14ac:dyDescent="0.25">
      <c r="A3441" s="3"/>
      <c r="B3441" s="9"/>
      <c r="C3441" s="10"/>
      <c r="D3441" s="9"/>
      <c r="F3441" s="3"/>
      <c r="G3441" s="8"/>
      <c r="H3441" s="8"/>
      <c r="I3441" s="8"/>
      <c r="K3441"/>
    </row>
    <row r="3442" spans="1:11" x14ac:dyDescent="0.25">
      <c r="A3442" s="3"/>
      <c r="B3442" s="9"/>
      <c r="C3442" s="10"/>
      <c r="D3442" s="9"/>
      <c r="F3442" s="3"/>
      <c r="G3442" s="8"/>
      <c r="H3442" s="8"/>
      <c r="I3442" s="8"/>
      <c r="K3442"/>
    </row>
    <row r="3443" spans="1:11" x14ac:dyDescent="0.25">
      <c r="A3443" s="3"/>
      <c r="B3443" s="9"/>
      <c r="C3443" s="10"/>
      <c r="D3443" s="9"/>
      <c r="F3443" s="3"/>
      <c r="G3443" s="8"/>
      <c r="H3443" s="8"/>
      <c r="I3443" s="8"/>
      <c r="K3443"/>
    </row>
    <row r="3444" spans="1:11" x14ac:dyDescent="0.25">
      <c r="A3444" s="3"/>
      <c r="B3444" s="9"/>
      <c r="C3444" s="10"/>
      <c r="D3444" s="9"/>
      <c r="F3444" s="3"/>
      <c r="G3444" s="8"/>
      <c r="H3444" s="8"/>
      <c r="I3444" s="8"/>
      <c r="K3444"/>
    </row>
    <row r="3445" spans="1:11" x14ac:dyDescent="0.25">
      <c r="A3445" s="3"/>
      <c r="B3445" s="9"/>
      <c r="C3445" s="10"/>
      <c r="D3445" s="9"/>
      <c r="F3445" s="3"/>
      <c r="G3445" s="8"/>
      <c r="H3445" s="8"/>
      <c r="I3445" s="8"/>
      <c r="K3445"/>
    </row>
    <row r="3446" spans="1:11" x14ac:dyDescent="0.25">
      <c r="A3446" s="3"/>
      <c r="B3446" s="9"/>
      <c r="C3446" s="10"/>
      <c r="D3446" s="9"/>
      <c r="F3446" s="3"/>
      <c r="G3446" s="8"/>
      <c r="H3446" s="8"/>
      <c r="I3446" s="8"/>
      <c r="K3446"/>
    </row>
    <row r="3447" spans="1:11" x14ac:dyDescent="0.25">
      <c r="A3447" s="3"/>
      <c r="B3447" s="9"/>
      <c r="C3447" s="10"/>
      <c r="D3447" s="9"/>
      <c r="F3447" s="3"/>
      <c r="G3447" s="8"/>
      <c r="H3447" s="8"/>
      <c r="I3447" s="8"/>
      <c r="K3447"/>
    </row>
    <row r="3448" spans="1:11" x14ac:dyDescent="0.25">
      <c r="A3448" s="3"/>
      <c r="B3448" s="9"/>
      <c r="C3448" s="10"/>
      <c r="D3448" s="9"/>
      <c r="F3448" s="3"/>
      <c r="G3448" s="8"/>
      <c r="H3448" s="8"/>
      <c r="I3448" s="8"/>
      <c r="K3448"/>
    </row>
    <row r="3449" spans="1:11" x14ac:dyDescent="0.25">
      <c r="A3449" s="3"/>
      <c r="B3449" s="9"/>
      <c r="C3449" s="10"/>
      <c r="D3449" s="9"/>
      <c r="F3449" s="3"/>
      <c r="G3449" s="8"/>
      <c r="H3449" s="8"/>
      <c r="I3449" s="8"/>
      <c r="K3449"/>
    </row>
    <row r="3450" spans="1:11" x14ac:dyDescent="0.25">
      <c r="A3450" s="3"/>
      <c r="B3450" s="9"/>
      <c r="C3450" s="10"/>
      <c r="D3450" s="9"/>
      <c r="F3450" s="3"/>
      <c r="G3450" s="8"/>
      <c r="H3450" s="8"/>
      <c r="I3450" s="8"/>
      <c r="K3450"/>
    </row>
    <row r="3451" spans="1:11" x14ac:dyDescent="0.25">
      <c r="A3451" s="3"/>
      <c r="B3451" s="9"/>
      <c r="C3451" s="10"/>
      <c r="D3451" s="9"/>
      <c r="F3451" s="3"/>
      <c r="G3451" s="8"/>
      <c r="H3451" s="8"/>
      <c r="I3451" s="8"/>
      <c r="K3451"/>
    </row>
    <row r="3452" spans="1:11" x14ac:dyDescent="0.25">
      <c r="A3452" s="3"/>
      <c r="B3452" s="9"/>
      <c r="C3452" s="10"/>
      <c r="D3452" s="9"/>
      <c r="F3452" s="3"/>
      <c r="G3452" s="8"/>
      <c r="H3452" s="8"/>
      <c r="I3452" s="8"/>
      <c r="K3452"/>
    </row>
    <row r="3453" spans="1:11" x14ac:dyDescent="0.25">
      <c r="A3453" s="3"/>
      <c r="B3453" s="9"/>
      <c r="C3453" s="10"/>
      <c r="D3453" s="9"/>
      <c r="F3453" s="3"/>
      <c r="G3453" s="8"/>
      <c r="H3453" s="8"/>
      <c r="I3453" s="8"/>
      <c r="K3453"/>
    </row>
    <row r="3454" spans="1:11" x14ac:dyDescent="0.25">
      <c r="A3454" s="3"/>
      <c r="B3454" s="9"/>
      <c r="C3454" s="10"/>
      <c r="D3454" s="9"/>
      <c r="F3454" s="3"/>
      <c r="G3454" s="8"/>
      <c r="H3454" s="8"/>
      <c r="I3454" s="8"/>
      <c r="K3454"/>
    </row>
    <row r="3455" spans="1:11" x14ac:dyDescent="0.25">
      <c r="A3455" s="3"/>
      <c r="B3455" s="9"/>
      <c r="C3455" s="10"/>
      <c r="D3455" s="9"/>
      <c r="F3455" s="3"/>
      <c r="G3455" s="8"/>
      <c r="H3455" s="8"/>
      <c r="I3455" s="8"/>
      <c r="K3455"/>
    </row>
    <row r="3456" spans="1:11" x14ac:dyDescent="0.25">
      <c r="A3456" s="3"/>
      <c r="B3456" s="9"/>
      <c r="C3456" s="10"/>
      <c r="D3456" s="9"/>
      <c r="F3456" s="3"/>
      <c r="G3456" s="8"/>
      <c r="H3456" s="8"/>
      <c r="I3456" s="8"/>
      <c r="K3456"/>
    </row>
    <row r="3457" spans="1:11" x14ac:dyDescent="0.25">
      <c r="A3457" s="3"/>
      <c r="B3457" s="9"/>
      <c r="C3457" s="10"/>
      <c r="D3457" s="9"/>
      <c r="F3457" s="3"/>
      <c r="G3457" s="8"/>
      <c r="H3457" s="8"/>
      <c r="I3457" s="8"/>
      <c r="K3457"/>
    </row>
    <row r="3458" spans="1:11" x14ac:dyDescent="0.25">
      <c r="A3458" s="3"/>
      <c r="B3458" s="9"/>
      <c r="C3458" s="10"/>
      <c r="D3458" s="9"/>
      <c r="F3458" s="3"/>
      <c r="G3458" s="8"/>
      <c r="H3458" s="8"/>
      <c r="I3458" s="8"/>
      <c r="K3458"/>
    </row>
    <row r="3459" spans="1:11" x14ac:dyDescent="0.25">
      <c r="A3459" s="3"/>
      <c r="B3459" s="9"/>
      <c r="C3459" s="10"/>
      <c r="D3459" s="9"/>
      <c r="F3459" s="3"/>
      <c r="G3459" s="8"/>
      <c r="H3459" s="8"/>
      <c r="I3459" s="8"/>
      <c r="K3459"/>
    </row>
    <row r="3460" spans="1:11" x14ac:dyDescent="0.25">
      <c r="A3460" s="3"/>
      <c r="B3460" s="9"/>
      <c r="C3460" s="10"/>
      <c r="D3460" s="9"/>
      <c r="F3460" s="3"/>
      <c r="G3460" s="8"/>
      <c r="H3460" s="8"/>
      <c r="I3460" s="8"/>
      <c r="K3460"/>
    </row>
    <row r="3461" spans="1:11" x14ac:dyDescent="0.25">
      <c r="A3461" s="3"/>
      <c r="B3461" s="9"/>
      <c r="C3461" s="10"/>
      <c r="D3461" s="9"/>
      <c r="F3461" s="3"/>
      <c r="G3461" s="8"/>
      <c r="H3461" s="8"/>
      <c r="I3461" s="8"/>
      <c r="K3461"/>
    </row>
    <row r="3462" spans="1:11" x14ac:dyDescent="0.25">
      <c r="A3462" s="3"/>
      <c r="B3462" s="9"/>
      <c r="C3462" s="10"/>
      <c r="D3462" s="9"/>
      <c r="F3462" s="3"/>
      <c r="G3462" s="8"/>
      <c r="H3462" s="8"/>
      <c r="I3462" s="8"/>
      <c r="K3462"/>
    </row>
    <row r="3463" spans="1:11" x14ac:dyDescent="0.25">
      <c r="A3463" s="3"/>
      <c r="B3463" s="9"/>
      <c r="C3463" s="10"/>
      <c r="D3463" s="9"/>
      <c r="F3463" s="3"/>
      <c r="G3463" s="8"/>
      <c r="H3463" s="8"/>
      <c r="I3463" s="8"/>
      <c r="K3463"/>
    </row>
    <row r="3464" spans="1:11" x14ac:dyDescent="0.25">
      <c r="A3464" s="3"/>
      <c r="B3464" s="9"/>
      <c r="C3464" s="10"/>
      <c r="D3464" s="9"/>
      <c r="F3464" s="3"/>
      <c r="G3464" s="8"/>
      <c r="H3464" s="8"/>
      <c r="I3464" s="8"/>
      <c r="K3464"/>
    </row>
    <row r="3465" spans="1:11" x14ac:dyDescent="0.25">
      <c r="A3465" s="3"/>
      <c r="B3465" s="9"/>
      <c r="C3465" s="10"/>
      <c r="D3465" s="9"/>
      <c r="F3465" s="3"/>
      <c r="G3465" s="8"/>
      <c r="H3465" s="8"/>
      <c r="I3465" s="8"/>
      <c r="K3465"/>
    </row>
    <row r="3466" spans="1:11" x14ac:dyDescent="0.25">
      <c r="A3466" s="3"/>
      <c r="B3466" s="9"/>
      <c r="C3466" s="10"/>
      <c r="D3466" s="9"/>
      <c r="F3466" s="3"/>
      <c r="G3466" s="8"/>
      <c r="H3466" s="8"/>
      <c r="I3466" s="8"/>
      <c r="K3466"/>
    </row>
    <row r="3467" spans="1:11" x14ac:dyDescent="0.25">
      <c r="A3467" s="3"/>
      <c r="B3467" s="9"/>
      <c r="C3467" s="10"/>
      <c r="D3467" s="9"/>
      <c r="F3467" s="3"/>
      <c r="G3467" s="8"/>
      <c r="H3467" s="8"/>
      <c r="I3467" s="8"/>
      <c r="K3467"/>
    </row>
    <row r="3468" spans="1:11" x14ac:dyDescent="0.25">
      <c r="A3468" s="3"/>
      <c r="B3468" s="9"/>
      <c r="C3468" s="10"/>
      <c r="D3468" s="9"/>
      <c r="F3468" s="3"/>
      <c r="G3468" s="8"/>
      <c r="H3468" s="8"/>
      <c r="I3468" s="8"/>
      <c r="K3468"/>
    </row>
    <row r="3469" spans="1:11" x14ac:dyDescent="0.25">
      <c r="A3469" s="3"/>
      <c r="B3469" s="9"/>
      <c r="C3469" s="10"/>
      <c r="D3469" s="9"/>
      <c r="F3469" s="3"/>
      <c r="G3469" s="8"/>
      <c r="H3469" s="8"/>
      <c r="I3469" s="8"/>
      <c r="K3469"/>
    </row>
    <row r="3470" spans="1:11" x14ac:dyDescent="0.25">
      <c r="A3470" s="3"/>
      <c r="B3470" s="9"/>
      <c r="C3470" s="10"/>
      <c r="D3470" s="9"/>
      <c r="F3470" s="3"/>
      <c r="G3470" s="8"/>
      <c r="H3470" s="8"/>
      <c r="I3470" s="8"/>
      <c r="K3470"/>
    </row>
    <row r="3471" spans="1:11" x14ac:dyDescent="0.25">
      <c r="A3471" s="3"/>
      <c r="B3471" s="9"/>
      <c r="C3471" s="10"/>
      <c r="D3471" s="9"/>
      <c r="F3471" s="3"/>
      <c r="G3471" s="8"/>
      <c r="H3471" s="8"/>
      <c r="I3471" s="8"/>
      <c r="K3471"/>
    </row>
    <row r="3472" spans="1:11" x14ac:dyDescent="0.25">
      <c r="A3472" s="3"/>
      <c r="B3472" s="9"/>
      <c r="C3472" s="10"/>
      <c r="D3472" s="9"/>
      <c r="F3472" s="3"/>
      <c r="G3472" s="8"/>
      <c r="H3472" s="8"/>
      <c r="I3472" s="8"/>
      <c r="K3472"/>
    </row>
    <row r="3473" spans="1:11" x14ac:dyDescent="0.25">
      <c r="A3473" s="3"/>
      <c r="B3473" s="9"/>
      <c r="C3473" s="10"/>
      <c r="D3473" s="9"/>
      <c r="F3473" s="3"/>
      <c r="G3473" s="8"/>
      <c r="H3473" s="8"/>
      <c r="I3473" s="8"/>
      <c r="K3473"/>
    </row>
    <row r="3474" spans="1:11" x14ac:dyDescent="0.25">
      <c r="A3474" s="3"/>
      <c r="B3474" s="9"/>
      <c r="C3474" s="10"/>
      <c r="D3474" s="9"/>
      <c r="F3474" s="3"/>
      <c r="G3474" s="8"/>
      <c r="H3474" s="8"/>
      <c r="I3474" s="8"/>
      <c r="K3474"/>
    </row>
    <row r="3475" spans="1:11" x14ac:dyDescent="0.25">
      <c r="A3475" s="3"/>
      <c r="B3475" s="9"/>
      <c r="C3475" s="10"/>
      <c r="D3475" s="9"/>
      <c r="F3475" s="3"/>
      <c r="G3475" s="8"/>
      <c r="H3475" s="8"/>
      <c r="I3475" s="8"/>
      <c r="K3475"/>
    </row>
    <row r="3476" spans="1:11" x14ac:dyDescent="0.25">
      <c r="A3476" s="3"/>
      <c r="B3476" s="9"/>
      <c r="C3476" s="10"/>
      <c r="D3476" s="9"/>
      <c r="F3476" s="3"/>
      <c r="G3476" s="8"/>
      <c r="H3476" s="8"/>
      <c r="I3476" s="8"/>
      <c r="K3476"/>
    </row>
    <row r="3477" spans="1:11" x14ac:dyDescent="0.25">
      <c r="A3477" s="3"/>
      <c r="B3477" s="9"/>
      <c r="C3477" s="10"/>
      <c r="D3477" s="9"/>
      <c r="F3477" s="3"/>
      <c r="G3477" s="8"/>
      <c r="H3477" s="8"/>
      <c r="I3477" s="8"/>
      <c r="K3477"/>
    </row>
    <row r="3478" spans="1:11" x14ac:dyDescent="0.25">
      <c r="A3478" s="3"/>
      <c r="B3478" s="9"/>
      <c r="C3478" s="10"/>
      <c r="D3478" s="9"/>
      <c r="F3478" s="3"/>
      <c r="G3478" s="8"/>
      <c r="H3478" s="8"/>
      <c r="I3478" s="8"/>
      <c r="K3478"/>
    </row>
    <row r="3479" spans="1:11" x14ac:dyDescent="0.25">
      <c r="A3479" s="3"/>
      <c r="B3479" s="9"/>
      <c r="C3479" s="10"/>
      <c r="D3479" s="9"/>
      <c r="F3479" s="3"/>
      <c r="G3479" s="8"/>
      <c r="H3479" s="8"/>
      <c r="I3479" s="8"/>
      <c r="K3479"/>
    </row>
    <row r="3480" spans="1:11" x14ac:dyDescent="0.25">
      <c r="A3480" s="3"/>
      <c r="B3480" s="9"/>
      <c r="C3480" s="10"/>
      <c r="D3480" s="9"/>
      <c r="F3480" s="3"/>
      <c r="G3480" s="8"/>
      <c r="H3480" s="8"/>
      <c r="I3480" s="8"/>
      <c r="K3480"/>
    </row>
    <row r="3481" spans="1:11" x14ac:dyDescent="0.25">
      <c r="A3481" s="3"/>
      <c r="B3481" s="9"/>
      <c r="C3481" s="10"/>
      <c r="D3481" s="9"/>
      <c r="F3481" s="3"/>
      <c r="G3481" s="8"/>
      <c r="H3481" s="8"/>
      <c r="I3481" s="8"/>
      <c r="K3481"/>
    </row>
    <row r="3482" spans="1:11" x14ac:dyDescent="0.25">
      <c r="A3482" s="3"/>
      <c r="B3482" s="9"/>
      <c r="C3482" s="10"/>
      <c r="D3482" s="9"/>
      <c r="F3482" s="3"/>
      <c r="G3482" s="8"/>
      <c r="H3482" s="8"/>
      <c r="I3482" s="8"/>
      <c r="K3482"/>
    </row>
    <row r="3483" spans="1:11" x14ac:dyDescent="0.25">
      <c r="A3483" s="3"/>
      <c r="B3483" s="9"/>
      <c r="C3483" s="10"/>
      <c r="D3483" s="9"/>
      <c r="F3483" s="3"/>
      <c r="G3483" s="8"/>
      <c r="H3483" s="8"/>
      <c r="I3483" s="8"/>
      <c r="K3483"/>
    </row>
    <row r="3484" spans="1:11" x14ac:dyDescent="0.25">
      <c r="A3484" s="3"/>
      <c r="B3484" s="9"/>
      <c r="C3484" s="10"/>
      <c r="D3484" s="9"/>
      <c r="F3484" s="3"/>
      <c r="G3484" s="8"/>
      <c r="H3484" s="8"/>
      <c r="I3484" s="8"/>
      <c r="K3484"/>
    </row>
    <row r="3485" spans="1:11" x14ac:dyDescent="0.25">
      <c r="A3485" s="3"/>
      <c r="B3485" s="9"/>
      <c r="C3485" s="10"/>
      <c r="D3485" s="9"/>
      <c r="F3485" s="3"/>
      <c r="G3485" s="8"/>
      <c r="H3485" s="8"/>
      <c r="I3485" s="8"/>
      <c r="K3485"/>
    </row>
    <row r="3486" spans="1:11" x14ac:dyDescent="0.25">
      <c r="A3486" s="3"/>
      <c r="B3486" s="9"/>
      <c r="C3486" s="10"/>
      <c r="D3486" s="9"/>
      <c r="F3486" s="3"/>
      <c r="G3486" s="8"/>
      <c r="H3486" s="8"/>
      <c r="I3486" s="8"/>
      <c r="K3486"/>
    </row>
    <row r="3487" spans="1:11" x14ac:dyDescent="0.25">
      <c r="A3487" s="3"/>
      <c r="B3487" s="9"/>
      <c r="C3487" s="10"/>
      <c r="D3487" s="9"/>
      <c r="F3487" s="3"/>
      <c r="G3487" s="8"/>
      <c r="H3487" s="8"/>
      <c r="I3487" s="8"/>
      <c r="K3487"/>
    </row>
    <row r="3488" spans="1:11" x14ac:dyDescent="0.25">
      <c r="A3488" s="3"/>
      <c r="B3488" s="9"/>
      <c r="C3488" s="10"/>
      <c r="D3488" s="9"/>
      <c r="F3488" s="3"/>
      <c r="G3488" s="8"/>
      <c r="H3488" s="8"/>
      <c r="I3488" s="8"/>
      <c r="K3488"/>
    </row>
    <row r="3489" spans="1:11" x14ac:dyDescent="0.25">
      <c r="A3489" s="3"/>
      <c r="B3489" s="9"/>
      <c r="C3489" s="10"/>
      <c r="D3489" s="9"/>
      <c r="F3489" s="3"/>
      <c r="G3489" s="8"/>
      <c r="H3489" s="8"/>
      <c r="I3489" s="8"/>
      <c r="K3489"/>
    </row>
    <row r="3490" spans="1:11" x14ac:dyDescent="0.25">
      <c r="A3490" s="3"/>
      <c r="B3490" s="9"/>
      <c r="C3490" s="10"/>
      <c r="D3490" s="9"/>
      <c r="F3490" s="3"/>
      <c r="G3490" s="8"/>
      <c r="H3490" s="8"/>
      <c r="I3490" s="8"/>
      <c r="K3490"/>
    </row>
    <row r="3491" spans="1:11" x14ac:dyDescent="0.25">
      <c r="A3491" s="3"/>
      <c r="B3491" s="9"/>
      <c r="C3491" s="10"/>
      <c r="D3491" s="9"/>
      <c r="F3491" s="3"/>
      <c r="G3491" s="8"/>
      <c r="H3491" s="8"/>
      <c r="I3491" s="8"/>
      <c r="K3491"/>
    </row>
    <row r="3492" spans="1:11" x14ac:dyDescent="0.25">
      <c r="A3492" s="3"/>
      <c r="B3492" s="9"/>
      <c r="C3492" s="10"/>
      <c r="D3492" s="9"/>
      <c r="F3492" s="3"/>
      <c r="G3492" s="8"/>
      <c r="H3492" s="8"/>
      <c r="I3492" s="8"/>
      <c r="K3492"/>
    </row>
    <row r="3493" spans="1:11" x14ac:dyDescent="0.25">
      <c r="A3493" s="3"/>
      <c r="B3493" s="9"/>
      <c r="C3493" s="10"/>
      <c r="D3493" s="9"/>
      <c r="F3493" s="3"/>
      <c r="G3493" s="8"/>
      <c r="H3493" s="8"/>
      <c r="I3493" s="8"/>
      <c r="K3493"/>
    </row>
    <row r="3494" spans="1:11" x14ac:dyDescent="0.25">
      <c r="A3494" s="3"/>
      <c r="B3494" s="9"/>
      <c r="C3494" s="10"/>
      <c r="D3494" s="9"/>
      <c r="F3494" s="3"/>
      <c r="G3494" s="8"/>
      <c r="H3494" s="8"/>
      <c r="I3494" s="8"/>
      <c r="K3494"/>
    </row>
    <row r="3495" spans="1:11" x14ac:dyDescent="0.25">
      <c r="A3495" s="3"/>
      <c r="B3495" s="9"/>
      <c r="C3495" s="10"/>
      <c r="D3495" s="9"/>
      <c r="F3495" s="3"/>
      <c r="G3495" s="8"/>
      <c r="H3495" s="8"/>
      <c r="I3495" s="8"/>
      <c r="K3495"/>
    </row>
    <row r="3496" spans="1:11" x14ac:dyDescent="0.25">
      <c r="A3496" s="3"/>
      <c r="B3496" s="9"/>
      <c r="C3496" s="10"/>
      <c r="D3496" s="9"/>
      <c r="F3496" s="3"/>
      <c r="G3496" s="8"/>
      <c r="H3496" s="8"/>
      <c r="I3496" s="8"/>
      <c r="K3496"/>
    </row>
    <row r="3497" spans="1:11" x14ac:dyDescent="0.25">
      <c r="A3497" s="3"/>
      <c r="B3497" s="9"/>
      <c r="C3497" s="10"/>
      <c r="D3497" s="9"/>
      <c r="F3497" s="3"/>
      <c r="G3497" s="8"/>
      <c r="H3497" s="8"/>
      <c r="I3497" s="8"/>
      <c r="K3497"/>
    </row>
    <row r="3498" spans="1:11" x14ac:dyDescent="0.25">
      <c r="A3498" s="3"/>
      <c r="B3498" s="9"/>
      <c r="C3498" s="10"/>
      <c r="D3498" s="9"/>
      <c r="F3498" s="3"/>
      <c r="G3498" s="8"/>
      <c r="H3498" s="8"/>
      <c r="I3498" s="8"/>
      <c r="K3498"/>
    </row>
    <row r="3499" spans="1:11" x14ac:dyDescent="0.25">
      <c r="A3499" s="3"/>
      <c r="B3499" s="9"/>
      <c r="C3499" s="10"/>
      <c r="D3499" s="9"/>
      <c r="F3499" s="3"/>
      <c r="G3499" s="8"/>
      <c r="H3499" s="8"/>
      <c r="I3499" s="8"/>
      <c r="K3499"/>
    </row>
    <row r="3500" spans="1:11" x14ac:dyDescent="0.25">
      <c r="A3500" s="3"/>
      <c r="B3500" s="9"/>
      <c r="C3500" s="10"/>
      <c r="D3500" s="9"/>
      <c r="F3500" s="3"/>
      <c r="G3500" s="8"/>
      <c r="H3500" s="8"/>
      <c r="I3500" s="8"/>
      <c r="K3500"/>
    </row>
    <row r="3501" spans="1:11" x14ac:dyDescent="0.25">
      <c r="A3501" s="3"/>
      <c r="B3501" s="9"/>
      <c r="C3501" s="10"/>
      <c r="D3501" s="9"/>
      <c r="F3501" s="3"/>
      <c r="G3501" s="8"/>
      <c r="H3501" s="8"/>
      <c r="I3501" s="8"/>
      <c r="K3501"/>
    </row>
    <row r="3502" spans="1:11" x14ac:dyDescent="0.25">
      <c r="A3502" s="3"/>
      <c r="B3502" s="9"/>
      <c r="C3502" s="10"/>
      <c r="D3502" s="9"/>
      <c r="F3502" s="3"/>
      <c r="G3502" s="8"/>
      <c r="H3502" s="8"/>
      <c r="I3502" s="8"/>
      <c r="K3502"/>
    </row>
    <row r="3503" spans="1:11" x14ac:dyDescent="0.25">
      <c r="A3503" s="3"/>
      <c r="B3503" s="9"/>
      <c r="C3503" s="10"/>
      <c r="D3503" s="9"/>
      <c r="F3503" s="3"/>
      <c r="G3503" s="8"/>
      <c r="H3503" s="8"/>
      <c r="I3503" s="8"/>
      <c r="K3503"/>
    </row>
    <row r="3504" spans="1:11" x14ac:dyDescent="0.25">
      <c r="A3504" s="3"/>
      <c r="B3504" s="9"/>
      <c r="C3504" s="10"/>
      <c r="D3504" s="9"/>
      <c r="F3504" s="3"/>
      <c r="G3504" s="8"/>
      <c r="H3504" s="8"/>
      <c r="I3504" s="8"/>
      <c r="K3504"/>
    </row>
    <row r="3505" spans="1:11" x14ac:dyDescent="0.25">
      <c r="A3505" s="3"/>
      <c r="B3505" s="9"/>
      <c r="C3505" s="10"/>
      <c r="D3505" s="9"/>
      <c r="F3505" s="3"/>
      <c r="G3505" s="8"/>
      <c r="H3505" s="8"/>
      <c r="I3505" s="8"/>
      <c r="K3505"/>
    </row>
    <row r="3506" spans="1:11" x14ac:dyDescent="0.25">
      <c r="A3506" s="3"/>
      <c r="B3506" s="9"/>
      <c r="C3506" s="10"/>
      <c r="D3506" s="9"/>
      <c r="F3506" s="3"/>
      <c r="G3506" s="8"/>
      <c r="H3506" s="8"/>
      <c r="I3506" s="8"/>
      <c r="K3506"/>
    </row>
    <row r="3507" spans="1:11" x14ac:dyDescent="0.25">
      <c r="A3507" s="3"/>
      <c r="B3507" s="9"/>
      <c r="C3507" s="10"/>
      <c r="D3507" s="9"/>
      <c r="F3507" s="3"/>
      <c r="G3507" s="8"/>
      <c r="H3507" s="8"/>
      <c r="I3507" s="8"/>
      <c r="K3507"/>
    </row>
    <row r="3508" spans="1:11" x14ac:dyDescent="0.25">
      <c r="A3508" s="3"/>
      <c r="B3508" s="9"/>
      <c r="C3508" s="10"/>
      <c r="D3508" s="9"/>
      <c r="F3508" s="3"/>
      <c r="G3508" s="8"/>
      <c r="H3508" s="8"/>
      <c r="I3508" s="8"/>
      <c r="K3508"/>
    </row>
    <row r="3509" spans="1:11" x14ac:dyDescent="0.25">
      <c r="A3509" s="3"/>
      <c r="B3509" s="9"/>
      <c r="C3509" s="10"/>
      <c r="D3509" s="9"/>
      <c r="F3509" s="3"/>
      <c r="G3509" s="8"/>
      <c r="H3509" s="8"/>
      <c r="I3509" s="8"/>
      <c r="K3509"/>
    </row>
    <row r="3510" spans="1:11" x14ac:dyDescent="0.25">
      <c r="A3510" s="3"/>
      <c r="B3510" s="9"/>
      <c r="C3510" s="10"/>
      <c r="D3510" s="9"/>
      <c r="F3510" s="3"/>
      <c r="G3510" s="8"/>
      <c r="H3510" s="8"/>
      <c r="I3510" s="8"/>
      <c r="K3510"/>
    </row>
    <row r="3511" spans="1:11" x14ac:dyDescent="0.25">
      <c r="A3511" s="3"/>
      <c r="B3511" s="9"/>
      <c r="C3511" s="10"/>
      <c r="D3511" s="9"/>
      <c r="F3511" s="3"/>
      <c r="G3511" s="8"/>
      <c r="H3511" s="8"/>
      <c r="I3511" s="8"/>
      <c r="K3511"/>
    </row>
    <row r="3512" spans="1:11" x14ac:dyDescent="0.25">
      <c r="A3512" s="3"/>
      <c r="B3512" s="9"/>
      <c r="C3512" s="10"/>
      <c r="D3512" s="9"/>
      <c r="F3512" s="3"/>
      <c r="G3512" s="8"/>
      <c r="H3512" s="8"/>
      <c r="I3512" s="8"/>
      <c r="K3512"/>
    </row>
    <row r="3513" spans="1:11" x14ac:dyDescent="0.25">
      <c r="A3513" s="3"/>
      <c r="B3513" s="9"/>
      <c r="C3513" s="10"/>
      <c r="D3513" s="9"/>
      <c r="F3513" s="3"/>
      <c r="G3513" s="8"/>
      <c r="H3513" s="8"/>
      <c r="I3513" s="8"/>
      <c r="K3513"/>
    </row>
    <row r="3514" spans="1:11" x14ac:dyDescent="0.25">
      <c r="A3514" s="3"/>
      <c r="B3514" s="9"/>
      <c r="C3514" s="10"/>
      <c r="D3514" s="9"/>
      <c r="F3514" s="3"/>
      <c r="G3514" s="8"/>
      <c r="H3514" s="8"/>
      <c r="I3514" s="8"/>
      <c r="K3514"/>
    </row>
    <row r="3515" spans="1:11" x14ac:dyDescent="0.25">
      <c r="A3515" s="3"/>
      <c r="B3515" s="9"/>
      <c r="C3515" s="10"/>
      <c r="D3515" s="9"/>
      <c r="F3515" s="3"/>
      <c r="G3515" s="8"/>
      <c r="H3515" s="8"/>
      <c r="I3515" s="8"/>
      <c r="K3515"/>
    </row>
    <row r="3516" spans="1:11" x14ac:dyDescent="0.25">
      <c r="A3516" s="3"/>
      <c r="B3516" s="9"/>
      <c r="C3516" s="10"/>
      <c r="D3516" s="9"/>
      <c r="F3516" s="3"/>
      <c r="G3516" s="8"/>
      <c r="H3516" s="8"/>
      <c r="I3516" s="8"/>
      <c r="K3516"/>
    </row>
    <row r="3517" spans="1:11" x14ac:dyDescent="0.25">
      <c r="A3517" s="3"/>
      <c r="B3517" s="9"/>
      <c r="C3517" s="10"/>
      <c r="D3517" s="9"/>
      <c r="F3517" s="3"/>
      <c r="G3517" s="8"/>
      <c r="H3517" s="8"/>
      <c r="I3517" s="8"/>
      <c r="K3517"/>
    </row>
    <row r="3518" spans="1:11" x14ac:dyDescent="0.25">
      <c r="A3518" s="3"/>
      <c r="B3518" s="9"/>
      <c r="C3518" s="10"/>
      <c r="D3518" s="9"/>
      <c r="F3518" s="3"/>
      <c r="G3518" s="8"/>
      <c r="H3518" s="8"/>
      <c r="I3518" s="8"/>
      <c r="K3518"/>
    </row>
    <row r="3519" spans="1:11" x14ac:dyDescent="0.25">
      <c r="A3519" s="3"/>
      <c r="B3519" s="9"/>
      <c r="C3519" s="10"/>
      <c r="D3519" s="9"/>
      <c r="F3519" s="3"/>
      <c r="G3519" s="8"/>
      <c r="H3519" s="8"/>
      <c r="I3519" s="8"/>
      <c r="K3519"/>
    </row>
    <row r="3520" spans="1:11" x14ac:dyDescent="0.25">
      <c r="A3520" s="3"/>
      <c r="B3520" s="9"/>
      <c r="C3520" s="10"/>
      <c r="D3520" s="9"/>
      <c r="F3520" s="3"/>
      <c r="G3520" s="8"/>
      <c r="H3520" s="8"/>
      <c r="I3520" s="8"/>
      <c r="K3520"/>
    </row>
    <row r="3521" spans="1:11" x14ac:dyDescent="0.25">
      <c r="A3521" s="3"/>
      <c r="B3521" s="9"/>
      <c r="C3521" s="10"/>
      <c r="D3521" s="9"/>
      <c r="F3521" s="3"/>
      <c r="G3521" s="8"/>
      <c r="H3521" s="8"/>
      <c r="I3521" s="8"/>
      <c r="K3521"/>
    </row>
    <row r="3522" spans="1:11" x14ac:dyDescent="0.25">
      <c r="A3522" s="3"/>
      <c r="B3522" s="9"/>
      <c r="C3522" s="10"/>
      <c r="D3522" s="9"/>
      <c r="F3522" s="3"/>
      <c r="G3522" s="8"/>
      <c r="H3522" s="8"/>
      <c r="I3522" s="8"/>
      <c r="K3522"/>
    </row>
    <row r="3523" spans="1:11" x14ac:dyDescent="0.25">
      <c r="A3523" s="3"/>
      <c r="B3523" s="9"/>
      <c r="C3523" s="10"/>
      <c r="D3523" s="9"/>
      <c r="F3523" s="3"/>
      <c r="G3523" s="8"/>
      <c r="H3523" s="8"/>
      <c r="I3523" s="8"/>
      <c r="K3523"/>
    </row>
    <row r="3524" spans="1:11" x14ac:dyDescent="0.25">
      <c r="A3524" s="3"/>
      <c r="B3524" s="9"/>
      <c r="C3524" s="10"/>
      <c r="D3524" s="9"/>
      <c r="F3524" s="3"/>
      <c r="G3524" s="8"/>
      <c r="H3524" s="8"/>
      <c r="I3524" s="8"/>
      <c r="K3524"/>
    </row>
    <row r="3525" spans="1:11" x14ac:dyDescent="0.25">
      <c r="A3525" s="3"/>
      <c r="B3525" s="9"/>
      <c r="C3525" s="10"/>
      <c r="D3525" s="9"/>
      <c r="F3525" s="3"/>
      <c r="G3525" s="8"/>
      <c r="H3525" s="8"/>
      <c r="I3525" s="8"/>
      <c r="K3525"/>
    </row>
    <row r="3526" spans="1:11" x14ac:dyDescent="0.25">
      <c r="A3526" s="3"/>
      <c r="B3526" s="9"/>
      <c r="C3526" s="10"/>
      <c r="D3526" s="9"/>
      <c r="F3526" s="3"/>
      <c r="G3526" s="8"/>
      <c r="H3526" s="8"/>
      <c r="I3526" s="8"/>
      <c r="K3526"/>
    </row>
    <row r="3527" spans="1:11" x14ac:dyDescent="0.25">
      <c r="A3527" s="3"/>
      <c r="B3527" s="9"/>
      <c r="C3527" s="10"/>
      <c r="D3527" s="9"/>
      <c r="F3527" s="3"/>
      <c r="G3527" s="8"/>
      <c r="H3527" s="8"/>
      <c r="I3527" s="8"/>
      <c r="K3527"/>
    </row>
    <row r="3528" spans="1:11" x14ac:dyDescent="0.25">
      <c r="A3528" s="3"/>
      <c r="B3528" s="9"/>
      <c r="C3528" s="10"/>
      <c r="D3528" s="9"/>
      <c r="F3528" s="3"/>
      <c r="G3528" s="8"/>
      <c r="H3528" s="8"/>
      <c r="I3528" s="8"/>
      <c r="K3528"/>
    </row>
    <row r="3529" spans="1:11" x14ac:dyDescent="0.25">
      <c r="A3529" s="3"/>
      <c r="B3529" s="9"/>
      <c r="C3529" s="10"/>
      <c r="D3529" s="9"/>
      <c r="F3529" s="3"/>
      <c r="G3529" s="8"/>
      <c r="H3529" s="8"/>
      <c r="I3529" s="8"/>
      <c r="K3529"/>
    </row>
    <row r="3530" spans="1:11" x14ac:dyDescent="0.25">
      <c r="A3530" s="3"/>
      <c r="B3530" s="9"/>
      <c r="C3530" s="10"/>
      <c r="D3530" s="9"/>
      <c r="F3530" s="3"/>
      <c r="G3530" s="8"/>
      <c r="H3530" s="8"/>
      <c r="I3530" s="8"/>
      <c r="K3530"/>
    </row>
    <row r="3531" spans="1:11" x14ac:dyDescent="0.25">
      <c r="A3531" s="3"/>
      <c r="B3531" s="9"/>
      <c r="C3531" s="10"/>
      <c r="D3531" s="9"/>
      <c r="F3531" s="3"/>
      <c r="G3531" s="8"/>
      <c r="H3531" s="8"/>
      <c r="I3531" s="8"/>
      <c r="K3531"/>
    </row>
    <row r="3532" spans="1:11" x14ac:dyDescent="0.25">
      <c r="A3532" s="3"/>
      <c r="B3532" s="9"/>
      <c r="C3532" s="10"/>
      <c r="D3532" s="9"/>
      <c r="F3532" s="3"/>
      <c r="G3532" s="8"/>
      <c r="H3532" s="8"/>
      <c r="I3532" s="8"/>
      <c r="K3532"/>
    </row>
    <row r="3533" spans="1:11" x14ac:dyDescent="0.25">
      <c r="A3533" s="3"/>
      <c r="B3533" s="9"/>
      <c r="C3533" s="10"/>
      <c r="D3533" s="9"/>
      <c r="F3533" s="3"/>
      <c r="G3533" s="8"/>
      <c r="H3533" s="8"/>
      <c r="I3533" s="8"/>
      <c r="K3533"/>
    </row>
    <row r="3534" spans="1:11" x14ac:dyDescent="0.25">
      <c r="A3534" s="3"/>
      <c r="B3534" s="9"/>
      <c r="C3534" s="10"/>
      <c r="D3534" s="9"/>
      <c r="F3534" s="3"/>
      <c r="G3534" s="8"/>
      <c r="H3534" s="8"/>
      <c r="I3534" s="8"/>
      <c r="K3534"/>
    </row>
    <row r="3535" spans="1:11" x14ac:dyDescent="0.25">
      <c r="A3535" s="3"/>
      <c r="B3535" s="9"/>
      <c r="C3535" s="10"/>
      <c r="D3535" s="9"/>
      <c r="F3535" s="3"/>
      <c r="G3535" s="8"/>
      <c r="H3535" s="8"/>
      <c r="I3535" s="8"/>
      <c r="K3535"/>
    </row>
    <row r="3536" spans="1:11" x14ac:dyDescent="0.25">
      <c r="A3536" s="3"/>
      <c r="B3536" s="9"/>
      <c r="C3536" s="10"/>
      <c r="D3536" s="9"/>
      <c r="F3536" s="3"/>
      <c r="G3536" s="8"/>
      <c r="H3536" s="8"/>
      <c r="I3536" s="8"/>
      <c r="K3536"/>
    </row>
    <row r="3537" spans="1:11" x14ac:dyDescent="0.25">
      <c r="A3537" s="3"/>
      <c r="B3537" s="9"/>
      <c r="C3537" s="10"/>
      <c r="D3537" s="9"/>
      <c r="F3537" s="3"/>
      <c r="G3537" s="8"/>
      <c r="H3537" s="8"/>
      <c r="I3537" s="8"/>
      <c r="K3537"/>
    </row>
    <row r="3538" spans="1:11" x14ac:dyDescent="0.25">
      <c r="A3538" s="3"/>
      <c r="B3538" s="9"/>
      <c r="C3538" s="10"/>
      <c r="D3538" s="9"/>
      <c r="F3538" s="3"/>
      <c r="G3538" s="8"/>
      <c r="H3538" s="8"/>
      <c r="I3538" s="8"/>
      <c r="K3538"/>
    </row>
    <row r="3539" spans="1:11" x14ac:dyDescent="0.25">
      <c r="A3539" s="3"/>
      <c r="B3539" s="9"/>
      <c r="C3539" s="10"/>
      <c r="D3539" s="9"/>
      <c r="F3539" s="3"/>
      <c r="G3539" s="8"/>
      <c r="H3539" s="8"/>
      <c r="I3539" s="8"/>
      <c r="K3539"/>
    </row>
    <row r="3540" spans="1:11" x14ac:dyDescent="0.25">
      <c r="A3540" s="3"/>
      <c r="B3540" s="9"/>
      <c r="C3540" s="10"/>
      <c r="D3540" s="9"/>
      <c r="F3540" s="3"/>
      <c r="G3540" s="8"/>
      <c r="H3540" s="8"/>
      <c r="I3540" s="8"/>
      <c r="K3540"/>
    </row>
    <row r="3541" spans="1:11" x14ac:dyDescent="0.25">
      <c r="A3541" s="3"/>
      <c r="B3541" s="9"/>
      <c r="C3541" s="10"/>
      <c r="D3541" s="9"/>
      <c r="F3541" s="3"/>
      <c r="G3541" s="8"/>
      <c r="H3541" s="8"/>
      <c r="I3541" s="8"/>
      <c r="K3541"/>
    </row>
    <row r="3542" spans="1:11" x14ac:dyDescent="0.25">
      <c r="A3542" s="3"/>
      <c r="B3542" s="9"/>
      <c r="C3542" s="10"/>
      <c r="D3542" s="9"/>
      <c r="F3542" s="3"/>
      <c r="G3542" s="8"/>
      <c r="H3542" s="8"/>
      <c r="I3542" s="8"/>
      <c r="K3542"/>
    </row>
    <row r="3543" spans="1:11" x14ac:dyDescent="0.25">
      <c r="A3543" s="3"/>
      <c r="B3543" s="9"/>
      <c r="C3543" s="10"/>
      <c r="D3543" s="9"/>
      <c r="F3543" s="3"/>
      <c r="G3543" s="8"/>
      <c r="H3543" s="8"/>
      <c r="I3543" s="8"/>
      <c r="K3543"/>
    </row>
    <row r="3544" spans="1:11" x14ac:dyDescent="0.25">
      <c r="A3544" s="3"/>
      <c r="B3544" s="9"/>
      <c r="C3544" s="10"/>
      <c r="D3544" s="9"/>
      <c r="F3544" s="3"/>
      <c r="G3544" s="8"/>
      <c r="H3544" s="8"/>
      <c r="I3544" s="8"/>
      <c r="K3544"/>
    </row>
    <row r="3545" spans="1:11" x14ac:dyDescent="0.25">
      <c r="A3545" s="3"/>
      <c r="B3545" s="9"/>
      <c r="C3545" s="10"/>
      <c r="D3545" s="9"/>
      <c r="F3545" s="3"/>
      <c r="G3545" s="8"/>
      <c r="H3545" s="8"/>
      <c r="I3545" s="8"/>
      <c r="K3545"/>
    </row>
    <row r="3546" spans="1:11" x14ac:dyDescent="0.25">
      <c r="A3546" s="3"/>
      <c r="B3546" s="9"/>
      <c r="C3546" s="10"/>
      <c r="D3546" s="9"/>
      <c r="F3546" s="3"/>
      <c r="G3546" s="8"/>
      <c r="H3546" s="8"/>
      <c r="I3546" s="8"/>
      <c r="K3546"/>
    </row>
    <row r="3547" spans="1:11" x14ac:dyDescent="0.25">
      <c r="A3547" s="3"/>
      <c r="B3547" s="9"/>
      <c r="C3547" s="10"/>
      <c r="D3547" s="9"/>
      <c r="F3547" s="3"/>
      <c r="G3547" s="8"/>
      <c r="H3547" s="8"/>
      <c r="I3547" s="8"/>
      <c r="K3547"/>
    </row>
    <row r="3548" spans="1:11" x14ac:dyDescent="0.25">
      <c r="A3548" s="3"/>
      <c r="B3548" s="9"/>
      <c r="C3548" s="10"/>
      <c r="D3548" s="9"/>
      <c r="F3548" s="3"/>
      <c r="G3548" s="8"/>
      <c r="H3548" s="8"/>
      <c r="I3548" s="8"/>
      <c r="K3548"/>
    </row>
    <row r="3549" spans="1:11" x14ac:dyDescent="0.25">
      <c r="A3549" s="3"/>
      <c r="B3549" s="9"/>
      <c r="C3549" s="10"/>
      <c r="D3549" s="9"/>
      <c r="F3549" s="3"/>
      <c r="G3549" s="8"/>
      <c r="H3549" s="8"/>
      <c r="I3549" s="8"/>
      <c r="K3549"/>
    </row>
    <row r="3550" spans="1:11" x14ac:dyDescent="0.25">
      <c r="A3550" s="3"/>
      <c r="B3550" s="9"/>
      <c r="C3550" s="10"/>
      <c r="D3550" s="9"/>
      <c r="F3550" s="3"/>
      <c r="G3550" s="8"/>
      <c r="H3550" s="8"/>
      <c r="I3550" s="8"/>
      <c r="K3550"/>
    </row>
    <row r="3551" spans="1:11" x14ac:dyDescent="0.25">
      <c r="A3551" s="3"/>
      <c r="B3551" s="9"/>
      <c r="C3551" s="10"/>
      <c r="D3551" s="9"/>
      <c r="F3551" s="3"/>
      <c r="G3551" s="8"/>
      <c r="H3551" s="8"/>
      <c r="I3551" s="8"/>
      <c r="K3551"/>
    </row>
    <row r="3552" spans="1:11" x14ac:dyDescent="0.25">
      <c r="A3552" s="3"/>
      <c r="B3552" s="9"/>
      <c r="C3552" s="10"/>
      <c r="D3552" s="9"/>
      <c r="F3552" s="3"/>
      <c r="G3552" s="8"/>
      <c r="H3552" s="8"/>
      <c r="I3552" s="8"/>
      <c r="K3552"/>
    </row>
    <row r="3553" spans="1:11" x14ac:dyDescent="0.25">
      <c r="A3553" s="3"/>
      <c r="B3553" s="9"/>
      <c r="C3553" s="10"/>
      <c r="D3553" s="9"/>
      <c r="F3553" s="3"/>
      <c r="G3553" s="8"/>
      <c r="H3553" s="8"/>
      <c r="I3553" s="8"/>
      <c r="K3553"/>
    </row>
    <row r="3554" spans="1:11" x14ac:dyDescent="0.25">
      <c r="A3554" s="3"/>
      <c r="B3554" s="9"/>
      <c r="C3554" s="10"/>
      <c r="D3554" s="9"/>
      <c r="F3554" s="3"/>
      <c r="G3554" s="8"/>
      <c r="H3554" s="8"/>
      <c r="I3554" s="8"/>
      <c r="K3554"/>
    </row>
    <row r="3555" spans="1:11" x14ac:dyDescent="0.25">
      <c r="A3555" s="3"/>
      <c r="B3555" s="9"/>
      <c r="C3555" s="10"/>
      <c r="D3555" s="9"/>
      <c r="F3555" s="3"/>
      <c r="G3555" s="8"/>
      <c r="H3555" s="8"/>
      <c r="I3555" s="8"/>
      <c r="K3555"/>
    </row>
    <row r="3556" spans="1:11" x14ac:dyDescent="0.25">
      <c r="A3556" s="3"/>
      <c r="B3556" s="9"/>
      <c r="C3556" s="10"/>
      <c r="D3556" s="9"/>
      <c r="F3556" s="3"/>
      <c r="G3556" s="8"/>
      <c r="H3556" s="8"/>
      <c r="I3556" s="8"/>
      <c r="K3556"/>
    </row>
    <row r="3557" spans="1:11" x14ac:dyDescent="0.25">
      <c r="A3557" s="3"/>
      <c r="B3557" s="9"/>
      <c r="C3557" s="10"/>
      <c r="D3557" s="9"/>
      <c r="F3557" s="3"/>
      <c r="G3557" s="8"/>
      <c r="H3557" s="8"/>
      <c r="I3557" s="8"/>
      <c r="K3557"/>
    </row>
    <row r="3558" spans="1:11" x14ac:dyDescent="0.25">
      <c r="A3558" s="3"/>
      <c r="B3558" s="9"/>
      <c r="C3558" s="10"/>
      <c r="D3558" s="9"/>
      <c r="F3558" s="3"/>
      <c r="G3558" s="8"/>
      <c r="H3558" s="8"/>
      <c r="I3558" s="8"/>
      <c r="K3558"/>
    </row>
    <row r="3559" spans="1:11" x14ac:dyDescent="0.25">
      <c r="A3559" s="3"/>
      <c r="B3559" s="9"/>
      <c r="C3559" s="10"/>
      <c r="D3559" s="9"/>
      <c r="F3559" s="3"/>
      <c r="G3559" s="8"/>
      <c r="H3559" s="8"/>
      <c r="I3559" s="8"/>
      <c r="K3559"/>
    </row>
    <row r="3560" spans="1:11" x14ac:dyDescent="0.25">
      <c r="A3560" s="3"/>
      <c r="B3560" s="9"/>
      <c r="C3560" s="10"/>
      <c r="D3560" s="9"/>
      <c r="F3560" s="3"/>
      <c r="G3560" s="8"/>
      <c r="H3560" s="8"/>
      <c r="I3560" s="8"/>
      <c r="K3560"/>
    </row>
    <row r="3561" spans="1:11" x14ac:dyDescent="0.25">
      <c r="A3561" s="3"/>
      <c r="B3561" s="9"/>
      <c r="C3561" s="10"/>
      <c r="D3561" s="9"/>
      <c r="F3561" s="3"/>
      <c r="G3561" s="8"/>
      <c r="H3561" s="8"/>
      <c r="I3561" s="8"/>
      <c r="K3561"/>
    </row>
    <row r="3562" spans="1:11" x14ac:dyDescent="0.25">
      <c r="A3562" s="3"/>
      <c r="B3562" s="9"/>
      <c r="C3562" s="10"/>
      <c r="D3562" s="9"/>
      <c r="F3562" s="3"/>
      <c r="G3562" s="8"/>
      <c r="H3562" s="8"/>
      <c r="I3562" s="8"/>
      <c r="K3562"/>
    </row>
    <row r="3563" spans="1:11" x14ac:dyDescent="0.25">
      <c r="A3563" s="3"/>
      <c r="B3563" s="9"/>
      <c r="C3563" s="10"/>
      <c r="D3563" s="9"/>
      <c r="F3563" s="3"/>
      <c r="G3563" s="8"/>
      <c r="H3563" s="8"/>
      <c r="I3563" s="8"/>
      <c r="K3563"/>
    </row>
    <row r="3564" spans="1:11" x14ac:dyDescent="0.25">
      <c r="A3564" s="3"/>
      <c r="B3564" s="9"/>
      <c r="C3564" s="10"/>
      <c r="D3564" s="9"/>
      <c r="F3564" s="3"/>
      <c r="G3564" s="8"/>
      <c r="H3564" s="8"/>
      <c r="I3564" s="8"/>
      <c r="K3564"/>
    </row>
    <row r="3565" spans="1:11" x14ac:dyDescent="0.25">
      <c r="A3565" s="3"/>
      <c r="B3565" s="9"/>
      <c r="C3565" s="10"/>
      <c r="D3565" s="9"/>
      <c r="F3565" s="3"/>
      <c r="G3565" s="8"/>
      <c r="H3565" s="8"/>
      <c r="I3565" s="8"/>
      <c r="K3565"/>
    </row>
    <row r="3566" spans="1:11" x14ac:dyDescent="0.25">
      <c r="A3566" s="3"/>
      <c r="B3566" s="9"/>
      <c r="C3566" s="10"/>
      <c r="D3566" s="9"/>
      <c r="F3566" s="3"/>
      <c r="G3566" s="8"/>
      <c r="H3566" s="8"/>
      <c r="I3566" s="8"/>
      <c r="K3566"/>
    </row>
    <row r="3567" spans="1:11" x14ac:dyDescent="0.25">
      <c r="A3567" s="3"/>
      <c r="B3567" s="9"/>
      <c r="C3567" s="10"/>
      <c r="D3567" s="9"/>
      <c r="F3567" s="3"/>
      <c r="G3567" s="8"/>
      <c r="H3567" s="8"/>
      <c r="I3567" s="8"/>
      <c r="K3567"/>
    </row>
    <row r="3568" spans="1:11" x14ac:dyDescent="0.25">
      <c r="A3568" s="3"/>
      <c r="B3568" s="9"/>
      <c r="C3568" s="10"/>
      <c r="D3568" s="9"/>
      <c r="F3568" s="3"/>
      <c r="G3568" s="8"/>
      <c r="H3568" s="8"/>
      <c r="I3568" s="8"/>
      <c r="K3568"/>
    </row>
    <row r="3569" spans="1:11" x14ac:dyDescent="0.25">
      <c r="A3569" s="3"/>
      <c r="B3569" s="9"/>
      <c r="C3569" s="10"/>
      <c r="D3569" s="9"/>
      <c r="F3569" s="3"/>
      <c r="G3569" s="8"/>
      <c r="H3569" s="8"/>
      <c r="I3569" s="8"/>
      <c r="K3569"/>
    </row>
    <row r="3570" spans="1:11" x14ac:dyDescent="0.25">
      <c r="A3570" s="3"/>
      <c r="B3570" s="9"/>
      <c r="C3570" s="10"/>
      <c r="D3570" s="9"/>
      <c r="F3570" s="3"/>
      <c r="G3570" s="8"/>
      <c r="H3570" s="8"/>
      <c r="I3570" s="8"/>
      <c r="K3570"/>
    </row>
    <row r="3571" spans="1:11" x14ac:dyDescent="0.25">
      <c r="A3571" s="3"/>
      <c r="B3571" s="9"/>
      <c r="C3571" s="10"/>
      <c r="D3571" s="9"/>
      <c r="F3571" s="3"/>
      <c r="G3571" s="8"/>
      <c r="H3571" s="8"/>
      <c r="I3571" s="8"/>
      <c r="K3571"/>
    </row>
    <row r="3572" spans="1:11" x14ac:dyDescent="0.25">
      <c r="A3572" s="3"/>
      <c r="B3572" s="9"/>
      <c r="C3572" s="10"/>
      <c r="D3572" s="9"/>
      <c r="F3572" s="3"/>
      <c r="G3572" s="8"/>
      <c r="H3572" s="8"/>
      <c r="I3572" s="8"/>
      <c r="K3572"/>
    </row>
    <row r="3573" spans="1:11" x14ac:dyDescent="0.25">
      <c r="A3573" s="3"/>
      <c r="B3573" s="9"/>
      <c r="C3573" s="10"/>
      <c r="D3573" s="9"/>
      <c r="F3573" s="3"/>
      <c r="G3573" s="8"/>
      <c r="H3573" s="8"/>
      <c r="I3573" s="8"/>
      <c r="K3573"/>
    </row>
    <row r="3574" spans="1:11" x14ac:dyDescent="0.25">
      <c r="A3574" s="3"/>
      <c r="B3574" s="9"/>
      <c r="C3574" s="10"/>
      <c r="D3574" s="9"/>
      <c r="F3574" s="3"/>
      <c r="G3574" s="8"/>
      <c r="H3574" s="8"/>
      <c r="I3574" s="8"/>
      <c r="K3574"/>
    </row>
    <row r="3575" spans="1:11" x14ac:dyDescent="0.25">
      <c r="A3575" s="3"/>
      <c r="B3575" s="9"/>
      <c r="C3575" s="10"/>
      <c r="D3575" s="9"/>
      <c r="F3575" s="3"/>
      <c r="G3575" s="8"/>
      <c r="H3575" s="8"/>
      <c r="I3575" s="8"/>
      <c r="K3575"/>
    </row>
    <row r="3576" spans="1:11" x14ac:dyDescent="0.25">
      <c r="A3576" s="3"/>
      <c r="B3576" s="9"/>
      <c r="C3576" s="10"/>
      <c r="D3576" s="9"/>
      <c r="F3576" s="3"/>
      <c r="G3576" s="8"/>
      <c r="H3576" s="8"/>
      <c r="I3576" s="8"/>
      <c r="K3576"/>
    </row>
    <row r="3577" spans="1:11" x14ac:dyDescent="0.25">
      <c r="A3577" s="3"/>
      <c r="B3577" s="9"/>
      <c r="C3577" s="10"/>
      <c r="D3577" s="9"/>
      <c r="F3577" s="3"/>
      <c r="G3577" s="8"/>
      <c r="H3577" s="8"/>
      <c r="I3577" s="8"/>
      <c r="K3577"/>
    </row>
    <row r="3578" spans="1:11" x14ac:dyDescent="0.25">
      <c r="A3578" s="3"/>
      <c r="B3578" s="9"/>
      <c r="C3578" s="10"/>
      <c r="D3578" s="9"/>
      <c r="F3578" s="3"/>
      <c r="G3578" s="8"/>
      <c r="H3578" s="8"/>
      <c r="I3578" s="8"/>
      <c r="K3578"/>
    </row>
    <row r="3579" spans="1:11" x14ac:dyDescent="0.25">
      <c r="A3579" s="3"/>
      <c r="B3579" s="9"/>
      <c r="C3579" s="10"/>
      <c r="D3579" s="9"/>
      <c r="F3579" s="3"/>
      <c r="G3579" s="8"/>
      <c r="H3579" s="8"/>
      <c r="I3579" s="8"/>
      <c r="K3579"/>
    </row>
    <row r="3580" spans="1:11" x14ac:dyDescent="0.25">
      <c r="A3580" s="3"/>
      <c r="B3580" s="9"/>
      <c r="C3580" s="10"/>
      <c r="D3580" s="9"/>
      <c r="F3580" s="3"/>
      <c r="G3580" s="8"/>
      <c r="H3580" s="8"/>
      <c r="I3580" s="8"/>
      <c r="K3580"/>
    </row>
    <row r="3581" spans="1:11" x14ac:dyDescent="0.25">
      <c r="A3581" s="3"/>
      <c r="B3581" s="9"/>
      <c r="C3581" s="10"/>
      <c r="D3581" s="9"/>
      <c r="F3581" s="3"/>
      <c r="G3581" s="8"/>
      <c r="H3581" s="8"/>
      <c r="I3581" s="8"/>
      <c r="K3581"/>
    </row>
    <row r="3582" spans="1:11" x14ac:dyDescent="0.25">
      <c r="A3582" s="3"/>
      <c r="B3582" s="9"/>
      <c r="C3582" s="10"/>
      <c r="D3582" s="9"/>
      <c r="F3582" s="3"/>
      <c r="G3582" s="8"/>
      <c r="H3582" s="8"/>
      <c r="I3582" s="8"/>
      <c r="K3582"/>
    </row>
    <row r="3583" spans="1:11" x14ac:dyDescent="0.25">
      <c r="A3583" s="3"/>
      <c r="B3583" s="9"/>
      <c r="C3583" s="10"/>
      <c r="D3583" s="9"/>
      <c r="F3583" s="3"/>
      <c r="G3583" s="8"/>
      <c r="H3583" s="8"/>
      <c r="I3583" s="8"/>
      <c r="K3583"/>
    </row>
    <row r="3584" spans="1:11" x14ac:dyDescent="0.25">
      <c r="A3584" s="3"/>
      <c r="B3584" s="9"/>
      <c r="C3584" s="10"/>
      <c r="D3584" s="9"/>
      <c r="F3584" s="3"/>
      <c r="G3584" s="8"/>
      <c r="H3584" s="8"/>
      <c r="I3584" s="8"/>
      <c r="K3584"/>
    </row>
    <row r="3585" spans="1:11" x14ac:dyDescent="0.25">
      <c r="A3585" s="3"/>
      <c r="B3585" s="9"/>
      <c r="C3585" s="10"/>
      <c r="D3585" s="9"/>
      <c r="F3585" s="3"/>
      <c r="G3585" s="8"/>
      <c r="H3585" s="8"/>
      <c r="I3585" s="8"/>
      <c r="K3585"/>
    </row>
    <row r="3586" spans="1:11" x14ac:dyDescent="0.25">
      <c r="A3586" s="3"/>
      <c r="B3586" s="9"/>
      <c r="C3586" s="10"/>
      <c r="D3586" s="9"/>
      <c r="F3586" s="3"/>
      <c r="G3586" s="8"/>
      <c r="H3586" s="8"/>
      <c r="I3586" s="8"/>
      <c r="K3586"/>
    </row>
    <row r="3587" spans="1:11" x14ac:dyDescent="0.25">
      <c r="A3587" s="3"/>
      <c r="B3587" s="9"/>
      <c r="C3587" s="10"/>
      <c r="D3587" s="9"/>
      <c r="F3587" s="3"/>
      <c r="G3587" s="8"/>
      <c r="H3587" s="8"/>
      <c r="I3587" s="8"/>
      <c r="K3587"/>
    </row>
    <row r="3588" spans="1:11" x14ac:dyDescent="0.25">
      <c r="A3588" s="3"/>
      <c r="B3588" s="9"/>
      <c r="C3588" s="10"/>
      <c r="D3588" s="9"/>
      <c r="F3588" s="3"/>
      <c r="G3588" s="8"/>
      <c r="H3588" s="8"/>
      <c r="I3588" s="8"/>
      <c r="K3588"/>
    </row>
    <row r="3589" spans="1:11" x14ac:dyDescent="0.25">
      <c r="A3589" s="3"/>
      <c r="B3589" s="9"/>
      <c r="C3589" s="10"/>
      <c r="D3589" s="9"/>
      <c r="F3589" s="3"/>
      <c r="G3589" s="8"/>
      <c r="H3589" s="8"/>
      <c r="I3589" s="8"/>
      <c r="K3589"/>
    </row>
    <row r="3590" spans="1:11" x14ac:dyDescent="0.25">
      <c r="A3590" s="3"/>
      <c r="B3590" s="9"/>
      <c r="C3590" s="10"/>
      <c r="D3590" s="9"/>
      <c r="F3590" s="3"/>
      <c r="G3590" s="8"/>
      <c r="H3590" s="8"/>
      <c r="I3590" s="8"/>
      <c r="K3590"/>
    </row>
    <row r="3591" spans="1:11" x14ac:dyDescent="0.25">
      <c r="A3591" s="3"/>
      <c r="B3591" s="9"/>
      <c r="C3591" s="10"/>
      <c r="D3591" s="9"/>
      <c r="F3591" s="3"/>
      <c r="G3591" s="8"/>
      <c r="H3591" s="8"/>
      <c r="I3591" s="8"/>
      <c r="K3591"/>
    </row>
    <row r="3592" spans="1:11" x14ac:dyDescent="0.25">
      <c r="A3592" s="3"/>
      <c r="B3592" s="9"/>
      <c r="C3592" s="10"/>
      <c r="D3592" s="9"/>
      <c r="F3592" s="3"/>
      <c r="G3592" s="8"/>
      <c r="H3592" s="8"/>
      <c r="I3592" s="8"/>
      <c r="K3592"/>
    </row>
    <row r="3593" spans="1:11" x14ac:dyDescent="0.25">
      <c r="A3593" s="3"/>
      <c r="B3593" s="9"/>
      <c r="C3593" s="10"/>
      <c r="D3593" s="9"/>
      <c r="F3593" s="3"/>
      <c r="G3593" s="8"/>
      <c r="H3593" s="8"/>
      <c r="I3593" s="8"/>
      <c r="K3593"/>
    </row>
    <row r="3594" spans="1:11" x14ac:dyDescent="0.25">
      <c r="A3594" s="3"/>
      <c r="B3594" s="9"/>
      <c r="C3594" s="10"/>
      <c r="D3594" s="9"/>
      <c r="F3594" s="3"/>
      <c r="G3594" s="8"/>
      <c r="H3594" s="8"/>
      <c r="I3594" s="8"/>
      <c r="K3594"/>
    </row>
    <row r="3595" spans="1:11" x14ac:dyDescent="0.25">
      <c r="A3595" s="3"/>
      <c r="B3595" s="9"/>
      <c r="C3595" s="10"/>
      <c r="D3595" s="9"/>
      <c r="F3595" s="3"/>
      <c r="G3595" s="8"/>
      <c r="H3595" s="8"/>
      <c r="I3595" s="8"/>
      <c r="K3595"/>
    </row>
    <row r="3596" spans="1:11" x14ac:dyDescent="0.25">
      <c r="A3596" s="3"/>
      <c r="B3596" s="9"/>
      <c r="C3596" s="10"/>
      <c r="D3596" s="9"/>
      <c r="F3596" s="3"/>
      <c r="G3596" s="8"/>
      <c r="H3596" s="8"/>
      <c r="I3596" s="8"/>
      <c r="K3596"/>
    </row>
    <row r="3597" spans="1:11" x14ac:dyDescent="0.25">
      <c r="A3597" s="3"/>
      <c r="B3597" s="9"/>
      <c r="C3597" s="10"/>
      <c r="D3597" s="9"/>
      <c r="F3597" s="3"/>
      <c r="G3597" s="8"/>
      <c r="H3597" s="8"/>
      <c r="I3597" s="8"/>
      <c r="K3597"/>
    </row>
    <row r="3598" spans="1:11" x14ac:dyDescent="0.25">
      <c r="A3598" s="3"/>
      <c r="B3598" s="9"/>
      <c r="C3598" s="10"/>
      <c r="D3598" s="9"/>
      <c r="F3598" s="3"/>
      <c r="G3598" s="8"/>
      <c r="H3598" s="8"/>
      <c r="I3598" s="8"/>
      <c r="K3598"/>
    </row>
    <row r="3599" spans="1:11" x14ac:dyDescent="0.25">
      <c r="A3599" s="3"/>
      <c r="B3599" s="9"/>
      <c r="C3599" s="10"/>
      <c r="D3599" s="9"/>
      <c r="F3599" s="3"/>
      <c r="G3599" s="8"/>
      <c r="H3599" s="8"/>
      <c r="I3599" s="8"/>
      <c r="K3599"/>
    </row>
    <row r="3600" spans="1:11" x14ac:dyDescent="0.25">
      <c r="A3600" s="3"/>
      <c r="B3600" s="9"/>
      <c r="C3600" s="10"/>
      <c r="D3600" s="9"/>
      <c r="F3600" s="3"/>
      <c r="G3600" s="8"/>
      <c r="H3600" s="8"/>
      <c r="I3600" s="8"/>
      <c r="K3600"/>
    </row>
    <row r="3601" spans="1:11" x14ac:dyDescent="0.25">
      <c r="A3601" s="3"/>
      <c r="B3601" s="9"/>
      <c r="C3601" s="10"/>
      <c r="D3601" s="9"/>
      <c r="F3601" s="3"/>
      <c r="G3601" s="8"/>
      <c r="H3601" s="8"/>
      <c r="I3601" s="8"/>
      <c r="K3601"/>
    </row>
    <row r="3602" spans="1:11" x14ac:dyDescent="0.25">
      <c r="A3602" s="3"/>
      <c r="B3602" s="9"/>
      <c r="C3602" s="10"/>
      <c r="D3602" s="9"/>
      <c r="F3602" s="3"/>
      <c r="G3602" s="8"/>
      <c r="H3602" s="8"/>
      <c r="I3602" s="8"/>
      <c r="K3602"/>
    </row>
    <row r="3603" spans="1:11" x14ac:dyDescent="0.25">
      <c r="A3603" s="3"/>
      <c r="B3603" s="9"/>
      <c r="C3603" s="10"/>
      <c r="D3603" s="9"/>
      <c r="F3603" s="3"/>
      <c r="G3603" s="8"/>
      <c r="H3603" s="8"/>
      <c r="I3603" s="8"/>
      <c r="K3603"/>
    </row>
    <row r="3604" spans="1:11" x14ac:dyDescent="0.25">
      <c r="A3604" s="3"/>
      <c r="B3604" s="9"/>
      <c r="C3604" s="10"/>
      <c r="D3604" s="9"/>
      <c r="F3604" s="3"/>
      <c r="G3604" s="8"/>
      <c r="H3604" s="8"/>
      <c r="I3604" s="8"/>
      <c r="K3604"/>
    </row>
    <row r="3605" spans="1:11" x14ac:dyDescent="0.25">
      <c r="A3605" s="3"/>
      <c r="B3605" s="9"/>
      <c r="C3605" s="10"/>
      <c r="D3605" s="9"/>
      <c r="F3605" s="3"/>
      <c r="G3605" s="8"/>
      <c r="H3605" s="8"/>
      <c r="I3605" s="8"/>
      <c r="K3605"/>
    </row>
    <row r="3606" spans="1:11" x14ac:dyDescent="0.25">
      <c r="A3606" s="3"/>
      <c r="B3606" s="9"/>
      <c r="C3606" s="10"/>
      <c r="D3606" s="9"/>
      <c r="F3606" s="3"/>
      <c r="G3606" s="8"/>
      <c r="H3606" s="8"/>
      <c r="I3606" s="8"/>
      <c r="K3606"/>
    </row>
    <row r="3607" spans="1:11" x14ac:dyDescent="0.25">
      <c r="A3607" s="3"/>
      <c r="B3607" s="9"/>
      <c r="C3607" s="10"/>
      <c r="D3607" s="9"/>
      <c r="F3607" s="3"/>
      <c r="G3607" s="8"/>
      <c r="H3607" s="8"/>
      <c r="I3607" s="8"/>
      <c r="K3607"/>
    </row>
    <row r="3608" spans="1:11" x14ac:dyDescent="0.25">
      <c r="A3608" s="3"/>
      <c r="B3608" s="9"/>
      <c r="C3608" s="10"/>
      <c r="D3608" s="9"/>
      <c r="F3608" s="3"/>
      <c r="G3608" s="8"/>
      <c r="H3608" s="8"/>
      <c r="I3608" s="8"/>
      <c r="K3608"/>
    </row>
    <row r="3609" spans="1:11" x14ac:dyDescent="0.25">
      <c r="A3609" s="3"/>
      <c r="B3609" s="9"/>
      <c r="C3609" s="10"/>
      <c r="D3609" s="9"/>
      <c r="F3609" s="3"/>
      <c r="G3609" s="8"/>
      <c r="H3609" s="8"/>
      <c r="I3609" s="8"/>
      <c r="K3609"/>
    </row>
    <row r="3610" spans="1:11" x14ac:dyDescent="0.25">
      <c r="A3610" s="3"/>
      <c r="B3610" s="9"/>
      <c r="C3610" s="10"/>
      <c r="D3610" s="9"/>
      <c r="F3610" s="3"/>
      <c r="G3610" s="8"/>
      <c r="H3610" s="8"/>
      <c r="I3610" s="8"/>
      <c r="K3610"/>
    </row>
    <row r="3611" spans="1:11" x14ac:dyDescent="0.25">
      <c r="A3611" s="3"/>
      <c r="B3611" s="9"/>
      <c r="C3611" s="10"/>
      <c r="D3611" s="9"/>
      <c r="F3611" s="3"/>
      <c r="G3611" s="8"/>
      <c r="H3611" s="8"/>
      <c r="I3611" s="8"/>
      <c r="K3611"/>
    </row>
    <row r="3612" spans="1:11" x14ac:dyDescent="0.25">
      <c r="A3612" s="3"/>
      <c r="B3612" s="9"/>
      <c r="C3612" s="10"/>
      <c r="D3612" s="9"/>
      <c r="F3612" s="3"/>
      <c r="G3612" s="8"/>
      <c r="H3612" s="8"/>
      <c r="I3612" s="8"/>
      <c r="K3612"/>
    </row>
    <row r="3613" spans="1:11" x14ac:dyDescent="0.25">
      <c r="A3613" s="3"/>
      <c r="B3613" s="9"/>
      <c r="C3613" s="10"/>
      <c r="D3613" s="9"/>
      <c r="F3613" s="3"/>
      <c r="G3613" s="8"/>
      <c r="H3613" s="8"/>
      <c r="I3613" s="8"/>
      <c r="K3613"/>
    </row>
    <row r="3614" spans="1:11" x14ac:dyDescent="0.25">
      <c r="A3614" s="3"/>
      <c r="B3614" s="9"/>
      <c r="C3614" s="10"/>
      <c r="D3614" s="9"/>
      <c r="F3614" s="3"/>
      <c r="G3614" s="8"/>
      <c r="H3614" s="8"/>
      <c r="I3614" s="8"/>
      <c r="K3614"/>
    </row>
    <row r="3615" spans="1:11" x14ac:dyDescent="0.25">
      <c r="A3615" s="3"/>
      <c r="B3615" s="9"/>
      <c r="C3615" s="10"/>
      <c r="D3615" s="9"/>
      <c r="F3615" s="3"/>
      <c r="G3615" s="8"/>
      <c r="H3615" s="8"/>
      <c r="I3615" s="8"/>
      <c r="K3615"/>
    </row>
    <row r="3616" spans="1:11" x14ac:dyDescent="0.25">
      <c r="A3616" s="3"/>
      <c r="B3616" s="9"/>
      <c r="C3616" s="10"/>
      <c r="D3616" s="9"/>
      <c r="F3616" s="3"/>
      <c r="G3616" s="8"/>
      <c r="H3616" s="8"/>
      <c r="I3616" s="8"/>
      <c r="K3616"/>
    </row>
    <row r="3617" spans="1:11" x14ac:dyDescent="0.25">
      <c r="A3617" s="3"/>
      <c r="B3617" s="9"/>
      <c r="C3617" s="10"/>
      <c r="D3617" s="9"/>
      <c r="F3617" s="3"/>
      <c r="G3617" s="8"/>
      <c r="H3617" s="8"/>
      <c r="I3617" s="8"/>
      <c r="K3617"/>
    </row>
    <row r="3618" spans="1:11" x14ac:dyDescent="0.25">
      <c r="A3618" s="3"/>
      <c r="B3618" s="9"/>
      <c r="C3618" s="10"/>
      <c r="D3618" s="9"/>
      <c r="F3618" s="3"/>
      <c r="G3618" s="8"/>
      <c r="H3618" s="8"/>
      <c r="I3618" s="8"/>
      <c r="K3618"/>
    </row>
    <row r="3619" spans="1:11" x14ac:dyDescent="0.25">
      <c r="A3619" s="3"/>
      <c r="B3619" s="9"/>
      <c r="C3619" s="10"/>
      <c r="D3619" s="9"/>
      <c r="F3619" s="3"/>
      <c r="G3619" s="8"/>
      <c r="H3619" s="8"/>
      <c r="I3619" s="8"/>
      <c r="K3619"/>
    </row>
    <row r="3620" spans="1:11" x14ac:dyDescent="0.25">
      <c r="A3620" s="3"/>
      <c r="B3620" s="9"/>
      <c r="C3620" s="10"/>
      <c r="D3620" s="9"/>
      <c r="F3620" s="3"/>
      <c r="G3620" s="8"/>
      <c r="H3620" s="8"/>
      <c r="I3620" s="8"/>
      <c r="K3620"/>
    </row>
    <row r="3621" spans="1:11" x14ac:dyDescent="0.25">
      <c r="A3621" s="3"/>
      <c r="B3621" s="9"/>
      <c r="C3621" s="10"/>
      <c r="D3621" s="9"/>
      <c r="F3621" s="3"/>
      <c r="G3621" s="8"/>
      <c r="H3621" s="8"/>
      <c r="I3621" s="8"/>
      <c r="K3621"/>
    </row>
    <row r="3622" spans="1:11" x14ac:dyDescent="0.25">
      <c r="A3622" s="3"/>
      <c r="B3622" s="9"/>
      <c r="C3622" s="10"/>
      <c r="D3622" s="9"/>
      <c r="F3622" s="3"/>
      <c r="G3622" s="8"/>
      <c r="H3622" s="8"/>
      <c r="I3622" s="8"/>
      <c r="K3622"/>
    </row>
    <row r="3623" spans="1:11" x14ac:dyDescent="0.25">
      <c r="A3623" s="3"/>
      <c r="B3623" s="9"/>
      <c r="C3623" s="10"/>
      <c r="D3623" s="9"/>
      <c r="F3623" s="3"/>
      <c r="G3623" s="8"/>
      <c r="H3623" s="8"/>
      <c r="I3623" s="8"/>
      <c r="K3623"/>
    </row>
    <row r="3624" spans="1:11" x14ac:dyDescent="0.25">
      <c r="A3624" s="3"/>
      <c r="B3624" s="9"/>
      <c r="C3624" s="10"/>
      <c r="D3624" s="9"/>
      <c r="F3624" s="3"/>
      <c r="G3624" s="8"/>
      <c r="H3624" s="8"/>
      <c r="I3624" s="8"/>
      <c r="K3624"/>
    </row>
    <row r="3625" spans="1:11" x14ac:dyDescent="0.25">
      <c r="A3625" s="3"/>
      <c r="B3625" s="9"/>
      <c r="C3625" s="10"/>
      <c r="D3625" s="9"/>
      <c r="F3625" s="3"/>
      <c r="G3625" s="8"/>
      <c r="H3625" s="8"/>
      <c r="I3625" s="8"/>
      <c r="K3625"/>
    </row>
    <row r="3626" spans="1:11" x14ac:dyDescent="0.25">
      <c r="A3626" s="3"/>
      <c r="B3626" s="9"/>
      <c r="C3626" s="10"/>
      <c r="D3626" s="9"/>
      <c r="F3626" s="3"/>
      <c r="G3626" s="8"/>
      <c r="H3626" s="8"/>
      <c r="I3626" s="8"/>
      <c r="K3626"/>
    </row>
    <row r="3627" spans="1:11" x14ac:dyDescent="0.25">
      <c r="A3627" s="3"/>
      <c r="B3627" s="9"/>
      <c r="C3627" s="10"/>
      <c r="D3627" s="9"/>
      <c r="F3627" s="3"/>
      <c r="G3627" s="8"/>
      <c r="H3627" s="8"/>
      <c r="I3627" s="8"/>
      <c r="K3627"/>
    </row>
    <row r="3628" spans="1:11" x14ac:dyDescent="0.25">
      <c r="A3628" s="3"/>
      <c r="B3628" s="9"/>
      <c r="C3628" s="10"/>
      <c r="D3628" s="9"/>
      <c r="F3628" s="3"/>
      <c r="G3628" s="8"/>
      <c r="H3628" s="8"/>
      <c r="I3628" s="8"/>
      <c r="K3628"/>
    </row>
    <row r="3629" spans="1:11" x14ac:dyDescent="0.25">
      <c r="A3629" s="3"/>
      <c r="B3629" s="9"/>
      <c r="C3629" s="10"/>
      <c r="D3629" s="9"/>
      <c r="F3629" s="3"/>
      <c r="G3629" s="8"/>
      <c r="H3629" s="8"/>
      <c r="I3629" s="8"/>
      <c r="K3629"/>
    </row>
    <row r="3630" spans="1:11" x14ac:dyDescent="0.25">
      <c r="A3630" s="3"/>
      <c r="B3630" s="9"/>
      <c r="C3630" s="10"/>
      <c r="D3630" s="9"/>
      <c r="F3630" s="3"/>
      <c r="G3630" s="8"/>
      <c r="H3630" s="8"/>
      <c r="I3630" s="8"/>
      <c r="K3630"/>
    </row>
    <row r="3631" spans="1:11" x14ac:dyDescent="0.25">
      <c r="A3631" s="3"/>
      <c r="B3631" s="9"/>
      <c r="C3631" s="10"/>
      <c r="D3631" s="9"/>
      <c r="F3631" s="3"/>
      <c r="G3631" s="8"/>
      <c r="H3631" s="8"/>
      <c r="I3631" s="8"/>
      <c r="K3631"/>
    </row>
    <row r="3632" spans="1:11" x14ac:dyDescent="0.25">
      <c r="A3632" s="3"/>
      <c r="B3632" s="9"/>
      <c r="C3632" s="10"/>
      <c r="D3632" s="9"/>
      <c r="F3632" s="3"/>
      <c r="G3632" s="8"/>
      <c r="H3632" s="8"/>
      <c r="I3632" s="8"/>
      <c r="K3632"/>
    </row>
    <row r="3633" spans="1:11" x14ac:dyDescent="0.25">
      <c r="A3633" s="3"/>
      <c r="B3633" s="9"/>
      <c r="C3633" s="10"/>
      <c r="D3633" s="9"/>
      <c r="F3633" s="3"/>
      <c r="G3633" s="8"/>
      <c r="H3633" s="8"/>
      <c r="I3633" s="8"/>
      <c r="K3633"/>
    </row>
    <row r="3634" spans="1:11" x14ac:dyDescent="0.25">
      <c r="A3634" s="3"/>
      <c r="B3634" s="9"/>
      <c r="C3634" s="10"/>
      <c r="D3634" s="9"/>
      <c r="F3634" s="3"/>
      <c r="G3634" s="8"/>
      <c r="H3634" s="8"/>
      <c r="I3634" s="8"/>
      <c r="K3634"/>
    </row>
    <row r="3635" spans="1:11" x14ac:dyDescent="0.25">
      <c r="A3635" s="3"/>
      <c r="B3635" s="9"/>
      <c r="C3635" s="10"/>
      <c r="D3635" s="9"/>
      <c r="F3635" s="3"/>
      <c r="G3635" s="8"/>
      <c r="H3635" s="8"/>
      <c r="I3635" s="8"/>
      <c r="K3635"/>
    </row>
    <row r="3636" spans="1:11" x14ac:dyDescent="0.25">
      <c r="A3636" s="3"/>
      <c r="B3636" s="9"/>
      <c r="C3636" s="10"/>
      <c r="D3636" s="9"/>
      <c r="F3636" s="3"/>
      <c r="G3636" s="8"/>
      <c r="H3636" s="8"/>
      <c r="I3636" s="8"/>
      <c r="K3636"/>
    </row>
    <row r="3637" spans="1:11" x14ac:dyDescent="0.25">
      <c r="A3637" s="3"/>
      <c r="B3637" s="9"/>
      <c r="C3637" s="10"/>
      <c r="D3637" s="9"/>
      <c r="F3637" s="3"/>
      <c r="G3637" s="8"/>
      <c r="H3637" s="8"/>
      <c r="I3637" s="8"/>
      <c r="K3637"/>
    </row>
    <row r="3638" spans="1:11" x14ac:dyDescent="0.25">
      <c r="A3638" s="3"/>
      <c r="B3638" s="9"/>
      <c r="C3638" s="10"/>
      <c r="D3638" s="9"/>
      <c r="F3638" s="3"/>
      <c r="G3638" s="8"/>
      <c r="H3638" s="8"/>
      <c r="I3638" s="8"/>
      <c r="K3638"/>
    </row>
    <row r="3639" spans="1:11" x14ac:dyDescent="0.25">
      <c r="A3639" s="3"/>
      <c r="B3639" s="9"/>
      <c r="C3639" s="10"/>
      <c r="D3639" s="9"/>
      <c r="F3639" s="3"/>
      <c r="G3639" s="8"/>
      <c r="H3639" s="8"/>
      <c r="I3639" s="8"/>
      <c r="K3639"/>
    </row>
    <row r="3640" spans="1:11" x14ac:dyDescent="0.25">
      <c r="A3640" s="3"/>
      <c r="B3640" s="9"/>
      <c r="C3640" s="10"/>
      <c r="D3640" s="9"/>
      <c r="F3640" s="3"/>
      <c r="G3640" s="8"/>
      <c r="H3640" s="8"/>
      <c r="I3640" s="8"/>
      <c r="K3640"/>
    </row>
    <row r="3641" spans="1:11" x14ac:dyDescent="0.25">
      <c r="A3641" s="3"/>
      <c r="B3641" s="9"/>
      <c r="C3641" s="10"/>
      <c r="D3641" s="9"/>
      <c r="F3641" s="3"/>
      <c r="G3641" s="8"/>
      <c r="H3641" s="8"/>
      <c r="I3641" s="8"/>
      <c r="K3641"/>
    </row>
    <row r="3642" spans="1:11" x14ac:dyDescent="0.25">
      <c r="A3642" s="3"/>
      <c r="B3642" s="9"/>
      <c r="C3642" s="10"/>
      <c r="D3642" s="9"/>
      <c r="F3642" s="3"/>
      <c r="G3642" s="8"/>
      <c r="H3642" s="8"/>
      <c r="I3642" s="8"/>
      <c r="K3642"/>
    </row>
    <row r="3643" spans="1:11" x14ac:dyDescent="0.25">
      <c r="A3643" s="3"/>
      <c r="B3643" s="9"/>
      <c r="C3643" s="10"/>
      <c r="D3643" s="9"/>
      <c r="F3643" s="3"/>
      <c r="G3643" s="8"/>
      <c r="H3643" s="8"/>
      <c r="I3643" s="8"/>
      <c r="K3643"/>
    </row>
    <row r="3644" spans="1:11" x14ac:dyDescent="0.25">
      <c r="A3644" s="3"/>
      <c r="B3644" s="9"/>
      <c r="C3644" s="10"/>
      <c r="D3644" s="9"/>
      <c r="F3644" s="3"/>
      <c r="G3644" s="8"/>
      <c r="H3644" s="8"/>
      <c r="I3644" s="8"/>
      <c r="K3644"/>
    </row>
    <row r="3645" spans="1:11" x14ac:dyDescent="0.25">
      <c r="A3645" s="3"/>
      <c r="B3645" s="9"/>
      <c r="C3645" s="10"/>
      <c r="D3645" s="9"/>
      <c r="F3645" s="3"/>
      <c r="G3645" s="8"/>
      <c r="H3645" s="8"/>
      <c r="I3645" s="8"/>
      <c r="K3645"/>
    </row>
    <row r="3646" spans="1:11" x14ac:dyDescent="0.25">
      <c r="A3646" s="3"/>
      <c r="B3646" s="9"/>
      <c r="C3646" s="10"/>
      <c r="D3646" s="9"/>
      <c r="F3646" s="3"/>
      <c r="G3646" s="8"/>
      <c r="H3646" s="8"/>
      <c r="I3646" s="8"/>
      <c r="K3646"/>
    </row>
    <row r="3647" spans="1:11" x14ac:dyDescent="0.25">
      <c r="A3647" s="3"/>
      <c r="B3647" s="9"/>
      <c r="C3647" s="10"/>
      <c r="D3647" s="9"/>
      <c r="F3647" s="3"/>
      <c r="G3647" s="8"/>
      <c r="H3647" s="8"/>
      <c r="I3647" s="8"/>
      <c r="K3647"/>
    </row>
    <row r="3648" spans="1:11" x14ac:dyDescent="0.25">
      <c r="A3648" s="3"/>
      <c r="B3648" s="9"/>
      <c r="C3648" s="10"/>
      <c r="D3648" s="9"/>
      <c r="F3648" s="3"/>
      <c r="G3648" s="8"/>
      <c r="H3648" s="8"/>
      <c r="I3648" s="8"/>
      <c r="K3648"/>
    </row>
    <row r="3649" spans="1:11" x14ac:dyDescent="0.25">
      <c r="A3649" s="3"/>
      <c r="B3649" s="9"/>
      <c r="C3649" s="10"/>
      <c r="D3649" s="9"/>
      <c r="F3649" s="3"/>
      <c r="G3649" s="8"/>
      <c r="H3649" s="8"/>
      <c r="I3649" s="8"/>
      <c r="K3649"/>
    </row>
    <row r="3650" spans="1:11" x14ac:dyDescent="0.25">
      <c r="A3650" s="3"/>
      <c r="B3650" s="9"/>
      <c r="C3650" s="10"/>
      <c r="D3650" s="9"/>
      <c r="F3650" s="3"/>
      <c r="G3650" s="8"/>
      <c r="H3650" s="8"/>
      <c r="I3650" s="8"/>
      <c r="K3650"/>
    </row>
    <row r="3651" spans="1:11" x14ac:dyDescent="0.25">
      <c r="A3651" s="3"/>
      <c r="B3651" s="9"/>
      <c r="C3651" s="10"/>
      <c r="D3651" s="9"/>
      <c r="F3651" s="3"/>
      <c r="G3651" s="8"/>
      <c r="H3651" s="8"/>
      <c r="I3651" s="8"/>
      <c r="K3651"/>
    </row>
    <row r="3652" spans="1:11" x14ac:dyDescent="0.25">
      <c r="A3652" s="3"/>
      <c r="B3652" s="9"/>
      <c r="C3652" s="10"/>
      <c r="D3652" s="9"/>
      <c r="F3652" s="3"/>
      <c r="G3652" s="8"/>
      <c r="H3652" s="8"/>
      <c r="I3652" s="8"/>
      <c r="K3652"/>
    </row>
    <row r="3653" spans="1:11" x14ac:dyDescent="0.25">
      <c r="A3653" s="3"/>
      <c r="B3653" s="9"/>
      <c r="C3653" s="10"/>
      <c r="D3653" s="9"/>
      <c r="F3653" s="3"/>
      <c r="G3653" s="8"/>
      <c r="H3653" s="8"/>
      <c r="I3653" s="8"/>
      <c r="K3653"/>
    </row>
    <row r="3654" spans="1:11" x14ac:dyDescent="0.25">
      <c r="A3654" s="3"/>
      <c r="B3654" s="9"/>
      <c r="C3654" s="10"/>
      <c r="D3654" s="9"/>
      <c r="F3654" s="3"/>
      <c r="G3654" s="8"/>
      <c r="H3654" s="8"/>
      <c r="I3654" s="8"/>
      <c r="K3654"/>
    </row>
    <row r="3655" spans="1:11" x14ac:dyDescent="0.25">
      <c r="A3655" s="3"/>
      <c r="B3655" s="9"/>
      <c r="C3655" s="10"/>
      <c r="D3655" s="9"/>
      <c r="F3655" s="3"/>
      <c r="G3655" s="8"/>
      <c r="H3655" s="8"/>
      <c r="I3655" s="8"/>
      <c r="K3655"/>
    </row>
    <row r="3656" spans="1:11" x14ac:dyDescent="0.25">
      <c r="A3656" s="3"/>
      <c r="B3656" s="9"/>
      <c r="C3656" s="10"/>
      <c r="D3656" s="9"/>
      <c r="F3656" s="3"/>
      <c r="G3656" s="8"/>
      <c r="H3656" s="8"/>
      <c r="I3656" s="8"/>
      <c r="K3656"/>
    </row>
    <row r="3657" spans="1:11" x14ac:dyDescent="0.25">
      <c r="A3657" s="3"/>
      <c r="B3657" s="9"/>
      <c r="C3657" s="10"/>
      <c r="D3657" s="9"/>
      <c r="F3657" s="3"/>
      <c r="G3657" s="8"/>
      <c r="H3657" s="8"/>
      <c r="I3657" s="8"/>
      <c r="K3657"/>
    </row>
    <row r="3658" spans="1:11" x14ac:dyDescent="0.25">
      <c r="A3658" s="3"/>
      <c r="B3658" s="9"/>
      <c r="C3658" s="10"/>
      <c r="D3658" s="9"/>
      <c r="F3658" s="3"/>
      <c r="G3658" s="8"/>
      <c r="H3658" s="8"/>
      <c r="I3658" s="8"/>
      <c r="K3658"/>
    </row>
    <row r="3659" spans="1:11" x14ac:dyDescent="0.25">
      <c r="A3659" s="3"/>
      <c r="B3659" s="9"/>
      <c r="C3659" s="10"/>
      <c r="D3659" s="9"/>
      <c r="F3659" s="3"/>
      <c r="G3659" s="8"/>
      <c r="H3659" s="8"/>
      <c r="I3659" s="8"/>
      <c r="K3659"/>
    </row>
    <row r="3660" spans="1:11" x14ac:dyDescent="0.25">
      <c r="A3660" s="3"/>
      <c r="B3660" s="9"/>
      <c r="C3660" s="10"/>
      <c r="D3660" s="9"/>
      <c r="F3660" s="3"/>
      <c r="G3660" s="8"/>
      <c r="H3660" s="8"/>
      <c r="I3660" s="8"/>
      <c r="K3660"/>
    </row>
    <row r="3661" spans="1:11" x14ac:dyDescent="0.25">
      <c r="A3661" s="3"/>
      <c r="B3661" s="9"/>
      <c r="C3661" s="10"/>
      <c r="D3661" s="9"/>
      <c r="F3661" s="3"/>
      <c r="G3661" s="8"/>
      <c r="H3661" s="8"/>
      <c r="I3661" s="8"/>
      <c r="K3661"/>
    </row>
    <row r="3662" spans="1:11" x14ac:dyDescent="0.25">
      <c r="A3662" s="3"/>
      <c r="B3662" s="9"/>
      <c r="C3662" s="10"/>
      <c r="D3662" s="9"/>
      <c r="F3662" s="3"/>
      <c r="G3662" s="8"/>
      <c r="H3662" s="8"/>
      <c r="I3662" s="8"/>
      <c r="K3662"/>
    </row>
    <row r="3663" spans="1:11" x14ac:dyDescent="0.25">
      <c r="A3663" s="3"/>
      <c r="B3663" s="9"/>
      <c r="C3663" s="10"/>
      <c r="D3663" s="9"/>
      <c r="F3663" s="3"/>
      <c r="G3663" s="8"/>
      <c r="H3663" s="8"/>
      <c r="I3663" s="8"/>
      <c r="K3663"/>
    </row>
    <row r="3664" spans="1:11" x14ac:dyDescent="0.25">
      <c r="A3664" s="3"/>
      <c r="B3664" s="9"/>
      <c r="C3664" s="10"/>
      <c r="D3664" s="9"/>
      <c r="F3664" s="3"/>
      <c r="G3664" s="8"/>
      <c r="H3664" s="8"/>
      <c r="I3664" s="8"/>
      <c r="K3664"/>
    </row>
    <row r="3665" spans="1:11" x14ac:dyDescent="0.25">
      <c r="A3665" s="3"/>
      <c r="B3665" s="9"/>
      <c r="C3665" s="10"/>
      <c r="D3665" s="9"/>
      <c r="F3665" s="3"/>
      <c r="G3665" s="8"/>
      <c r="H3665" s="8"/>
      <c r="I3665" s="8"/>
      <c r="K3665"/>
    </row>
    <row r="3666" spans="1:11" x14ac:dyDescent="0.25">
      <c r="A3666" s="3"/>
      <c r="B3666" s="9"/>
      <c r="C3666" s="10"/>
      <c r="D3666" s="9"/>
      <c r="F3666" s="3"/>
      <c r="G3666" s="8"/>
      <c r="H3666" s="8"/>
      <c r="I3666" s="8"/>
      <c r="K3666"/>
    </row>
    <row r="3667" spans="1:11" x14ac:dyDescent="0.25">
      <c r="A3667" s="3"/>
      <c r="B3667" s="9"/>
      <c r="C3667" s="10"/>
      <c r="D3667" s="9"/>
      <c r="F3667" s="3"/>
      <c r="G3667" s="8"/>
      <c r="H3667" s="8"/>
      <c r="I3667" s="8"/>
      <c r="K3667"/>
    </row>
    <row r="3668" spans="1:11" x14ac:dyDescent="0.25">
      <c r="A3668" s="3"/>
      <c r="B3668" s="9"/>
      <c r="C3668" s="10"/>
      <c r="D3668" s="9"/>
      <c r="F3668" s="3"/>
      <c r="G3668" s="8"/>
      <c r="H3668" s="8"/>
      <c r="I3668" s="8"/>
      <c r="K3668"/>
    </row>
    <row r="3669" spans="1:11" x14ac:dyDescent="0.25">
      <c r="A3669" s="3"/>
      <c r="B3669" s="9"/>
      <c r="C3669" s="10"/>
      <c r="D3669" s="9"/>
      <c r="F3669" s="3"/>
      <c r="G3669" s="8"/>
      <c r="H3669" s="8"/>
      <c r="I3669" s="8"/>
      <c r="K3669"/>
    </row>
    <row r="3670" spans="1:11" x14ac:dyDescent="0.25">
      <c r="A3670" s="3"/>
      <c r="B3670" s="9"/>
      <c r="C3670" s="10"/>
      <c r="D3670" s="9"/>
      <c r="F3670" s="3"/>
      <c r="G3670" s="8"/>
      <c r="H3670" s="8"/>
      <c r="I3670" s="8"/>
      <c r="K3670"/>
    </row>
    <row r="3671" spans="1:11" x14ac:dyDescent="0.25">
      <c r="A3671" s="3"/>
      <c r="B3671" s="9"/>
      <c r="C3671" s="10"/>
      <c r="D3671" s="9"/>
      <c r="F3671" s="3"/>
      <c r="G3671" s="8"/>
      <c r="H3671" s="8"/>
      <c r="I3671" s="8"/>
      <c r="K3671"/>
    </row>
    <row r="3672" spans="1:11" x14ac:dyDescent="0.25">
      <c r="A3672" s="3"/>
      <c r="B3672" s="9"/>
      <c r="C3672" s="10"/>
      <c r="D3672" s="9"/>
      <c r="F3672" s="3"/>
      <c r="G3672" s="8"/>
      <c r="H3672" s="8"/>
      <c r="I3672" s="8"/>
      <c r="K3672"/>
    </row>
    <row r="3673" spans="1:11" x14ac:dyDescent="0.25">
      <c r="A3673" s="3"/>
      <c r="B3673" s="9"/>
      <c r="C3673" s="10"/>
      <c r="D3673" s="9"/>
      <c r="F3673" s="3"/>
      <c r="G3673" s="8"/>
      <c r="H3673" s="8"/>
      <c r="I3673" s="8"/>
      <c r="K3673"/>
    </row>
    <row r="3674" spans="1:11" x14ac:dyDescent="0.25">
      <c r="A3674" s="3"/>
      <c r="B3674" s="9"/>
      <c r="C3674" s="10"/>
      <c r="D3674" s="9"/>
      <c r="F3674" s="3"/>
      <c r="G3674" s="8"/>
      <c r="H3674" s="8"/>
      <c r="I3674" s="8"/>
      <c r="K3674"/>
    </row>
    <row r="3675" spans="1:11" x14ac:dyDescent="0.25">
      <c r="A3675" s="3"/>
      <c r="B3675" s="9"/>
      <c r="C3675" s="10"/>
      <c r="D3675" s="9"/>
      <c r="F3675" s="3"/>
      <c r="G3675" s="8"/>
      <c r="H3675" s="8"/>
      <c r="I3675" s="8"/>
      <c r="K3675"/>
    </row>
    <row r="3676" spans="1:11" x14ac:dyDescent="0.25">
      <c r="A3676" s="3"/>
      <c r="B3676" s="9"/>
      <c r="C3676" s="10"/>
      <c r="D3676" s="9"/>
      <c r="F3676" s="3"/>
      <c r="G3676" s="8"/>
      <c r="H3676" s="8"/>
      <c r="I3676" s="8"/>
      <c r="K3676"/>
    </row>
    <row r="3677" spans="1:11" x14ac:dyDescent="0.25">
      <c r="A3677" s="3"/>
      <c r="B3677" s="9"/>
      <c r="C3677" s="10"/>
      <c r="D3677" s="9"/>
      <c r="F3677" s="3"/>
      <c r="G3677" s="8"/>
      <c r="H3677" s="8"/>
      <c r="I3677" s="8"/>
      <c r="K3677"/>
    </row>
    <row r="3678" spans="1:11" x14ac:dyDescent="0.25">
      <c r="A3678" s="3"/>
      <c r="B3678" s="9"/>
      <c r="C3678" s="10"/>
      <c r="D3678" s="9"/>
      <c r="F3678" s="3"/>
      <c r="G3678" s="8"/>
      <c r="H3678" s="8"/>
      <c r="I3678" s="8"/>
      <c r="K3678"/>
    </row>
    <row r="3679" spans="1:11" x14ac:dyDescent="0.25">
      <c r="A3679" s="3"/>
      <c r="B3679" s="9"/>
      <c r="C3679" s="10"/>
      <c r="D3679" s="9"/>
      <c r="F3679" s="3"/>
      <c r="G3679" s="8"/>
      <c r="H3679" s="8"/>
      <c r="I3679" s="8"/>
      <c r="K3679"/>
    </row>
    <row r="3680" spans="1:11" x14ac:dyDescent="0.25">
      <c r="A3680" s="3"/>
      <c r="B3680" s="9"/>
      <c r="C3680" s="10"/>
      <c r="D3680" s="9"/>
      <c r="F3680" s="3"/>
      <c r="G3680" s="8"/>
      <c r="H3680" s="8"/>
      <c r="I3680" s="8"/>
      <c r="K3680"/>
    </row>
    <row r="3681" spans="1:11" x14ac:dyDescent="0.25">
      <c r="A3681" s="3"/>
      <c r="B3681" s="9"/>
      <c r="C3681" s="10"/>
      <c r="D3681" s="9"/>
      <c r="F3681" s="3"/>
      <c r="G3681" s="8"/>
      <c r="H3681" s="8"/>
      <c r="I3681" s="8"/>
      <c r="K3681"/>
    </row>
    <row r="3682" spans="1:11" x14ac:dyDescent="0.25">
      <c r="A3682" s="3"/>
      <c r="B3682" s="9"/>
      <c r="C3682" s="10"/>
      <c r="D3682" s="9"/>
      <c r="F3682" s="3"/>
      <c r="G3682" s="8"/>
      <c r="H3682" s="8"/>
      <c r="I3682" s="8"/>
      <c r="K3682"/>
    </row>
    <row r="3683" spans="1:11" x14ac:dyDescent="0.25">
      <c r="A3683" s="3"/>
      <c r="B3683" s="9"/>
      <c r="C3683" s="10"/>
      <c r="D3683" s="9"/>
      <c r="F3683" s="3"/>
      <c r="G3683" s="8"/>
      <c r="H3683" s="8"/>
      <c r="I3683" s="8"/>
      <c r="K3683"/>
    </row>
    <row r="3684" spans="1:11" x14ac:dyDescent="0.25">
      <c r="A3684" s="3"/>
      <c r="B3684" s="9"/>
      <c r="C3684" s="10"/>
      <c r="D3684" s="9"/>
      <c r="F3684" s="3"/>
      <c r="G3684" s="8"/>
      <c r="H3684" s="8"/>
      <c r="I3684" s="8"/>
      <c r="K3684"/>
    </row>
    <row r="3685" spans="1:11" x14ac:dyDescent="0.25">
      <c r="A3685" s="3"/>
      <c r="B3685" s="9"/>
      <c r="C3685" s="10"/>
      <c r="D3685" s="9"/>
      <c r="F3685" s="3"/>
      <c r="G3685" s="8"/>
      <c r="H3685" s="8"/>
      <c r="I3685" s="8"/>
      <c r="K3685"/>
    </row>
    <row r="3686" spans="1:11" x14ac:dyDescent="0.25">
      <c r="A3686" s="3"/>
      <c r="B3686" s="9"/>
      <c r="C3686" s="10"/>
      <c r="D3686" s="9"/>
      <c r="F3686" s="3"/>
      <c r="G3686" s="8"/>
      <c r="H3686" s="8"/>
      <c r="I3686" s="8"/>
      <c r="K3686"/>
    </row>
    <row r="3687" spans="1:11" x14ac:dyDescent="0.25">
      <c r="A3687" s="3"/>
      <c r="B3687" s="9"/>
      <c r="C3687" s="10"/>
      <c r="D3687" s="9"/>
      <c r="F3687" s="3"/>
      <c r="G3687" s="8"/>
      <c r="H3687" s="8"/>
      <c r="I3687" s="8"/>
      <c r="K3687"/>
    </row>
    <row r="3688" spans="1:11" x14ac:dyDescent="0.25">
      <c r="A3688" s="3"/>
      <c r="B3688" s="9"/>
      <c r="C3688" s="10"/>
      <c r="D3688" s="9"/>
      <c r="F3688" s="3"/>
      <c r="G3688" s="8"/>
      <c r="H3688" s="8"/>
      <c r="I3688" s="8"/>
      <c r="K3688"/>
    </row>
    <row r="3689" spans="1:11" x14ac:dyDescent="0.25">
      <c r="A3689" s="3"/>
      <c r="B3689" s="9"/>
      <c r="C3689" s="10"/>
      <c r="D3689" s="9"/>
      <c r="F3689" s="3"/>
      <c r="G3689" s="8"/>
      <c r="H3689" s="8"/>
      <c r="I3689" s="8"/>
      <c r="K3689"/>
    </row>
    <row r="3690" spans="1:11" x14ac:dyDescent="0.25">
      <c r="A3690" s="3"/>
      <c r="B3690" s="9"/>
      <c r="C3690" s="10"/>
      <c r="D3690" s="9"/>
      <c r="F3690" s="3"/>
      <c r="G3690" s="8"/>
      <c r="H3690" s="8"/>
      <c r="I3690" s="8"/>
      <c r="K3690"/>
    </row>
    <row r="3691" spans="1:11" x14ac:dyDescent="0.25">
      <c r="A3691" s="3"/>
      <c r="B3691" s="9"/>
      <c r="C3691" s="10"/>
      <c r="D3691" s="9"/>
      <c r="F3691" s="3"/>
      <c r="G3691" s="8"/>
      <c r="H3691" s="8"/>
      <c r="I3691" s="8"/>
      <c r="K3691"/>
    </row>
    <row r="3692" spans="1:11" x14ac:dyDescent="0.25">
      <c r="A3692" s="3"/>
      <c r="B3692" s="9"/>
      <c r="C3692" s="10"/>
      <c r="D3692" s="9"/>
      <c r="F3692" s="3"/>
      <c r="G3692" s="8"/>
      <c r="H3692" s="8"/>
      <c r="I3692" s="8"/>
      <c r="K3692"/>
    </row>
    <row r="3693" spans="1:11" x14ac:dyDescent="0.25">
      <c r="A3693" s="3"/>
      <c r="B3693" s="9"/>
      <c r="C3693" s="10"/>
      <c r="D3693" s="9"/>
      <c r="F3693" s="3"/>
      <c r="G3693" s="8"/>
      <c r="H3693" s="8"/>
      <c r="I3693" s="8"/>
      <c r="K3693"/>
    </row>
    <row r="3694" spans="1:11" x14ac:dyDescent="0.25">
      <c r="A3694" s="3"/>
      <c r="B3694" s="9"/>
      <c r="C3694" s="10"/>
      <c r="D3694" s="9"/>
      <c r="F3694" s="3"/>
      <c r="G3694" s="8"/>
      <c r="H3694" s="8"/>
      <c r="I3694" s="8"/>
      <c r="K3694"/>
    </row>
    <row r="3695" spans="1:11" x14ac:dyDescent="0.25">
      <c r="A3695" s="3"/>
      <c r="B3695" s="9"/>
      <c r="C3695" s="10"/>
      <c r="D3695" s="9"/>
      <c r="F3695" s="3"/>
      <c r="G3695" s="8"/>
      <c r="H3695" s="8"/>
      <c r="I3695" s="8"/>
      <c r="K3695"/>
    </row>
    <row r="3696" spans="1:11" x14ac:dyDescent="0.25">
      <c r="A3696" s="3"/>
      <c r="B3696" s="9"/>
      <c r="C3696" s="10"/>
      <c r="D3696" s="9"/>
      <c r="F3696" s="3"/>
      <c r="G3696" s="8"/>
      <c r="H3696" s="8"/>
      <c r="I3696" s="8"/>
      <c r="K3696"/>
    </row>
    <row r="3697" spans="1:11" x14ac:dyDescent="0.25">
      <c r="A3697" s="3"/>
      <c r="B3697" s="9"/>
      <c r="C3697" s="10"/>
      <c r="D3697" s="9"/>
      <c r="F3697" s="3"/>
      <c r="G3697" s="8"/>
      <c r="H3697" s="8"/>
      <c r="I3697" s="8"/>
      <c r="K3697"/>
    </row>
    <row r="3698" spans="1:11" x14ac:dyDescent="0.25">
      <c r="A3698" s="3"/>
      <c r="B3698" s="9"/>
      <c r="C3698" s="10"/>
      <c r="D3698" s="9"/>
      <c r="F3698" s="3"/>
      <c r="G3698" s="8"/>
      <c r="H3698" s="8"/>
      <c r="I3698" s="8"/>
      <c r="K3698"/>
    </row>
    <row r="3699" spans="1:11" x14ac:dyDescent="0.25">
      <c r="A3699" s="3"/>
      <c r="B3699" s="9"/>
      <c r="C3699" s="10"/>
      <c r="D3699" s="9"/>
      <c r="F3699" s="3"/>
      <c r="G3699" s="8"/>
      <c r="H3699" s="8"/>
      <c r="I3699" s="8"/>
      <c r="K3699"/>
    </row>
    <row r="3700" spans="1:11" x14ac:dyDescent="0.25">
      <c r="A3700" s="3"/>
      <c r="B3700" s="9"/>
      <c r="C3700" s="10"/>
      <c r="D3700" s="9"/>
      <c r="F3700" s="3"/>
      <c r="G3700" s="8"/>
      <c r="H3700" s="8"/>
      <c r="I3700" s="8"/>
      <c r="K3700"/>
    </row>
    <row r="3701" spans="1:11" x14ac:dyDescent="0.25">
      <c r="A3701" s="3"/>
      <c r="B3701" s="9"/>
      <c r="C3701" s="10"/>
      <c r="D3701" s="9"/>
      <c r="F3701" s="3"/>
      <c r="G3701" s="8"/>
      <c r="H3701" s="8"/>
      <c r="I3701" s="8"/>
      <c r="K3701"/>
    </row>
    <row r="3702" spans="1:11" x14ac:dyDescent="0.25">
      <c r="A3702" s="3"/>
      <c r="B3702" s="9"/>
      <c r="C3702" s="10"/>
      <c r="D3702" s="9"/>
      <c r="F3702" s="3"/>
      <c r="G3702" s="8"/>
      <c r="H3702" s="8"/>
      <c r="I3702" s="8"/>
      <c r="K3702"/>
    </row>
    <row r="3703" spans="1:11" x14ac:dyDescent="0.25">
      <c r="A3703" s="3"/>
      <c r="B3703" s="9"/>
      <c r="C3703" s="10"/>
      <c r="D3703" s="9"/>
      <c r="F3703" s="3"/>
      <c r="G3703" s="8"/>
      <c r="H3703" s="8"/>
      <c r="I3703" s="8"/>
      <c r="K3703"/>
    </row>
    <row r="3704" spans="1:11" x14ac:dyDescent="0.25">
      <c r="A3704" s="3"/>
      <c r="B3704" s="9"/>
      <c r="C3704" s="10"/>
      <c r="D3704" s="9"/>
      <c r="F3704" s="3"/>
      <c r="G3704" s="8"/>
      <c r="H3704" s="8"/>
      <c r="I3704" s="8"/>
      <c r="K3704"/>
    </row>
    <row r="3705" spans="1:11" x14ac:dyDescent="0.25">
      <c r="A3705" s="3"/>
      <c r="B3705" s="9"/>
      <c r="C3705" s="10"/>
      <c r="D3705" s="9"/>
      <c r="F3705" s="3"/>
      <c r="G3705" s="8"/>
      <c r="H3705" s="8"/>
      <c r="I3705" s="8"/>
      <c r="K3705"/>
    </row>
    <row r="3706" spans="1:11" x14ac:dyDescent="0.25">
      <c r="A3706" s="3"/>
      <c r="B3706" s="9"/>
      <c r="C3706" s="10"/>
      <c r="D3706" s="9"/>
      <c r="F3706" s="3"/>
      <c r="G3706" s="8"/>
      <c r="H3706" s="8"/>
      <c r="I3706" s="8"/>
      <c r="K3706"/>
    </row>
    <row r="3707" spans="1:11" x14ac:dyDescent="0.25">
      <c r="A3707" s="3"/>
      <c r="B3707" s="9"/>
      <c r="C3707" s="10"/>
      <c r="D3707" s="9"/>
      <c r="F3707" s="3"/>
      <c r="G3707" s="8"/>
      <c r="H3707" s="8"/>
      <c r="I3707" s="8"/>
      <c r="K3707"/>
    </row>
    <row r="3708" spans="1:11" x14ac:dyDescent="0.25">
      <c r="A3708" s="3"/>
      <c r="B3708" s="9"/>
      <c r="C3708" s="10"/>
      <c r="D3708" s="9"/>
      <c r="F3708" s="3"/>
      <c r="G3708" s="8"/>
      <c r="H3708" s="8"/>
      <c r="I3708" s="8"/>
      <c r="K3708"/>
    </row>
    <row r="3709" spans="1:11" x14ac:dyDescent="0.25">
      <c r="A3709" s="3"/>
      <c r="B3709" s="9"/>
      <c r="C3709" s="10"/>
      <c r="D3709" s="9"/>
      <c r="F3709" s="3"/>
      <c r="G3709" s="8"/>
      <c r="H3709" s="8"/>
      <c r="I3709" s="8"/>
      <c r="K3709"/>
    </row>
    <row r="3710" spans="1:11" x14ac:dyDescent="0.25">
      <c r="A3710" s="3"/>
      <c r="B3710" s="9"/>
      <c r="C3710" s="10"/>
      <c r="D3710" s="9"/>
      <c r="F3710" s="3"/>
      <c r="G3710" s="8"/>
      <c r="H3710" s="8"/>
      <c r="I3710" s="8"/>
      <c r="K3710"/>
    </row>
    <row r="3711" spans="1:11" x14ac:dyDescent="0.25">
      <c r="A3711" s="3"/>
      <c r="B3711" s="9"/>
      <c r="C3711" s="10"/>
      <c r="D3711" s="9"/>
      <c r="F3711" s="3"/>
      <c r="G3711" s="8"/>
      <c r="H3711" s="8"/>
      <c r="I3711" s="8"/>
      <c r="K3711"/>
    </row>
    <row r="3712" spans="1:11" x14ac:dyDescent="0.25">
      <c r="A3712" s="3"/>
      <c r="B3712" s="9"/>
      <c r="C3712" s="10"/>
      <c r="D3712" s="9"/>
      <c r="F3712" s="3"/>
      <c r="G3712" s="8"/>
      <c r="H3712" s="8"/>
      <c r="I3712" s="8"/>
      <c r="K3712"/>
    </row>
    <row r="3713" spans="1:11" x14ac:dyDescent="0.25">
      <c r="A3713" s="3"/>
      <c r="B3713" s="9"/>
      <c r="C3713" s="10"/>
      <c r="D3713" s="9"/>
      <c r="F3713" s="3"/>
      <c r="G3713" s="8"/>
      <c r="H3713" s="8"/>
      <c r="I3713" s="8"/>
      <c r="K3713"/>
    </row>
    <row r="3714" spans="1:11" x14ac:dyDescent="0.25">
      <c r="A3714" s="3"/>
      <c r="B3714" s="9"/>
      <c r="C3714" s="10"/>
      <c r="D3714" s="9"/>
      <c r="F3714" s="3"/>
      <c r="G3714" s="8"/>
      <c r="H3714" s="8"/>
      <c r="I3714" s="8"/>
      <c r="K3714"/>
    </row>
    <row r="3715" spans="1:11" x14ac:dyDescent="0.25">
      <c r="A3715" s="3"/>
      <c r="B3715" s="9"/>
      <c r="C3715" s="10"/>
      <c r="D3715" s="9"/>
      <c r="F3715" s="3"/>
      <c r="G3715" s="8"/>
      <c r="H3715" s="8"/>
      <c r="I3715" s="8"/>
      <c r="K3715"/>
    </row>
    <row r="3716" spans="1:11" x14ac:dyDescent="0.25">
      <c r="A3716" s="3"/>
      <c r="B3716" s="9"/>
      <c r="C3716" s="10"/>
      <c r="D3716" s="9"/>
      <c r="F3716" s="3"/>
      <c r="G3716" s="8"/>
      <c r="H3716" s="8"/>
      <c r="I3716" s="8"/>
      <c r="K3716"/>
    </row>
    <row r="3717" spans="1:11" x14ac:dyDescent="0.25">
      <c r="A3717" s="3"/>
      <c r="B3717" s="9"/>
      <c r="C3717" s="10"/>
      <c r="D3717" s="9"/>
      <c r="F3717" s="3"/>
      <c r="G3717" s="8"/>
      <c r="H3717" s="8"/>
      <c r="I3717" s="8"/>
      <c r="K3717"/>
    </row>
    <row r="3718" spans="1:11" x14ac:dyDescent="0.25">
      <c r="A3718" s="3"/>
      <c r="B3718" s="9"/>
      <c r="C3718" s="10"/>
      <c r="D3718" s="9"/>
      <c r="F3718" s="3"/>
      <c r="G3718" s="8"/>
      <c r="H3718" s="8"/>
      <c r="I3718" s="8"/>
      <c r="K3718"/>
    </row>
    <row r="3719" spans="1:11" x14ac:dyDescent="0.25">
      <c r="A3719" s="3"/>
      <c r="B3719" s="9"/>
      <c r="C3719" s="10"/>
      <c r="D3719" s="9"/>
      <c r="F3719" s="3"/>
      <c r="G3719" s="8"/>
      <c r="H3719" s="8"/>
      <c r="I3719" s="8"/>
      <c r="K3719"/>
    </row>
    <row r="3720" spans="1:11" x14ac:dyDescent="0.25">
      <c r="A3720" s="3"/>
      <c r="B3720" s="9"/>
      <c r="C3720" s="10"/>
      <c r="D3720" s="9"/>
      <c r="F3720" s="3"/>
      <c r="G3720" s="8"/>
      <c r="H3720" s="8"/>
      <c r="I3720" s="8"/>
      <c r="K3720"/>
    </row>
    <row r="3721" spans="1:11" x14ac:dyDescent="0.25">
      <c r="A3721" s="3"/>
      <c r="B3721" s="9"/>
      <c r="C3721" s="10"/>
      <c r="D3721" s="9"/>
      <c r="F3721" s="3"/>
      <c r="G3721" s="8"/>
      <c r="H3721" s="8"/>
      <c r="I3721" s="8"/>
      <c r="K3721"/>
    </row>
    <row r="3722" spans="1:11" x14ac:dyDescent="0.25">
      <c r="A3722" s="3"/>
      <c r="B3722" s="9"/>
      <c r="C3722" s="10"/>
      <c r="D3722" s="9"/>
      <c r="F3722" s="3"/>
      <c r="G3722" s="8"/>
      <c r="H3722" s="8"/>
      <c r="I3722" s="8"/>
      <c r="K3722"/>
    </row>
    <row r="3723" spans="1:11" x14ac:dyDescent="0.25">
      <c r="A3723" s="3"/>
      <c r="B3723" s="9"/>
      <c r="C3723" s="10"/>
      <c r="D3723" s="9"/>
      <c r="F3723" s="3"/>
      <c r="G3723" s="8"/>
      <c r="H3723" s="8"/>
      <c r="I3723" s="8"/>
      <c r="K3723"/>
    </row>
    <row r="3724" spans="1:11" x14ac:dyDescent="0.25">
      <c r="A3724" s="3"/>
      <c r="B3724" s="9"/>
      <c r="C3724" s="10"/>
      <c r="D3724" s="9"/>
      <c r="F3724" s="3"/>
      <c r="G3724" s="8"/>
      <c r="H3724" s="8"/>
      <c r="I3724" s="8"/>
      <c r="K3724"/>
    </row>
    <row r="3725" spans="1:11" x14ac:dyDescent="0.25">
      <c r="A3725" s="3"/>
      <c r="B3725" s="9"/>
      <c r="C3725" s="10"/>
      <c r="D3725" s="9"/>
      <c r="F3725" s="3"/>
      <c r="G3725" s="8"/>
      <c r="H3725" s="8"/>
      <c r="I3725" s="8"/>
      <c r="K3725"/>
    </row>
    <row r="3726" spans="1:11" x14ac:dyDescent="0.25">
      <c r="A3726" s="3"/>
      <c r="B3726" s="9"/>
      <c r="C3726" s="10"/>
      <c r="D3726" s="9"/>
      <c r="F3726" s="3"/>
      <c r="G3726" s="8"/>
      <c r="H3726" s="8"/>
      <c r="I3726" s="8"/>
      <c r="K3726"/>
    </row>
    <row r="3727" spans="1:11" x14ac:dyDescent="0.25">
      <c r="A3727" s="3"/>
      <c r="B3727" s="9"/>
      <c r="C3727" s="10"/>
      <c r="D3727" s="9"/>
      <c r="F3727" s="3"/>
      <c r="G3727" s="8"/>
      <c r="H3727" s="8"/>
      <c r="I3727" s="8"/>
      <c r="K3727"/>
    </row>
    <row r="3728" spans="1:11" x14ac:dyDescent="0.25">
      <c r="A3728" s="3"/>
      <c r="B3728" s="9"/>
      <c r="C3728" s="10"/>
      <c r="D3728" s="9"/>
      <c r="F3728" s="3"/>
      <c r="G3728" s="8"/>
      <c r="H3728" s="8"/>
      <c r="I3728" s="8"/>
      <c r="K3728"/>
    </row>
    <row r="3729" spans="1:11" x14ac:dyDescent="0.25">
      <c r="A3729" s="3"/>
      <c r="B3729" s="9"/>
      <c r="C3729" s="10"/>
      <c r="D3729" s="9"/>
      <c r="F3729" s="3"/>
      <c r="G3729" s="8"/>
      <c r="H3729" s="8"/>
      <c r="I3729" s="8"/>
      <c r="K3729"/>
    </row>
    <row r="3730" spans="1:11" x14ac:dyDescent="0.25">
      <c r="A3730" s="3"/>
      <c r="B3730" s="9"/>
      <c r="C3730" s="10"/>
      <c r="D3730" s="9"/>
      <c r="F3730" s="3"/>
      <c r="G3730" s="8"/>
      <c r="H3730" s="8"/>
      <c r="I3730" s="8"/>
      <c r="K3730"/>
    </row>
    <row r="3731" spans="1:11" x14ac:dyDescent="0.25">
      <c r="A3731" s="3"/>
      <c r="B3731" s="9"/>
      <c r="C3731" s="10"/>
      <c r="D3731" s="9"/>
      <c r="F3731" s="3"/>
      <c r="G3731" s="8"/>
      <c r="H3731" s="8"/>
      <c r="I3731" s="8"/>
      <c r="K3731"/>
    </row>
    <row r="3732" spans="1:11" x14ac:dyDescent="0.25">
      <c r="A3732" s="3"/>
      <c r="B3732" s="9"/>
      <c r="C3732" s="10"/>
      <c r="D3732" s="9"/>
      <c r="F3732" s="3"/>
      <c r="G3732" s="8"/>
      <c r="H3732" s="8"/>
      <c r="I3732" s="8"/>
      <c r="K3732"/>
    </row>
    <row r="3733" spans="1:11" x14ac:dyDescent="0.25">
      <c r="A3733" s="3"/>
      <c r="B3733" s="9"/>
      <c r="C3733" s="10"/>
      <c r="D3733" s="9"/>
      <c r="F3733" s="3"/>
      <c r="G3733" s="8"/>
      <c r="H3733" s="8"/>
      <c r="I3733" s="8"/>
      <c r="K3733"/>
    </row>
    <row r="3734" spans="1:11" x14ac:dyDescent="0.25">
      <c r="A3734" s="3"/>
      <c r="B3734" s="9"/>
      <c r="C3734" s="10"/>
      <c r="D3734" s="9"/>
      <c r="F3734" s="3"/>
      <c r="G3734" s="8"/>
      <c r="H3734" s="8"/>
      <c r="I3734" s="8"/>
      <c r="K3734"/>
    </row>
    <row r="3735" spans="1:11" x14ac:dyDescent="0.25">
      <c r="A3735" s="3"/>
      <c r="B3735" s="9"/>
      <c r="C3735" s="10"/>
      <c r="D3735" s="9"/>
      <c r="F3735" s="3"/>
      <c r="G3735" s="8"/>
      <c r="H3735" s="8"/>
      <c r="I3735" s="8"/>
      <c r="K3735"/>
    </row>
    <row r="3736" spans="1:11" x14ac:dyDescent="0.25">
      <c r="A3736" s="3"/>
      <c r="B3736" s="9"/>
      <c r="C3736" s="10"/>
      <c r="D3736" s="9"/>
      <c r="F3736" s="3"/>
      <c r="G3736" s="8"/>
      <c r="H3736" s="8"/>
      <c r="I3736" s="8"/>
      <c r="K3736"/>
    </row>
    <row r="3737" spans="1:11" x14ac:dyDescent="0.25">
      <c r="A3737" s="3"/>
      <c r="B3737" s="9"/>
      <c r="C3737" s="10"/>
      <c r="D3737" s="9"/>
      <c r="F3737" s="3"/>
      <c r="G3737" s="8"/>
      <c r="H3737" s="8"/>
      <c r="I3737" s="8"/>
      <c r="K3737"/>
    </row>
    <row r="3738" spans="1:11" x14ac:dyDescent="0.25">
      <c r="A3738" s="3"/>
      <c r="B3738" s="9"/>
      <c r="C3738" s="10"/>
      <c r="D3738" s="9"/>
      <c r="F3738" s="3"/>
      <c r="G3738" s="8"/>
      <c r="H3738" s="8"/>
      <c r="I3738" s="8"/>
      <c r="K3738"/>
    </row>
    <row r="3739" spans="1:11" x14ac:dyDescent="0.25">
      <c r="A3739" s="3"/>
      <c r="B3739" s="9"/>
      <c r="C3739" s="10"/>
      <c r="D3739" s="9"/>
      <c r="F3739" s="3"/>
      <c r="G3739" s="8"/>
      <c r="H3739" s="8"/>
      <c r="I3739" s="8"/>
      <c r="K3739"/>
    </row>
    <row r="3740" spans="1:11" x14ac:dyDescent="0.25">
      <c r="A3740" s="3"/>
      <c r="B3740" s="9"/>
      <c r="C3740" s="10"/>
      <c r="D3740" s="9"/>
      <c r="F3740" s="3"/>
      <c r="G3740" s="8"/>
      <c r="H3740" s="8"/>
      <c r="I3740" s="8"/>
      <c r="K3740"/>
    </row>
    <row r="3741" spans="1:11" x14ac:dyDescent="0.25">
      <c r="A3741" s="3"/>
      <c r="B3741" s="9"/>
      <c r="C3741" s="10"/>
      <c r="D3741" s="9"/>
      <c r="F3741" s="3"/>
      <c r="G3741" s="8"/>
      <c r="H3741" s="8"/>
      <c r="I3741" s="8"/>
      <c r="K3741"/>
    </row>
    <row r="3742" spans="1:11" x14ac:dyDescent="0.25">
      <c r="A3742" s="3"/>
      <c r="B3742" s="9"/>
      <c r="C3742" s="10"/>
      <c r="D3742" s="9"/>
      <c r="F3742" s="3"/>
      <c r="G3742" s="8"/>
      <c r="H3742" s="8"/>
      <c r="I3742" s="8"/>
      <c r="K3742"/>
    </row>
    <row r="3743" spans="1:11" x14ac:dyDescent="0.25">
      <c r="A3743" s="3"/>
      <c r="B3743" s="9"/>
      <c r="C3743" s="10"/>
      <c r="D3743" s="9"/>
      <c r="F3743" s="3"/>
      <c r="G3743" s="8"/>
      <c r="H3743" s="8"/>
      <c r="I3743" s="8"/>
      <c r="K3743"/>
    </row>
    <row r="3744" spans="1:11" x14ac:dyDescent="0.25">
      <c r="A3744" s="3"/>
      <c r="B3744" s="9"/>
      <c r="C3744" s="10"/>
      <c r="D3744" s="9"/>
      <c r="F3744" s="3"/>
      <c r="G3744" s="8"/>
      <c r="H3744" s="8"/>
      <c r="I3744" s="8"/>
      <c r="K3744"/>
    </row>
    <row r="3745" spans="1:11" x14ac:dyDescent="0.25">
      <c r="A3745" s="3"/>
      <c r="B3745" s="9"/>
      <c r="C3745" s="10"/>
      <c r="D3745" s="9"/>
      <c r="F3745" s="3"/>
      <c r="G3745" s="8"/>
      <c r="H3745" s="8"/>
      <c r="I3745" s="8"/>
      <c r="K3745"/>
    </row>
    <row r="3746" spans="1:11" x14ac:dyDescent="0.25">
      <c r="A3746" s="3"/>
      <c r="B3746" s="9"/>
      <c r="C3746" s="10"/>
      <c r="D3746" s="9"/>
      <c r="F3746" s="3"/>
      <c r="G3746" s="8"/>
      <c r="H3746" s="8"/>
      <c r="I3746" s="8"/>
      <c r="K3746"/>
    </row>
    <row r="3747" spans="1:11" x14ac:dyDescent="0.25">
      <c r="A3747" s="3"/>
      <c r="B3747" s="9"/>
      <c r="C3747" s="10"/>
      <c r="D3747" s="9"/>
      <c r="F3747" s="3"/>
      <c r="G3747" s="8"/>
      <c r="H3747" s="8"/>
      <c r="I3747" s="8"/>
      <c r="K3747"/>
    </row>
    <row r="3748" spans="1:11" x14ac:dyDescent="0.25">
      <c r="A3748" s="3"/>
      <c r="B3748" s="9"/>
      <c r="C3748" s="10"/>
      <c r="D3748" s="9"/>
      <c r="F3748" s="3"/>
      <c r="G3748" s="8"/>
      <c r="H3748" s="8"/>
      <c r="I3748" s="8"/>
      <c r="K3748"/>
    </row>
    <row r="3749" spans="1:11" x14ac:dyDescent="0.25">
      <c r="A3749" s="3"/>
      <c r="B3749" s="9"/>
      <c r="C3749" s="10"/>
      <c r="D3749" s="9"/>
      <c r="F3749" s="3"/>
      <c r="G3749" s="8"/>
      <c r="H3749" s="8"/>
      <c r="I3749" s="8"/>
      <c r="K3749"/>
    </row>
    <row r="3750" spans="1:11" x14ac:dyDescent="0.25">
      <c r="A3750" s="3"/>
      <c r="B3750" s="9"/>
      <c r="C3750" s="10"/>
      <c r="D3750" s="9"/>
      <c r="F3750" s="3"/>
      <c r="G3750" s="8"/>
      <c r="H3750" s="8"/>
      <c r="I3750" s="8"/>
      <c r="K3750"/>
    </row>
    <row r="3751" spans="1:11" x14ac:dyDescent="0.25">
      <c r="A3751" s="3"/>
      <c r="B3751" s="9"/>
      <c r="C3751" s="10"/>
      <c r="D3751" s="9"/>
      <c r="F3751" s="3"/>
      <c r="G3751" s="8"/>
      <c r="H3751" s="8"/>
      <c r="I3751" s="8"/>
      <c r="K3751"/>
    </row>
    <row r="3752" spans="1:11" x14ac:dyDescent="0.25">
      <c r="A3752" s="3"/>
      <c r="B3752" s="9"/>
      <c r="C3752" s="10"/>
      <c r="D3752" s="9"/>
      <c r="F3752" s="3"/>
      <c r="G3752" s="8"/>
      <c r="H3752" s="8"/>
      <c r="I3752" s="8"/>
      <c r="K3752"/>
    </row>
    <row r="3753" spans="1:11" x14ac:dyDescent="0.25">
      <c r="A3753" s="3"/>
      <c r="B3753" s="9"/>
      <c r="C3753" s="10"/>
      <c r="D3753" s="9"/>
      <c r="F3753" s="3"/>
      <c r="G3753" s="8"/>
      <c r="H3753" s="8"/>
      <c r="I3753" s="8"/>
      <c r="K3753"/>
    </row>
    <row r="3754" spans="1:11" x14ac:dyDescent="0.25">
      <c r="A3754" s="3"/>
      <c r="B3754" s="9"/>
      <c r="C3754" s="10"/>
      <c r="D3754" s="9"/>
      <c r="F3754" s="3"/>
      <c r="G3754" s="8"/>
      <c r="H3754" s="8"/>
      <c r="I3754" s="8"/>
      <c r="K3754"/>
    </row>
    <row r="3755" spans="1:11" x14ac:dyDescent="0.25">
      <c r="A3755" s="3"/>
      <c r="B3755" s="9"/>
      <c r="C3755" s="10"/>
      <c r="D3755" s="9"/>
      <c r="F3755" s="3"/>
      <c r="G3755" s="8"/>
      <c r="H3755" s="8"/>
      <c r="I3755" s="8"/>
      <c r="K3755"/>
    </row>
    <row r="3756" spans="1:11" x14ac:dyDescent="0.25">
      <c r="A3756" s="3"/>
      <c r="B3756" s="9"/>
      <c r="C3756" s="10"/>
      <c r="D3756" s="9"/>
      <c r="F3756" s="3"/>
      <c r="G3756" s="8"/>
      <c r="H3756" s="8"/>
      <c r="I3756" s="8"/>
      <c r="K3756"/>
    </row>
    <row r="3757" spans="1:11" x14ac:dyDescent="0.25">
      <c r="A3757" s="3"/>
      <c r="B3757" s="9"/>
      <c r="C3757" s="10"/>
      <c r="D3757" s="9"/>
      <c r="F3757" s="3"/>
      <c r="G3757" s="8"/>
      <c r="H3757" s="8"/>
      <c r="I3757" s="8"/>
      <c r="K3757"/>
    </row>
    <row r="3758" spans="1:11" x14ac:dyDescent="0.25">
      <c r="A3758" s="3"/>
      <c r="B3758" s="9"/>
      <c r="C3758" s="10"/>
      <c r="D3758" s="9"/>
      <c r="F3758" s="3"/>
      <c r="G3758" s="8"/>
      <c r="H3758" s="8"/>
      <c r="I3758" s="8"/>
      <c r="K3758"/>
    </row>
    <row r="3759" spans="1:11" x14ac:dyDescent="0.25">
      <c r="A3759" s="3"/>
      <c r="B3759" s="9"/>
      <c r="C3759" s="10"/>
      <c r="D3759" s="9"/>
      <c r="F3759" s="3"/>
      <c r="G3759" s="8"/>
      <c r="H3759" s="8"/>
      <c r="I3759" s="8"/>
      <c r="K3759"/>
    </row>
    <row r="3760" spans="1:11" x14ac:dyDescent="0.25">
      <c r="A3760" s="3"/>
      <c r="B3760" s="9"/>
      <c r="C3760" s="10"/>
      <c r="D3760" s="9"/>
      <c r="F3760" s="3"/>
      <c r="G3760" s="8"/>
      <c r="H3760" s="8"/>
      <c r="I3760" s="8"/>
      <c r="K3760"/>
    </row>
    <row r="3761" spans="1:11" x14ac:dyDescent="0.25">
      <c r="A3761" s="3"/>
      <c r="B3761" s="9"/>
      <c r="C3761" s="10"/>
      <c r="D3761" s="9"/>
      <c r="F3761" s="3"/>
      <c r="G3761" s="8"/>
      <c r="H3761" s="8"/>
      <c r="I3761" s="8"/>
      <c r="K3761"/>
    </row>
    <row r="3762" spans="1:11" x14ac:dyDescent="0.25">
      <c r="A3762" s="3"/>
      <c r="B3762" s="9"/>
      <c r="C3762" s="10"/>
      <c r="D3762" s="9"/>
      <c r="F3762" s="3"/>
      <c r="G3762" s="8"/>
      <c r="H3762" s="8"/>
      <c r="I3762" s="8"/>
      <c r="K3762"/>
    </row>
    <row r="3763" spans="1:11" x14ac:dyDescent="0.25">
      <c r="A3763" s="3"/>
      <c r="B3763" s="9"/>
      <c r="C3763" s="10"/>
      <c r="D3763" s="9"/>
      <c r="F3763" s="3"/>
      <c r="G3763" s="8"/>
      <c r="H3763" s="8"/>
      <c r="I3763" s="8"/>
      <c r="K3763"/>
    </row>
    <row r="3764" spans="1:11" x14ac:dyDescent="0.25">
      <c r="A3764" s="3"/>
      <c r="B3764" s="9"/>
      <c r="C3764" s="10"/>
      <c r="D3764" s="9"/>
      <c r="F3764" s="3"/>
      <c r="G3764" s="8"/>
      <c r="H3764" s="8"/>
      <c r="I3764" s="8"/>
      <c r="K3764"/>
    </row>
    <row r="3765" spans="1:11" x14ac:dyDescent="0.25">
      <c r="A3765" s="3"/>
      <c r="B3765" s="9"/>
      <c r="C3765" s="10"/>
      <c r="D3765" s="9"/>
      <c r="F3765" s="3"/>
      <c r="G3765" s="8"/>
      <c r="H3765" s="8"/>
      <c r="I3765" s="8"/>
      <c r="K3765"/>
    </row>
    <row r="3766" spans="1:11" x14ac:dyDescent="0.25">
      <c r="A3766" s="3"/>
      <c r="B3766" s="9"/>
      <c r="C3766" s="10"/>
      <c r="D3766" s="9"/>
      <c r="F3766" s="3"/>
      <c r="G3766" s="8"/>
      <c r="H3766" s="8"/>
      <c r="I3766" s="8"/>
      <c r="K3766"/>
    </row>
    <row r="3767" spans="1:11" x14ac:dyDescent="0.25">
      <c r="A3767" s="3"/>
      <c r="B3767" s="9"/>
      <c r="C3767" s="10"/>
      <c r="D3767" s="9"/>
      <c r="F3767" s="3"/>
      <c r="G3767" s="8"/>
      <c r="H3767" s="8"/>
      <c r="I3767" s="8"/>
      <c r="K3767"/>
    </row>
    <row r="3768" spans="1:11" x14ac:dyDescent="0.25">
      <c r="A3768" s="3"/>
      <c r="B3768" s="9"/>
      <c r="C3768" s="10"/>
      <c r="D3768" s="9"/>
      <c r="F3768" s="3"/>
      <c r="G3768" s="8"/>
      <c r="H3768" s="8"/>
      <c r="I3768" s="8"/>
      <c r="K3768"/>
    </row>
    <row r="3769" spans="1:11" x14ac:dyDescent="0.25">
      <c r="A3769" s="3"/>
      <c r="B3769" s="9"/>
      <c r="C3769" s="10"/>
      <c r="D3769" s="9"/>
      <c r="F3769" s="3"/>
      <c r="G3769" s="8"/>
      <c r="H3769" s="8"/>
      <c r="I3769" s="8"/>
      <c r="K3769"/>
    </row>
    <row r="3770" spans="1:11" x14ac:dyDescent="0.25">
      <c r="A3770" s="3"/>
      <c r="B3770" s="9"/>
      <c r="C3770" s="10"/>
      <c r="D3770" s="9"/>
      <c r="F3770" s="3"/>
      <c r="G3770" s="8"/>
      <c r="H3770" s="8"/>
      <c r="I3770" s="8"/>
      <c r="K3770"/>
    </row>
    <row r="3771" spans="1:11" x14ac:dyDescent="0.25">
      <c r="A3771" s="3"/>
      <c r="B3771" s="9"/>
      <c r="C3771" s="10"/>
      <c r="D3771" s="9"/>
      <c r="F3771" s="3"/>
      <c r="G3771" s="8"/>
      <c r="H3771" s="8"/>
      <c r="I3771" s="8"/>
      <c r="K3771"/>
    </row>
    <row r="3772" spans="1:11" x14ac:dyDescent="0.25">
      <c r="A3772" s="3"/>
      <c r="B3772" s="9"/>
      <c r="C3772" s="10"/>
      <c r="D3772" s="9"/>
      <c r="F3772" s="3"/>
      <c r="G3772" s="8"/>
      <c r="H3772" s="8"/>
      <c r="I3772" s="8"/>
      <c r="K3772"/>
    </row>
    <row r="3773" spans="1:11" x14ac:dyDescent="0.25">
      <c r="A3773" s="3"/>
      <c r="B3773" s="9"/>
      <c r="C3773" s="10"/>
      <c r="D3773" s="9"/>
      <c r="F3773" s="3"/>
      <c r="G3773" s="8"/>
      <c r="H3773" s="8"/>
      <c r="I3773" s="8"/>
      <c r="K3773"/>
    </row>
    <row r="3774" spans="1:11" x14ac:dyDescent="0.25">
      <c r="A3774" s="3"/>
      <c r="B3774" s="9"/>
      <c r="C3774" s="10"/>
      <c r="D3774" s="9"/>
      <c r="F3774" s="3"/>
      <c r="G3774" s="8"/>
      <c r="H3774" s="8"/>
      <c r="I3774" s="8"/>
      <c r="K3774"/>
    </row>
    <row r="3775" spans="1:11" x14ac:dyDescent="0.25">
      <c r="A3775" s="3"/>
      <c r="B3775" s="9"/>
      <c r="C3775" s="10"/>
      <c r="D3775" s="9"/>
      <c r="F3775" s="3"/>
      <c r="G3775" s="8"/>
      <c r="H3775" s="8"/>
      <c r="I3775" s="8"/>
      <c r="K3775"/>
    </row>
    <row r="3776" spans="1:11" x14ac:dyDescent="0.25">
      <c r="A3776" s="3"/>
      <c r="B3776" s="9"/>
      <c r="C3776" s="10"/>
      <c r="D3776" s="9"/>
      <c r="F3776" s="3"/>
      <c r="G3776" s="8"/>
      <c r="H3776" s="8"/>
      <c r="I3776" s="8"/>
      <c r="K3776"/>
    </row>
    <row r="3777" spans="1:11" x14ac:dyDescent="0.25">
      <c r="A3777" s="3"/>
      <c r="B3777" s="9"/>
      <c r="C3777" s="10"/>
      <c r="D3777" s="9"/>
      <c r="F3777" s="3"/>
      <c r="G3777" s="8"/>
      <c r="H3777" s="8"/>
      <c r="I3777" s="8"/>
      <c r="K3777"/>
    </row>
    <row r="3778" spans="1:11" x14ac:dyDescent="0.25">
      <c r="A3778" s="3"/>
      <c r="B3778" s="9"/>
      <c r="C3778" s="10"/>
      <c r="D3778" s="9"/>
      <c r="F3778" s="3"/>
      <c r="G3778" s="8"/>
      <c r="H3778" s="8"/>
      <c r="I3778" s="8"/>
      <c r="K3778"/>
    </row>
    <row r="3779" spans="1:11" x14ac:dyDescent="0.25">
      <c r="A3779" s="3"/>
      <c r="B3779" s="9"/>
      <c r="C3779" s="10"/>
      <c r="D3779" s="9"/>
      <c r="F3779" s="3"/>
      <c r="G3779" s="8"/>
      <c r="H3779" s="8"/>
      <c r="I3779" s="8"/>
      <c r="K3779"/>
    </row>
    <row r="3780" spans="1:11" x14ac:dyDescent="0.25">
      <c r="A3780" s="3"/>
      <c r="B3780" s="9"/>
      <c r="C3780" s="10"/>
      <c r="D3780" s="9"/>
      <c r="F3780" s="3"/>
      <c r="G3780" s="8"/>
      <c r="H3780" s="8"/>
      <c r="I3780" s="8"/>
      <c r="K3780"/>
    </row>
    <row r="3781" spans="1:11" x14ac:dyDescent="0.25">
      <c r="A3781" s="3"/>
      <c r="B3781" s="9"/>
      <c r="C3781" s="10"/>
      <c r="D3781" s="9"/>
      <c r="F3781" s="3"/>
      <c r="G3781" s="8"/>
      <c r="H3781" s="8"/>
      <c r="I3781" s="8"/>
      <c r="K3781"/>
    </row>
    <row r="3782" spans="1:11" x14ac:dyDescent="0.25">
      <c r="A3782" s="3"/>
      <c r="B3782" s="9"/>
      <c r="C3782" s="10"/>
      <c r="D3782" s="9"/>
      <c r="F3782" s="3"/>
      <c r="G3782" s="8"/>
      <c r="H3782" s="8"/>
      <c r="I3782" s="8"/>
      <c r="K3782"/>
    </row>
    <row r="3783" spans="1:11" x14ac:dyDescent="0.25">
      <c r="A3783" s="3"/>
      <c r="B3783" s="9"/>
      <c r="C3783" s="10"/>
      <c r="D3783" s="9"/>
      <c r="F3783" s="3"/>
      <c r="G3783" s="8"/>
      <c r="H3783" s="8"/>
      <c r="I3783" s="8"/>
      <c r="K3783"/>
    </row>
    <row r="3784" spans="1:11" x14ac:dyDescent="0.25">
      <c r="A3784" s="3"/>
      <c r="B3784" s="9"/>
      <c r="C3784" s="10"/>
      <c r="D3784" s="9"/>
      <c r="F3784" s="3"/>
      <c r="G3784" s="8"/>
      <c r="H3784" s="8"/>
      <c r="I3784" s="8"/>
      <c r="K3784"/>
    </row>
    <row r="3785" spans="1:11" x14ac:dyDescent="0.25">
      <c r="A3785" s="3"/>
      <c r="B3785" s="9"/>
      <c r="C3785" s="10"/>
      <c r="D3785" s="9"/>
      <c r="F3785" s="3"/>
      <c r="G3785" s="8"/>
      <c r="H3785" s="8"/>
      <c r="I3785" s="8"/>
      <c r="K3785"/>
    </row>
    <row r="3786" spans="1:11" x14ac:dyDescent="0.25">
      <c r="A3786" s="3"/>
      <c r="B3786" s="9"/>
      <c r="C3786" s="10"/>
      <c r="D3786" s="9"/>
      <c r="F3786" s="3"/>
      <c r="G3786" s="8"/>
      <c r="H3786" s="8"/>
      <c r="I3786" s="8"/>
      <c r="K3786"/>
    </row>
    <row r="3787" spans="1:11" x14ac:dyDescent="0.25">
      <c r="A3787" s="3"/>
      <c r="B3787" s="9"/>
      <c r="C3787" s="10"/>
      <c r="D3787" s="9"/>
      <c r="F3787" s="3"/>
      <c r="G3787" s="8"/>
      <c r="H3787" s="8"/>
      <c r="I3787" s="8"/>
      <c r="K3787"/>
    </row>
    <row r="3788" spans="1:11" x14ac:dyDescent="0.25">
      <c r="A3788" s="3"/>
      <c r="B3788" s="9"/>
      <c r="C3788" s="10"/>
      <c r="D3788" s="9"/>
      <c r="F3788" s="3"/>
      <c r="G3788" s="8"/>
      <c r="H3788" s="8"/>
      <c r="I3788" s="8"/>
      <c r="K3788"/>
    </row>
    <row r="3789" spans="1:11" x14ac:dyDescent="0.25">
      <c r="A3789" s="3"/>
      <c r="B3789" s="9"/>
      <c r="C3789" s="10"/>
      <c r="D3789" s="9"/>
      <c r="F3789" s="3"/>
      <c r="G3789" s="8"/>
      <c r="H3789" s="8"/>
      <c r="I3789" s="8"/>
      <c r="K3789"/>
    </row>
    <row r="3790" spans="1:11" x14ac:dyDescent="0.25">
      <c r="A3790" s="3"/>
      <c r="B3790" s="9"/>
      <c r="C3790" s="10"/>
      <c r="D3790" s="9"/>
      <c r="F3790" s="3"/>
      <c r="G3790" s="8"/>
      <c r="H3790" s="8"/>
      <c r="I3790" s="8"/>
      <c r="K3790"/>
    </row>
    <row r="3791" spans="1:11" x14ac:dyDescent="0.25">
      <c r="A3791" s="3"/>
      <c r="B3791" s="9"/>
      <c r="C3791" s="10"/>
      <c r="D3791" s="9"/>
      <c r="F3791" s="3"/>
      <c r="G3791" s="8"/>
      <c r="H3791" s="8"/>
      <c r="I3791" s="8"/>
      <c r="K3791"/>
    </row>
    <row r="3792" spans="1:11" x14ac:dyDescent="0.25">
      <c r="A3792" s="3"/>
      <c r="B3792" s="9"/>
      <c r="C3792" s="10"/>
      <c r="D3792" s="9"/>
      <c r="F3792" s="3"/>
      <c r="G3792" s="8"/>
      <c r="H3792" s="8"/>
      <c r="I3792" s="8"/>
      <c r="K3792"/>
    </row>
    <row r="3793" spans="1:11" x14ac:dyDescent="0.25">
      <c r="A3793" s="3"/>
      <c r="B3793" s="9"/>
      <c r="C3793" s="10"/>
      <c r="D3793" s="9"/>
      <c r="F3793" s="3"/>
      <c r="G3793" s="8"/>
      <c r="H3793" s="8"/>
      <c r="I3793" s="8"/>
      <c r="K3793"/>
    </row>
    <row r="3794" spans="1:11" x14ac:dyDescent="0.25">
      <c r="A3794" s="3"/>
      <c r="B3794" s="9"/>
      <c r="C3794" s="10"/>
      <c r="D3794" s="9"/>
      <c r="F3794" s="3"/>
      <c r="G3794" s="8"/>
      <c r="H3794" s="8"/>
      <c r="I3794" s="8"/>
      <c r="K3794"/>
    </row>
    <row r="3795" spans="1:11" x14ac:dyDescent="0.25">
      <c r="A3795" s="3"/>
      <c r="B3795" s="9"/>
      <c r="C3795" s="10"/>
      <c r="D3795" s="9"/>
      <c r="F3795" s="3"/>
      <c r="G3795" s="8"/>
      <c r="H3795" s="8"/>
      <c r="I3795" s="8"/>
      <c r="K3795"/>
    </row>
    <row r="3796" spans="1:11" x14ac:dyDescent="0.25">
      <c r="A3796" s="3"/>
      <c r="B3796" s="9"/>
      <c r="C3796" s="10"/>
      <c r="D3796" s="9"/>
      <c r="F3796" s="3"/>
      <c r="G3796" s="8"/>
      <c r="H3796" s="8"/>
      <c r="I3796" s="8"/>
      <c r="K3796"/>
    </row>
    <row r="3797" spans="1:11" x14ac:dyDescent="0.25">
      <c r="A3797" s="3"/>
      <c r="B3797" s="9"/>
      <c r="C3797" s="10"/>
      <c r="D3797" s="9"/>
      <c r="F3797" s="3"/>
      <c r="G3797" s="8"/>
      <c r="H3797" s="8"/>
      <c r="I3797" s="8"/>
      <c r="K3797"/>
    </row>
    <row r="3798" spans="1:11" x14ac:dyDescent="0.25">
      <c r="A3798" s="3"/>
      <c r="B3798" s="9"/>
      <c r="C3798" s="10"/>
      <c r="D3798" s="9"/>
      <c r="F3798" s="3"/>
      <c r="G3798" s="8"/>
      <c r="H3798" s="8"/>
      <c r="I3798" s="8"/>
      <c r="K3798"/>
    </row>
    <row r="3799" spans="1:11" x14ac:dyDescent="0.25">
      <c r="A3799" s="3"/>
      <c r="B3799" s="9"/>
      <c r="C3799" s="10"/>
      <c r="D3799" s="9"/>
      <c r="F3799" s="3"/>
      <c r="G3799" s="8"/>
      <c r="H3799" s="8"/>
      <c r="I3799" s="8"/>
      <c r="K3799"/>
    </row>
    <row r="3800" spans="1:11" x14ac:dyDescent="0.25">
      <c r="A3800" s="3"/>
      <c r="B3800" s="9"/>
      <c r="C3800" s="10"/>
      <c r="D3800" s="9"/>
      <c r="F3800" s="3"/>
      <c r="G3800" s="8"/>
      <c r="H3800" s="8"/>
      <c r="I3800" s="8"/>
      <c r="K3800"/>
    </row>
    <row r="3801" spans="1:11" x14ac:dyDescent="0.25">
      <c r="A3801" s="3"/>
      <c r="B3801" s="9"/>
      <c r="C3801" s="10"/>
      <c r="D3801" s="9"/>
      <c r="F3801" s="3"/>
      <c r="G3801" s="8"/>
      <c r="H3801" s="8"/>
      <c r="I3801" s="8"/>
      <c r="K3801"/>
    </row>
    <row r="3802" spans="1:11" x14ac:dyDescent="0.25">
      <c r="A3802" s="3"/>
      <c r="B3802" s="9"/>
      <c r="C3802" s="10"/>
      <c r="D3802" s="9"/>
      <c r="F3802" s="3"/>
      <c r="G3802" s="8"/>
      <c r="H3802" s="8"/>
      <c r="I3802" s="8"/>
      <c r="K3802"/>
    </row>
    <row r="3803" spans="1:11" x14ac:dyDescent="0.25">
      <c r="A3803" s="3"/>
      <c r="B3803" s="9"/>
      <c r="C3803" s="10"/>
      <c r="D3803" s="9"/>
      <c r="F3803" s="3"/>
      <c r="G3803" s="8"/>
      <c r="H3803" s="8"/>
      <c r="I3803" s="8"/>
      <c r="K3803"/>
    </row>
    <row r="3804" spans="1:11" x14ac:dyDescent="0.25">
      <c r="A3804" s="3"/>
      <c r="B3804" s="9"/>
      <c r="C3804" s="10"/>
      <c r="D3804" s="9"/>
      <c r="F3804" s="3"/>
      <c r="G3804" s="8"/>
      <c r="H3804" s="8"/>
      <c r="I3804" s="8"/>
      <c r="K3804"/>
    </row>
    <row r="3805" spans="1:11" x14ac:dyDescent="0.25">
      <c r="A3805" s="3"/>
      <c r="B3805" s="9"/>
      <c r="C3805" s="10"/>
      <c r="D3805" s="9"/>
      <c r="F3805" s="3"/>
      <c r="G3805" s="8"/>
      <c r="H3805" s="8"/>
      <c r="I3805" s="8"/>
      <c r="K3805"/>
    </row>
    <row r="3806" spans="1:11" x14ac:dyDescent="0.25">
      <c r="A3806" s="3"/>
      <c r="B3806" s="9"/>
      <c r="C3806" s="10"/>
      <c r="D3806" s="9"/>
      <c r="F3806" s="3"/>
      <c r="G3806" s="8"/>
      <c r="H3806" s="8"/>
      <c r="I3806" s="8"/>
      <c r="K3806"/>
    </row>
    <row r="3807" spans="1:11" x14ac:dyDescent="0.25">
      <c r="A3807" s="3"/>
      <c r="B3807" s="9"/>
      <c r="C3807" s="10"/>
      <c r="D3807" s="9"/>
      <c r="F3807" s="3"/>
      <c r="G3807" s="8"/>
      <c r="H3807" s="8"/>
      <c r="I3807" s="8"/>
      <c r="K3807"/>
    </row>
    <row r="3808" spans="1:11" x14ac:dyDescent="0.25">
      <c r="A3808" s="3"/>
      <c r="B3808" s="9"/>
      <c r="C3808" s="10"/>
      <c r="D3808" s="9"/>
      <c r="F3808" s="3"/>
      <c r="G3808" s="8"/>
      <c r="H3808" s="8"/>
      <c r="I3808" s="8"/>
      <c r="K3808"/>
    </row>
    <row r="3809" spans="1:11" x14ac:dyDescent="0.25">
      <c r="A3809" s="3"/>
      <c r="B3809" s="9"/>
      <c r="C3809" s="10"/>
      <c r="D3809" s="9"/>
      <c r="F3809" s="3"/>
      <c r="G3809" s="8"/>
      <c r="H3809" s="8"/>
      <c r="I3809" s="8"/>
      <c r="K3809"/>
    </row>
    <row r="3810" spans="1:11" x14ac:dyDescent="0.25">
      <c r="A3810" s="3"/>
      <c r="B3810" s="9"/>
      <c r="C3810" s="10"/>
      <c r="D3810" s="9"/>
      <c r="F3810" s="3"/>
      <c r="G3810" s="8"/>
      <c r="H3810" s="8"/>
      <c r="I3810" s="8"/>
      <c r="K3810"/>
    </row>
    <row r="3811" spans="1:11" x14ac:dyDescent="0.25">
      <c r="A3811" s="3"/>
      <c r="B3811" s="9"/>
      <c r="C3811" s="10"/>
      <c r="D3811" s="9"/>
      <c r="F3811" s="3"/>
      <c r="G3811" s="8"/>
      <c r="H3811" s="8"/>
      <c r="I3811" s="8"/>
      <c r="K3811"/>
    </row>
    <row r="3812" spans="1:11" x14ac:dyDescent="0.25">
      <c r="A3812" s="3"/>
      <c r="B3812" s="9"/>
      <c r="C3812" s="10"/>
      <c r="D3812" s="9"/>
      <c r="F3812" s="3"/>
      <c r="G3812" s="8"/>
      <c r="H3812" s="8"/>
      <c r="I3812" s="8"/>
      <c r="K3812"/>
    </row>
    <row r="3813" spans="1:11" x14ac:dyDescent="0.25">
      <c r="A3813" s="3"/>
      <c r="B3813" s="9"/>
      <c r="C3813" s="10"/>
      <c r="D3813" s="9"/>
      <c r="F3813" s="3"/>
      <c r="G3813" s="8"/>
      <c r="H3813" s="8"/>
      <c r="I3813" s="8"/>
      <c r="K3813"/>
    </row>
    <row r="3814" spans="1:11" x14ac:dyDescent="0.25">
      <c r="A3814" s="3"/>
      <c r="B3814" s="9"/>
      <c r="C3814" s="10"/>
      <c r="D3814" s="9"/>
      <c r="F3814" s="3"/>
      <c r="G3814" s="8"/>
      <c r="H3814" s="8"/>
      <c r="I3814" s="8"/>
      <c r="K3814"/>
    </row>
    <row r="3815" spans="1:11" x14ac:dyDescent="0.25">
      <c r="A3815" s="3"/>
      <c r="B3815" s="9"/>
      <c r="C3815" s="10"/>
      <c r="D3815" s="9"/>
      <c r="F3815" s="3"/>
      <c r="G3815" s="8"/>
      <c r="H3815" s="8"/>
      <c r="I3815" s="8"/>
      <c r="K3815"/>
    </row>
    <row r="3816" spans="1:11" x14ac:dyDescent="0.25">
      <c r="A3816" s="3"/>
      <c r="B3816" s="9"/>
      <c r="C3816" s="10"/>
      <c r="D3816" s="9"/>
      <c r="F3816" s="3"/>
      <c r="G3816" s="8"/>
      <c r="H3816" s="8"/>
      <c r="I3816" s="8"/>
      <c r="K3816"/>
    </row>
    <row r="3817" spans="1:11" x14ac:dyDescent="0.25">
      <c r="A3817" s="3"/>
      <c r="B3817" s="9"/>
      <c r="C3817" s="10"/>
      <c r="D3817" s="9"/>
      <c r="F3817" s="3"/>
      <c r="G3817" s="8"/>
      <c r="H3817" s="8"/>
      <c r="I3817" s="8"/>
      <c r="K3817"/>
    </row>
    <row r="3818" spans="1:11" x14ac:dyDescent="0.25">
      <c r="A3818" s="3"/>
      <c r="B3818" s="9"/>
      <c r="C3818" s="10"/>
      <c r="D3818" s="9"/>
      <c r="F3818" s="3"/>
      <c r="G3818" s="8"/>
      <c r="H3818" s="8"/>
      <c r="I3818" s="8"/>
      <c r="K3818"/>
    </row>
    <row r="3819" spans="1:11" x14ac:dyDescent="0.25">
      <c r="A3819" s="3"/>
      <c r="B3819" s="9"/>
      <c r="C3819" s="10"/>
      <c r="D3819" s="9"/>
      <c r="F3819" s="3"/>
      <c r="G3819" s="8"/>
      <c r="H3819" s="8"/>
      <c r="I3819" s="8"/>
      <c r="K3819"/>
    </row>
    <row r="3820" spans="1:11" x14ac:dyDescent="0.25">
      <c r="A3820" s="3"/>
      <c r="B3820" s="9"/>
      <c r="C3820" s="10"/>
      <c r="D3820" s="9"/>
      <c r="F3820" s="3"/>
      <c r="G3820" s="8"/>
      <c r="H3820" s="8"/>
      <c r="I3820" s="8"/>
      <c r="K3820"/>
    </row>
    <row r="3821" spans="1:11" x14ac:dyDescent="0.25">
      <c r="A3821" s="3"/>
      <c r="B3821" s="9"/>
      <c r="C3821" s="10"/>
      <c r="D3821" s="9"/>
      <c r="F3821" s="3"/>
      <c r="G3821" s="8"/>
      <c r="H3821" s="8"/>
      <c r="I3821" s="8"/>
      <c r="K3821"/>
    </row>
    <row r="3822" spans="1:11" x14ac:dyDescent="0.25">
      <c r="A3822" s="3"/>
      <c r="B3822" s="9"/>
      <c r="C3822" s="10"/>
      <c r="D3822" s="9"/>
      <c r="F3822" s="3"/>
      <c r="G3822" s="8"/>
      <c r="H3822" s="8"/>
      <c r="I3822" s="8"/>
      <c r="K3822"/>
    </row>
    <row r="3823" spans="1:11" x14ac:dyDescent="0.25">
      <c r="A3823" s="3"/>
      <c r="B3823" s="9"/>
      <c r="C3823" s="10"/>
      <c r="D3823" s="9"/>
      <c r="F3823" s="3"/>
      <c r="G3823" s="8"/>
      <c r="H3823" s="8"/>
      <c r="I3823" s="8"/>
      <c r="K3823"/>
    </row>
    <row r="3824" spans="1:11" x14ac:dyDescent="0.25">
      <c r="A3824" s="3"/>
      <c r="B3824" s="9"/>
      <c r="C3824" s="10"/>
      <c r="D3824" s="9"/>
      <c r="F3824" s="3"/>
      <c r="G3824" s="8"/>
      <c r="H3824" s="8"/>
      <c r="I3824" s="8"/>
      <c r="K3824"/>
    </row>
    <row r="3825" spans="1:11" x14ac:dyDescent="0.25">
      <c r="A3825" s="3"/>
      <c r="B3825" s="9"/>
      <c r="C3825" s="10"/>
      <c r="D3825" s="9"/>
      <c r="F3825" s="3"/>
      <c r="G3825" s="8"/>
      <c r="H3825" s="8"/>
      <c r="I3825" s="8"/>
      <c r="K3825"/>
    </row>
    <row r="3826" spans="1:11" x14ac:dyDescent="0.25">
      <c r="A3826" s="3"/>
      <c r="B3826" s="9"/>
      <c r="C3826" s="10"/>
      <c r="D3826" s="9"/>
      <c r="F3826" s="3"/>
      <c r="G3826" s="8"/>
      <c r="H3826" s="8"/>
      <c r="I3826" s="8"/>
      <c r="K3826"/>
    </row>
    <row r="3827" spans="1:11" x14ac:dyDescent="0.25">
      <c r="A3827" s="3"/>
      <c r="B3827" s="9"/>
      <c r="C3827" s="10"/>
      <c r="D3827" s="9"/>
      <c r="F3827" s="3"/>
      <c r="G3827" s="8"/>
      <c r="H3827" s="8"/>
      <c r="I3827" s="8"/>
      <c r="K3827"/>
    </row>
    <row r="3828" spans="1:11" x14ac:dyDescent="0.25">
      <c r="A3828" s="3"/>
      <c r="B3828" s="9"/>
      <c r="C3828" s="10"/>
      <c r="D3828" s="9"/>
      <c r="F3828" s="3"/>
      <c r="G3828" s="8"/>
      <c r="H3828" s="8"/>
      <c r="I3828" s="8"/>
      <c r="K3828"/>
    </row>
    <row r="3829" spans="1:11" x14ac:dyDescent="0.25">
      <c r="A3829" s="3"/>
      <c r="B3829" s="9"/>
      <c r="C3829" s="10"/>
      <c r="D3829" s="9"/>
      <c r="F3829" s="3"/>
      <c r="G3829" s="8"/>
      <c r="H3829" s="8"/>
      <c r="I3829" s="8"/>
      <c r="K3829"/>
    </row>
    <row r="3830" spans="1:11" x14ac:dyDescent="0.25">
      <c r="A3830" s="3"/>
      <c r="B3830" s="9"/>
      <c r="C3830" s="10"/>
      <c r="D3830" s="9"/>
      <c r="F3830" s="3"/>
      <c r="G3830" s="8"/>
      <c r="H3830" s="8"/>
      <c r="I3830" s="8"/>
      <c r="K3830"/>
    </row>
    <row r="3831" spans="1:11" x14ac:dyDescent="0.25">
      <c r="A3831" s="3"/>
      <c r="B3831" s="9"/>
      <c r="C3831" s="10"/>
      <c r="D3831" s="9"/>
      <c r="F3831" s="3"/>
      <c r="G3831" s="8"/>
      <c r="H3831" s="8"/>
      <c r="I3831" s="8"/>
      <c r="K3831"/>
    </row>
    <row r="3832" spans="1:11" x14ac:dyDescent="0.25">
      <c r="A3832" s="3"/>
      <c r="B3832" s="9"/>
      <c r="C3832" s="10"/>
      <c r="D3832" s="9"/>
      <c r="F3832" s="3"/>
      <c r="G3832" s="8"/>
      <c r="H3832" s="8"/>
      <c r="I3832" s="8"/>
      <c r="K3832"/>
    </row>
    <row r="3833" spans="1:11" x14ac:dyDescent="0.25">
      <c r="A3833" s="3"/>
      <c r="B3833" s="9"/>
      <c r="C3833" s="10"/>
      <c r="D3833" s="9"/>
      <c r="F3833" s="3"/>
      <c r="G3833" s="8"/>
      <c r="H3833" s="8"/>
      <c r="I3833" s="8"/>
      <c r="K3833"/>
    </row>
    <row r="3834" spans="1:11" x14ac:dyDescent="0.25">
      <c r="A3834" s="3"/>
      <c r="B3834" s="9"/>
      <c r="C3834" s="10"/>
      <c r="D3834" s="9"/>
      <c r="F3834" s="3"/>
      <c r="G3834" s="8"/>
      <c r="H3834" s="8"/>
      <c r="I3834" s="8"/>
      <c r="K3834"/>
    </row>
    <row r="3835" spans="1:11" x14ac:dyDescent="0.25">
      <c r="A3835" s="3"/>
      <c r="B3835" s="9"/>
      <c r="C3835" s="10"/>
      <c r="D3835" s="9"/>
      <c r="F3835" s="3"/>
      <c r="G3835" s="8"/>
      <c r="H3835" s="8"/>
      <c r="I3835" s="8"/>
      <c r="K3835"/>
    </row>
    <row r="3836" spans="1:11" x14ac:dyDescent="0.25">
      <c r="A3836" s="3"/>
      <c r="B3836" s="9"/>
      <c r="C3836" s="10"/>
      <c r="D3836" s="9"/>
      <c r="F3836" s="3"/>
      <c r="G3836" s="8"/>
      <c r="H3836" s="8"/>
      <c r="I3836" s="8"/>
      <c r="K3836"/>
    </row>
    <row r="3837" spans="1:11" x14ac:dyDescent="0.25">
      <c r="A3837" s="3"/>
      <c r="B3837" s="9"/>
      <c r="C3837" s="10"/>
      <c r="D3837" s="9"/>
      <c r="F3837" s="3"/>
      <c r="G3837" s="8"/>
      <c r="H3837" s="8"/>
      <c r="I3837" s="8"/>
      <c r="K3837"/>
    </row>
    <row r="3838" spans="1:11" x14ac:dyDescent="0.25">
      <c r="A3838" s="3"/>
      <c r="B3838" s="9"/>
      <c r="C3838" s="10"/>
      <c r="D3838" s="9"/>
      <c r="F3838" s="3"/>
      <c r="G3838" s="8"/>
      <c r="H3838" s="8"/>
      <c r="I3838" s="8"/>
      <c r="K3838"/>
    </row>
    <row r="3839" spans="1:11" x14ac:dyDescent="0.25">
      <c r="A3839" s="3"/>
      <c r="B3839" s="9"/>
      <c r="C3839" s="10"/>
      <c r="D3839" s="9"/>
      <c r="F3839" s="3"/>
      <c r="G3839" s="8"/>
      <c r="H3839" s="8"/>
      <c r="I3839" s="8"/>
      <c r="K3839"/>
    </row>
    <row r="3840" spans="1:11" x14ac:dyDescent="0.25">
      <c r="A3840" s="3"/>
      <c r="B3840" s="9"/>
      <c r="C3840" s="10"/>
      <c r="D3840" s="9"/>
      <c r="F3840" s="3"/>
      <c r="G3840" s="8"/>
      <c r="H3840" s="8"/>
      <c r="I3840" s="8"/>
      <c r="K3840"/>
    </row>
    <row r="3841" spans="1:11" x14ac:dyDescent="0.25">
      <c r="A3841" s="3"/>
      <c r="B3841" s="9"/>
      <c r="C3841" s="10"/>
      <c r="D3841" s="9"/>
      <c r="F3841" s="3"/>
      <c r="G3841" s="8"/>
      <c r="H3841" s="8"/>
      <c r="I3841" s="8"/>
      <c r="K3841"/>
    </row>
    <row r="3842" spans="1:11" x14ac:dyDescent="0.25">
      <c r="A3842" s="3"/>
      <c r="B3842" s="9"/>
      <c r="C3842" s="10"/>
      <c r="D3842" s="9"/>
      <c r="F3842" s="3"/>
      <c r="G3842" s="8"/>
      <c r="H3842" s="8"/>
      <c r="I3842" s="8"/>
      <c r="K3842"/>
    </row>
    <row r="3843" spans="1:11" x14ac:dyDescent="0.25">
      <c r="A3843" s="3"/>
      <c r="B3843" s="9"/>
      <c r="C3843" s="10"/>
      <c r="D3843" s="9"/>
      <c r="F3843" s="3"/>
      <c r="G3843" s="8"/>
      <c r="H3843" s="8"/>
      <c r="I3843" s="8"/>
      <c r="K3843"/>
    </row>
    <row r="3844" spans="1:11" x14ac:dyDescent="0.25">
      <c r="A3844" s="3"/>
      <c r="B3844" s="9"/>
      <c r="C3844" s="10"/>
      <c r="D3844" s="9"/>
      <c r="F3844" s="3"/>
      <c r="G3844" s="8"/>
      <c r="H3844" s="8"/>
      <c r="I3844" s="8"/>
      <c r="K3844"/>
    </row>
    <row r="3845" spans="1:11" x14ac:dyDescent="0.25">
      <c r="A3845" s="3"/>
      <c r="B3845" s="9"/>
      <c r="C3845" s="10"/>
      <c r="D3845" s="9"/>
      <c r="F3845" s="3"/>
      <c r="G3845" s="8"/>
      <c r="H3845" s="8"/>
      <c r="I3845" s="8"/>
      <c r="K3845"/>
    </row>
    <row r="3846" spans="1:11" x14ac:dyDescent="0.25">
      <c r="A3846" s="3"/>
      <c r="B3846" s="9"/>
      <c r="C3846" s="10"/>
      <c r="D3846" s="9"/>
      <c r="F3846" s="3"/>
      <c r="G3846" s="8"/>
      <c r="H3846" s="8"/>
      <c r="I3846" s="8"/>
      <c r="K3846"/>
    </row>
    <row r="3847" spans="1:11" x14ac:dyDescent="0.25">
      <c r="A3847" s="3"/>
      <c r="B3847" s="9"/>
      <c r="C3847" s="10"/>
      <c r="D3847" s="9"/>
      <c r="F3847" s="3"/>
      <c r="G3847" s="8"/>
      <c r="H3847" s="8"/>
      <c r="I3847" s="8"/>
      <c r="K3847"/>
    </row>
    <row r="3848" spans="1:11" x14ac:dyDescent="0.25">
      <c r="A3848" s="3"/>
      <c r="B3848" s="9"/>
      <c r="C3848" s="10"/>
      <c r="D3848" s="9"/>
      <c r="F3848" s="3"/>
      <c r="G3848" s="8"/>
      <c r="H3848" s="8"/>
      <c r="I3848" s="8"/>
      <c r="K3848"/>
    </row>
    <row r="3849" spans="1:11" x14ac:dyDescent="0.25">
      <c r="A3849" s="3"/>
      <c r="B3849" s="9"/>
      <c r="C3849" s="10"/>
      <c r="D3849" s="9"/>
      <c r="F3849" s="3"/>
      <c r="G3849" s="8"/>
      <c r="H3849" s="8"/>
      <c r="I3849" s="8"/>
      <c r="K3849"/>
    </row>
    <row r="3850" spans="1:11" x14ac:dyDescent="0.25">
      <c r="A3850" s="3"/>
      <c r="B3850" s="9"/>
      <c r="C3850" s="10"/>
      <c r="D3850" s="9"/>
      <c r="F3850" s="3"/>
      <c r="G3850" s="8"/>
      <c r="H3850" s="8"/>
      <c r="I3850" s="8"/>
      <c r="K3850"/>
    </row>
    <row r="3851" spans="1:11" x14ac:dyDescent="0.25">
      <c r="A3851" s="3"/>
      <c r="B3851" s="9"/>
      <c r="C3851" s="10"/>
      <c r="D3851" s="9"/>
      <c r="F3851" s="3"/>
      <c r="G3851" s="8"/>
      <c r="H3851" s="8"/>
      <c r="I3851" s="8"/>
      <c r="K3851"/>
    </row>
    <row r="3852" spans="1:11" x14ac:dyDescent="0.25">
      <c r="A3852" s="3"/>
      <c r="B3852" s="9"/>
      <c r="C3852" s="10"/>
      <c r="D3852" s="9"/>
      <c r="F3852" s="3"/>
      <c r="G3852" s="8"/>
      <c r="H3852" s="8"/>
      <c r="I3852" s="8"/>
      <c r="K3852"/>
    </row>
    <row r="3853" spans="1:11" x14ac:dyDescent="0.25">
      <c r="A3853" s="3"/>
      <c r="B3853" s="9"/>
      <c r="C3853" s="10"/>
      <c r="D3853" s="9"/>
      <c r="F3853" s="3"/>
      <c r="G3853" s="8"/>
      <c r="H3853" s="8"/>
      <c r="I3853" s="8"/>
      <c r="K3853"/>
    </row>
    <row r="3854" spans="1:11" x14ac:dyDescent="0.25">
      <c r="A3854" s="3"/>
      <c r="B3854" s="9"/>
      <c r="C3854" s="10"/>
      <c r="D3854" s="9"/>
      <c r="F3854" s="3"/>
      <c r="G3854" s="8"/>
      <c r="H3854" s="8"/>
      <c r="I3854" s="8"/>
      <c r="K3854"/>
    </row>
    <row r="3855" spans="1:11" x14ac:dyDescent="0.25">
      <c r="A3855" s="3"/>
      <c r="B3855" s="9"/>
      <c r="C3855" s="10"/>
      <c r="D3855" s="9"/>
      <c r="F3855" s="3"/>
      <c r="G3855" s="8"/>
      <c r="H3855" s="8"/>
      <c r="I3855" s="8"/>
      <c r="K3855"/>
    </row>
    <row r="3856" spans="1:11" x14ac:dyDescent="0.25">
      <c r="A3856" s="3"/>
      <c r="B3856" s="9"/>
      <c r="C3856" s="10"/>
      <c r="D3856" s="9"/>
      <c r="F3856" s="3"/>
      <c r="G3856" s="8"/>
      <c r="H3856" s="8"/>
      <c r="I3856" s="8"/>
      <c r="K3856"/>
    </row>
    <row r="3857" spans="1:11" x14ac:dyDescent="0.25">
      <c r="A3857" s="3"/>
      <c r="B3857" s="9"/>
      <c r="C3857" s="10"/>
      <c r="D3857" s="9"/>
      <c r="F3857" s="3"/>
      <c r="G3857" s="8"/>
      <c r="H3857" s="8"/>
      <c r="I3857" s="8"/>
      <c r="K3857"/>
    </row>
    <row r="3858" spans="1:11" x14ac:dyDescent="0.25">
      <c r="A3858" s="3"/>
      <c r="B3858" s="9"/>
      <c r="C3858" s="10"/>
      <c r="D3858" s="9"/>
      <c r="F3858" s="3"/>
      <c r="G3858" s="8"/>
      <c r="H3858" s="8"/>
      <c r="I3858" s="8"/>
      <c r="K3858"/>
    </row>
    <row r="3859" spans="1:11" x14ac:dyDescent="0.25">
      <c r="A3859" s="3"/>
      <c r="B3859" s="9"/>
      <c r="C3859" s="10"/>
      <c r="D3859" s="9"/>
      <c r="F3859" s="3"/>
      <c r="G3859" s="8"/>
      <c r="H3859" s="8"/>
      <c r="I3859" s="8"/>
      <c r="K3859"/>
    </row>
    <row r="3860" spans="1:11" x14ac:dyDescent="0.25">
      <c r="A3860" s="3"/>
      <c r="B3860" s="9"/>
      <c r="C3860" s="10"/>
      <c r="D3860" s="9"/>
      <c r="F3860" s="3"/>
      <c r="G3860" s="8"/>
      <c r="H3860" s="8"/>
      <c r="I3860" s="8"/>
      <c r="K3860"/>
    </row>
    <row r="3861" spans="1:11" x14ac:dyDescent="0.25">
      <c r="A3861" s="3"/>
      <c r="B3861" s="9"/>
      <c r="C3861" s="10"/>
      <c r="D3861" s="9"/>
      <c r="F3861" s="3"/>
      <c r="G3861" s="8"/>
      <c r="H3861" s="8"/>
      <c r="I3861" s="8"/>
      <c r="K3861"/>
    </row>
    <row r="3862" spans="1:11" x14ac:dyDescent="0.25">
      <c r="A3862" s="3"/>
      <c r="B3862" s="9"/>
      <c r="C3862" s="10"/>
      <c r="D3862" s="9"/>
      <c r="F3862" s="3"/>
      <c r="G3862" s="8"/>
      <c r="H3862" s="8"/>
      <c r="I3862" s="8"/>
      <c r="K3862"/>
    </row>
    <row r="3863" spans="1:11" x14ac:dyDescent="0.25">
      <c r="A3863" s="3"/>
      <c r="B3863" s="9"/>
      <c r="C3863" s="10"/>
      <c r="D3863" s="9"/>
      <c r="F3863" s="3"/>
      <c r="G3863" s="8"/>
      <c r="H3863" s="8"/>
      <c r="I3863" s="8"/>
      <c r="K3863"/>
    </row>
    <row r="3864" spans="1:11" x14ac:dyDescent="0.25">
      <c r="A3864" s="3"/>
      <c r="B3864" s="9"/>
      <c r="C3864" s="10"/>
      <c r="D3864" s="9"/>
      <c r="F3864" s="3"/>
      <c r="G3864" s="8"/>
      <c r="H3864" s="8"/>
      <c r="I3864" s="8"/>
      <c r="K3864"/>
    </row>
    <row r="3865" spans="1:11" x14ac:dyDescent="0.25">
      <c r="A3865" s="3"/>
      <c r="B3865" s="9"/>
      <c r="C3865" s="10"/>
      <c r="D3865" s="9"/>
      <c r="F3865" s="3"/>
      <c r="G3865" s="8"/>
      <c r="H3865" s="8"/>
      <c r="I3865" s="8"/>
      <c r="K3865"/>
    </row>
    <row r="3866" spans="1:11" x14ac:dyDescent="0.25">
      <c r="A3866" s="3"/>
      <c r="B3866" s="9"/>
      <c r="C3866" s="10"/>
      <c r="D3866" s="9"/>
      <c r="F3866" s="3"/>
      <c r="G3866" s="8"/>
      <c r="H3866" s="8"/>
      <c r="I3866" s="8"/>
      <c r="K3866"/>
    </row>
    <row r="3867" spans="1:11" x14ac:dyDescent="0.25">
      <c r="A3867" s="3"/>
      <c r="B3867" s="9"/>
      <c r="C3867" s="10"/>
      <c r="D3867" s="9"/>
      <c r="F3867" s="3"/>
      <c r="G3867" s="8"/>
      <c r="H3867" s="8"/>
      <c r="I3867" s="8"/>
      <c r="K3867"/>
    </row>
    <row r="3868" spans="1:11" x14ac:dyDescent="0.25">
      <c r="A3868" s="3"/>
      <c r="B3868" s="9"/>
      <c r="C3868" s="10"/>
      <c r="D3868" s="9"/>
      <c r="F3868" s="3"/>
      <c r="G3868" s="8"/>
      <c r="H3868" s="8"/>
      <c r="I3868" s="8"/>
      <c r="K3868"/>
    </row>
    <row r="3869" spans="1:11" x14ac:dyDescent="0.25">
      <c r="A3869" s="3"/>
      <c r="B3869" s="9"/>
      <c r="C3869" s="10"/>
      <c r="D3869" s="9"/>
      <c r="F3869" s="3"/>
      <c r="G3869" s="8"/>
      <c r="H3869" s="8"/>
      <c r="I3869" s="8"/>
      <c r="K3869"/>
    </row>
    <row r="3870" spans="1:11" x14ac:dyDescent="0.25">
      <c r="A3870" s="3"/>
      <c r="B3870" s="9"/>
      <c r="C3870" s="10"/>
      <c r="D3870" s="9"/>
      <c r="F3870" s="3"/>
      <c r="G3870" s="8"/>
      <c r="H3870" s="8"/>
      <c r="I3870" s="8"/>
      <c r="K3870"/>
    </row>
    <row r="3871" spans="1:11" x14ac:dyDescent="0.25">
      <c r="A3871" s="3"/>
      <c r="B3871" s="9"/>
      <c r="C3871" s="10"/>
      <c r="D3871" s="9"/>
      <c r="F3871" s="3"/>
      <c r="G3871" s="8"/>
      <c r="H3871" s="8"/>
      <c r="I3871" s="8"/>
      <c r="K3871"/>
    </row>
    <row r="3872" spans="1:11" x14ac:dyDescent="0.25">
      <c r="A3872" s="3"/>
      <c r="B3872" s="9"/>
      <c r="C3872" s="10"/>
      <c r="D3872" s="9"/>
      <c r="F3872" s="3"/>
      <c r="G3872" s="8"/>
      <c r="H3872" s="8"/>
      <c r="I3872" s="8"/>
      <c r="K3872"/>
    </row>
    <row r="3873" spans="1:11" x14ac:dyDescent="0.25">
      <c r="A3873" s="3"/>
      <c r="B3873" s="9"/>
      <c r="C3873" s="10"/>
      <c r="D3873" s="9"/>
      <c r="F3873" s="3"/>
      <c r="G3873" s="8"/>
      <c r="H3873" s="8"/>
      <c r="I3873" s="8"/>
      <c r="K3873"/>
    </row>
    <row r="3874" spans="1:11" x14ac:dyDescent="0.25">
      <c r="A3874" s="3"/>
      <c r="B3874" s="9"/>
      <c r="C3874" s="10"/>
      <c r="D3874" s="9"/>
      <c r="F3874" s="3"/>
      <c r="G3874" s="8"/>
      <c r="H3874" s="8"/>
      <c r="I3874" s="8"/>
      <c r="K3874"/>
    </row>
    <row r="3875" spans="1:11" x14ac:dyDescent="0.25">
      <c r="A3875" s="3"/>
      <c r="B3875" s="9"/>
      <c r="C3875" s="10"/>
      <c r="D3875" s="9"/>
      <c r="F3875" s="3"/>
      <c r="G3875" s="8"/>
      <c r="H3875" s="8"/>
      <c r="I3875" s="8"/>
      <c r="K3875"/>
    </row>
    <row r="3876" spans="1:11" x14ac:dyDescent="0.25">
      <c r="A3876" s="3"/>
      <c r="B3876" s="9"/>
      <c r="C3876" s="10"/>
      <c r="D3876" s="9"/>
      <c r="F3876" s="3"/>
      <c r="G3876" s="8"/>
      <c r="H3876" s="8"/>
      <c r="I3876" s="8"/>
      <c r="K3876"/>
    </row>
    <row r="3877" spans="1:11" x14ac:dyDescent="0.25">
      <c r="A3877" s="3"/>
      <c r="B3877" s="9"/>
      <c r="C3877" s="10"/>
      <c r="D3877" s="9"/>
      <c r="F3877" s="3"/>
      <c r="G3877" s="8"/>
      <c r="H3877" s="8"/>
      <c r="I3877" s="8"/>
      <c r="K3877"/>
    </row>
    <row r="3878" spans="1:11" x14ac:dyDescent="0.25">
      <c r="A3878" s="3"/>
      <c r="B3878" s="9"/>
      <c r="C3878" s="10"/>
      <c r="D3878" s="9"/>
      <c r="F3878" s="3"/>
      <c r="G3878" s="8"/>
      <c r="H3878" s="8"/>
      <c r="I3878" s="8"/>
      <c r="K3878"/>
    </row>
    <row r="3879" spans="1:11" x14ac:dyDescent="0.25">
      <c r="A3879" s="3"/>
      <c r="B3879" s="9"/>
      <c r="C3879" s="10"/>
      <c r="D3879" s="9"/>
      <c r="F3879" s="3"/>
      <c r="G3879" s="8"/>
      <c r="H3879" s="8"/>
      <c r="I3879" s="8"/>
      <c r="K3879"/>
    </row>
    <row r="3880" spans="1:11" x14ac:dyDescent="0.25">
      <c r="A3880" s="3"/>
      <c r="B3880" s="9"/>
      <c r="C3880" s="10"/>
      <c r="D3880" s="9"/>
      <c r="F3880" s="3"/>
      <c r="G3880" s="8"/>
      <c r="H3880" s="8"/>
      <c r="I3880" s="8"/>
      <c r="K3880"/>
    </row>
    <row r="3881" spans="1:11" x14ac:dyDescent="0.25">
      <c r="A3881" s="3"/>
      <c r="B3881" s="9"/>
      <c r="C3881" s="10"/>
      <c r="D3881" s="9"/>
      <c r="F3881" s="3"/>
      <c r="G3881" s="8"/>
      <c r="H3881" s="8"/>
      <c r="I3881" s="8"/>
      <c r="K3881"/>
    </row>
    <row r="3882" spans="1:11" x14ac:dyDescent="0.25">
      <c r="A3882" s="3"/>
      <c r="B3882" s="9"/>
      <c r="C3882" s="10"/>
      <c r="D3882" s="9"/>
      <c r="F3882" s="3"/>
      <c r="G3882" s="8"/>
      <c r="H3882" s="8"/>
      <c r="I3882" s="8"/>
      <c r="K3882"/>
    </row>
    <row r="3883" spans="1:11" x14ac:dyDescent="0.25">
      <c r="A3883" s="3"/>
      <c r="B3883" s="9"/>
      <c r="C3883" s="10"/>
      <c r="D3883" s="9"/>
      <c r="F3883" s="3"/>
      <c r="G3883" s="8"/>
      <c r="H3883" s="8"/>
      <c r="I3883" s="8"/>
      <c r="K3883"/>
    </row>
    <row r="3884" spans="1:11" x14ac:dyDescent="0.25">
      <c r="A3884" s="3"/>
      <c r="B3884" s="9"/>
      <c r="C3884" s="10"/>
      <c r="D3884" s="9"/>
      <c r="F3884" s="3"/>
      <c r="G3884" s="8"/>
      <c r="H3884" s="8"/>
      <c r="I3884" s="8"/>
      <c r="K3884"/>
    </row>
    <row r="3885" spans="1:11" x14ac:dyDescent="0.25">
      <c r="A3885" s="3"/>
      <c r="B3885" s="9"/>
      <c r="C3885" s="10"/>
      <c r="D3885" s="9"/>
      <c r="F3885" s="3"/>
      <c r="G3885" s="8"/>
      <c r="H3885" s="8"/>
      <c r="I3885" s="8"/>
      <c r="K3885"/>
    </row>
    <row r="3886" spans="1:11" x14ac:dyDescent="0.25">
      <c r="A3886" s="3"/>
      <c r="B3886" s="9"/>
      <c r="C3886" s="10"/>
      <c r="D3886" s="9"/>
      <c r="F3886" s="3"/>
      <c r="G3886" s="8"/>
      <c r="H3886" s="8"/>
      <c r="I3886" s="8"/>
      <c r="K3886"/>
    </row>
    <row r="3887" spans="1:11" x14ac:dyDescent="0.25">
      <c r="A3887" s="3"/>
      <c r="B3887" s="9"/>
      <c r="C3887" s="10"/>
      <c r="D3887" s="9"/>
      <c r="F3887" s="3"/>
      <c r="G3887" s="8"/>
      <c r="H3887" s="8"/>
      <c r="I3887" s="8"/>
      <c r="K3887"/>
    </row>
    <row r="3888" spans="1:11" x14ac:dyDescent="0.25">
      <c r="A3888" s="3"/>
      <c r="B3888" s="9"/>
      <c r="C3888" s="10"/>
      <c r="D3888" s="9"/>
      <c r="F3888" s="3"/>
      <c r="G3888" s="8"/>
      <c r="H3888" s="8"/>
      <c r="I3888" s="8"/>
      <c r="K3888"/>
    </row>
    <row r="3889" spans="1:11" x14ac:dyDescent="0.25">
      <c r="A3889" s="3"/>
      <c r="B3889" s="9"/>
      <c r="C3889" s="10"/>
      <c r="D3889" s="9"/>
      <c r="F3889" s="3"/>
      <c r="G3889" s="8"/>
      <c r="H3889" s="8"/>
      <c r="I3889" s="8"/>
      <c r="K3889"/>
    </row>
    <row r="3890" spans="1:11" x14ac:dyDescent="0.25">
      <c r="A3890" s="3"/>
      <c r="B3890" s="9"/>
      <c r="C3890" s="10"/>
      <c r="D3890" s="9"/>
      <c r="F3890" s="3"/>
      <c r="G3890" s="8"/>
      <c r="H3890" s="8"/>
      <c r="I3890" s="8"/>
      <c r="K3890"/>
    </row>
    <row r="3891" spans="1:11" x14ac:dyDescent="0.25">
      <c r="A3891" s="3"/>
      <c r="B3891" s="9"/>
      <c r="C3891" s="10"/>
      <c r="D3891" s="9"/>
      <c r="F3891" s="3"/>
      <c r="G3891" s="8"/>
      <c r="H3891" s="8"/>
      <c r="I3891" s="8"/>
      <c r="K3891"/>
    </row>
    <row r="3892" spans="1:11" x14ac:dyDescent="0.25">
      <c r="A3892" s="3"/>
      <c r="B3892" s="9"/>
      <c r="C3892" s="10"/>
      <c r="D3892" s="9"/>
      <c r="F3892" s="3"/>
      <c r="G3892" s="8"/>
      <c r="H3892" s="8"/>
      <c r="I3892" s="8"/>
      <c r="K3892"/>
    </row>
    <row r="3893" spans="1:11" x14ac:dyDescent="0.25">
      <c r="A3893" s="3"/>
      <c r="B3893" s="9"/>
      <c r="C3893" s="10"/>
      <c r="D3893" s="9"/>
      <c r="F3893" s="3"/>
      <c r="G3893" s="8"/>
      <c r="H3893" s="8"/>
      <c r="I3893" s="8"/>
      <c r="K3893"/>
    </row>
    <row r="3894" spans="1:11" x14ac:dyDescent="0.25">
      <c r="A3894" s="3"/>
      <c r="B3894" s="9"/>
      <c r="C3894" s="10"/>
      <c r="D3894" s="9"/>
      <c r="F3894" s="3"/>
      <c r="G3894" s="8"/>
      <c r="H3894" s="8"/>
      <c r="I3894" s="8"/>
      <c r="K3894"/>
    </row>
    <row r="3895" spans="1:11" x14ac:dyDescent="0.25">
      <c r="A3895" s="3"/>
      <c r="B3895" s="9"/>
      <c r="C3895" s="10"/>
      <c r="D3895" s="9"/>
      <c r="F3895" s="3"/>
      <c r="G3895" s="8"/>
      <c r="H3895" s="8"/>
      <c r="I3895" s="8"/>
      <c r="K3895"/>
    </row>
    <row r="3896" spans="1:11" x14ac:dyDescent="0.25">
      <c r="A3896" s="3"/>
      <c r="B3896" s="9"/>
      <c r="C3896" s="10"/>
      <c r="D3896" s="9"/>
      <c r="F3896" s="3"/>
      <c r="G3896" s="8"/>
      <c r="H3896" s="8"/>
      <c r="I3896" s="8"/>
      <c r="K3896"/>
    </row>
    <row r="3897" spans="1:11" x14ac:dyDescent="0.25">
      <c r="A3897" s="3"/>
      <c r="B3897" s="9"/>
      <c r="C3897" s="10"/>
      <c r="D3897" s="9"/>
      <c r="F3897" s="3"/>
      <c r="G3897" s="8"/>
      <c r="H3897" s="8"/>
      <c r="I3897" s="8"/>
      <c r="K3897"/>
    </row>
    <row r="3898" spans="1:11" x14ac:dyDescent="0.25">
      <c r="A3898" s="3"/>
      <c r="B3898" s="9"/>
      <c r="C3898" s="10"/>
      <c r="D3898" s="9"/>
      <c r="F3898" s="3"/>
      <c r="G3898" s="8"/>
      <c r="H3898" s="8"/>
      <c r="I3898" s="8"/>
      <c r="K3898"/>
    </row>
    <row r="3899" spans="1:11" x14ac:dyDescent="0.25">
      <c r="A3899" s="3"/>
      <c r="B3899" s="9"/>
      <c r="C3899" s="10"/>
      <c r="D3899" s="9"/>
      <c r="F3899" s="3"/>
      <c r="G3899" s="8"/>
      <c r="H3899" s="8"/>
      <c r="I3899" s="8"/>
      <c r="K3899"/>
    </row>
    <row r="3900" spans="1:11" x14ac:dyDescent="0.25">
      <c r="A3900" s="3"/>
      <c r="B3900" s="9"/>
      <c r="C3900" s="10"/>
      <c r="D3900" s="9"/>
      <c r="F3900" s="3"/>
      <c r="G3900" s="8"/>
      <c r="H3900" s="8"/>
      <c r="I3900" s="8"/>
      <c r="K3900"/>
    </row>
    <row r="3901" spans="1:11" x14ac:dyDescent="0.25">
      <c r="A3901" s="3"/>
      <c r="B3901" s="9"/>
      <c r="C3901" s="10"/>
      <c r="D3901" s="9"/>
      <c r="F3901" s="3"/>
      <c r="G3901" s="8"/>
      <c r="H3901" s="8"/>
      <c r="I3901" s="8"/>
      <c r="K3901"/>
    </row>
    <row r="3902" spans="1:11" x14ac:dyDescent="0.25">
      <c r="A3902" s="3"/>
      <c r="B3902" s="9"/>
      <c r="C3902" s="10"/>
      <c r="D3902" s="9"/>
      <c r="F3902" s="3"/>
      <c r="G3902" s="8"/>
      <c r="H3902" s="8"/>
      <c r="I3902" s="8"/>
      <c r="K3902"/>
    </row>
    <row r="3903" spans="1:11" x14ac:dyDescent="0.25">
      <c r="A3903" s="3"/>
      <c r="B3903" s="9"/>
      <c r="C3903" s="10"/>
      <c r="D3903" s="9"/>
      <c r="F3903" s="3"/>
      <c r="G3903" s="8"/>
      <c r="H3903" s="8"/>
      <c r="I3903" s="8"/>
      <c r="K3903"/>
    </row>
    <row r="3904" spans="1:11" x14ac:dyDescent="0.25">
      <c r="A3904" s="3"/>
      <c r="B3904" s="9"/>
      <c r="C3904" s="10"/>
      <c r="D3904" s="9"/>
      <c r="F3904" s="3"/>
      <c r="G3904" s="8"/>
      <c r="H3904" s="8"/>
      <c r="I3904" s="8"/>
      <c r="K3904"/>
    </row>
    <row r="3905" spans="1:11" x14ac:dyDescent="0.25">
      <c r="A3905" s="3"/>
      <c r="B3905" s="9"/>
      <c r="C3905" s="10"/>
      <c r="D3905" s="9"/>
      <c r="F3905" s="3"/>
      <c r="G3905" s="8"/>
      <c r="H3905" s="8"/>
      <c r="I3905" s="8"/>
      <c r="K3905"/>
    </row>
    <row r="3906" spans="1:11" x14ac:dyDescent="0.25">
      <c r="A3906" s="3"/>
      <c r="B3906" s="9"/>
      <c r="C3906" s="10"/>
      <c r="D3906" s="9"/>
      <c r="F3906" s="3"/>
      <c r="G3906" s="8"/>
      <c r="H3906" s="8"/>
      <c r="I3906" s="8"/>
      <c r="K3906"/>
    </row>
    <row r="3907" spans="1:11" x14ac:dyDescent="0.25">
      <c r="A3907" s="3"/>
      <c r="B3907" s="9"/>
      <c r="C3907" s="10"/>
      <c r="D3907" s="9"/>
      <c r="F3907" s="3"/>
      <c r="G3907" s="8"/>
      <c r="H3907" s="8"/>
      <c r="I3907" s="8"/>
      <c r="K3907"/>
    </row>
    <row r="3908" spans="1:11" x14ac:dyDescent="0.25">
      <c r="A3908" s="3"/>
      <c r="B3908" s="9"/>
      <c r="C3908" s="10"/>
      <c r="D3908" s="9"/>
      <c r="F3908" s="3"/>
      <c r="G3908" s="8"/>
      <c r="H3908" s="8"/>
      <c r="I3908" s="8"/>
      <c r="K3908"/>
    </row>
    <row r="3909" spans="1:11" x14ac:dyDescent="0.25">
      <c r="A3909" s="3"/>
      <c r="B3909" s="9"/>
      <c r="C3909" s="10"/>
      <c r="D3909" s="9"/>
      <c r="F3909" s="3"/>
      <c r="G3909" s="8"/>
      <c r="H3909" s="8"/>
      <c r="I3909" s="8"/>
      <c r="K3909"/>
    </row>
    <row r="3910" spans="1:11" x14ac:dyDescent="0.25">
      <c r="A3910" s="3"/>
      <c r="B3910" s="9"/>
      <c r="C3910" s="10"/>
      <c r="D3910" s="9"/>
      <c r="F3910" s="3"/>
      <c r="G3910" s="8"/>
      <c r="H3910" s="8"/>
      <c r="I3910" s="8"/>
      <c r="K3910"/>
    </row>
    <row r="3911" spans="1:11" x14ac:dyDescent="0.25">
      <c r="A3911" s="3"/>
      <c r="B3911" s="9"/>
      <c r="C3911" s="10"/>
      <c r="D3911" s="9"/>
      <c r="F3911" s="3"/>
      <c r="G3911" s="8"/>
      <c r="H3911" s="8"/>
      <c r="I3911" s="8"/>
      <c r="K3911"/>
    </row>
    <row r="3912" spans="1:11" x14ac:dyDescent="0.25">
      <c r="A3912" s="3"/>
      <c r="B3912" s="9"/>
      <c r="C3912" s="10"/>
      <c r="D3912" s="9"/>
      <c r="F3912" s="3"/>
      <c r="G3912" s="8"/>
      <c r="H3912" s="8"/>
      <c r="I3912" s="8"/>
      <c r="K3912"/>
    </row>
    <row r="3913" spans="1:11" x14ac:dyDescent="0.25">
      <c r="A3913" s="3"/>
      <c r="B3913" s="9"/>
      <c r="C3913" s="10"/>
      <c r="D3913" s="9"/>
      <c r="F3913" s="3"/>
      <c r="G3913" s="8"/>
      <c r="H3913" s="8"/>
      <c r="I3913" s="8"/>
      <c r="K3913"/>
    </row>
    <row r="3914" spans="1:11" x14ac:dyDescent="0.25">
      <c r="A3914" s="3"/>
      <c r="B3914" s="9"/>
      <c r="C3914" s="10"/>
      <c r="D3914" s="9"/>
      <c r="F3914" s="3"/>
      <c r="G3914" s="8"/>
      <c r="H3914" s="8"/>
      <c r="I3914" s="8"/>
      <c r="K3914"/>
    </row>
    <row r="3915" spans="1:11" x14ac:dyDescent="0.25">
      <c r="A3915" s="3"/>
      <c r="B3915" s="9"/>
      <c r="C3915" s="10"/>
      <c r="D3915" s="9"/>
      <c r="F3915" s="3"/>
      <c r="G3915" s="8"/>
      <c r="H3915" s="8"/>
      <c r="I3915" s="8"/>
      <c r="K3915"/>
    </row>
    <row r="3916" spans="1:11" x14ac:dyDescent="0.25">
      <c r="A3916" s="3"/>
      <c r="B3916" s="9"/>
      <c r="C3916" s="10"/>
      <c r="D3916" s="9"/>
      <c r="F3916" s="3"/>
      <c r="G3916" s="8"/>
      <c r="H3916" s="8"/>
      <c r="I3916" s="8"/>
      <c r="K3916"/>
    </row>
    <row r="3917" spans="1:11" x14ac:dyDescent="0.25">
      <c r="A3917" s="3"/>
      <c r="B3917" s="9"/>
      <c r="C3917" s="10"/>
      <c r="D3917" s="9"/>
      <c r="F3917" s="3"/>
      <c r="G3917" s="8"/>
      <c r="H3917" s="8"/>
      <c r="I3917" s="8"/>
      <c r="K3917"/>
    </row>
    <row r="3918" spans="1:11" x14ac:dyDescent="0.25">
      <c r="A3918" s="3"/>
      <c r="B3918" s="9"/>
      <c r="C3918" s="10"/>
      <c r="D3918" s="9"/>
      <c r="F3918" s="3"/>
      <c r="G3918" s="8"/>
      <c r="H3918" s="8"/>
      <c r="I3918" s="8"/>
      <c r="K3918"/>
    </row>
    <row r="3919" spans="1:11" x14ac:dyDescent="0.25">
      <c r="A3919" s="3"/>
      <c r="B3919" s="9"/>
      <c r="C3919" s="10"/>
      <c r="D3919" s="9"/>
      <c r="F3919" s="3"/>
      <c r="G3919" s="8"/>
      <c r="H3919" s="8"/>
      <c r="I3919" s="8"/>
      <c r="K3919"/>
    </row>
    <row r="3920" spans="1:11" x14ac:dyDescent="0.25">
      <c r="A3920" s="3"/>
      <c r="B3920" s="9"/>
      <c r="C3920" s="10"/>
      <c r="D3920" s="9"/>
      <c r="F3920" s="3"/>
      <c r="G3920" s="8"/>
      <c r="H3920" s="8"/>
      <c r="I3920" s="8"/>
      <c r="K3920"/>
    </row>
    <row r="3921" spans="1:11" x14ac:dyDescent="0.25">
      <c r="A3921" s="3"/>
      <c r="B3921" s="9"/>
      <c r="C3921" s="10"/>
      <c r="D3921" s="9"/>
      <c r="F3921" s="3"/>
      <c r="G3921" s="8"/>
      <c r="H3921" s="8"/>
      <c r="I3921" s="8"/>
      <c r="K3921"/>
    </row>
    <row r="3922" spans="1:11" x14ac:dyDescent="0.25">
      <c r="A3922" s="3"/>
      <c r="B3922" s="9"/>
      <c r="C3922" s="10"/>
      <c r="D3922" s="9"/>
      <c r="F3922" s="3"/>
      <c r="G3922" s="8"/>
      <c r="H3922" s="8"/>
      <c r="I3922" s="8"/>
      <c r="K3922"/>
    </row>
    <row r="3923" spans="1:11" x14ac:dyDescent="0.25">
      <c r="A3923" s="3"/>
      <c r="B3923" s="9"/>
      <c r="C3923" s="10"/>
      <c r="D3923" s="9"/>
      <c r="F3923" s="3"/>
      <c r="G3923" s="8"/>
      <c r="H3923" s="8"/>
      <c r="I3923" s="8"/>
      <c r="K3923"/>
    </row>
    <row r="3924" spans="1:11" x14ac:dyDescent="0.25">
      <c r="A3924" s="3"/>
      <c r="B3924" s="9"/>
      <c r="C3924" s="10"/>
      <c r="D3924" s="9"/>
      <c r="F3924" s="3"/>
      <c r="G3924" s="8"/>
      <c r="H3924" s="8"/>
      <c r="I3924" s="8"/>
      <c r="K3924"/>
    </row>
    <row r="3925" spans="1:11" x14ac:dyDescent="0.25">
      <c r="A3925" s="3"/>
      <c r="B3925" s="9"/>
      <c r="C3925" s="10"/>
      <c r="D3925" s="9"/>
      <c r="F3925" s="3"/>
      <c r="G3925" s="8"/>
      <c r="H3925" s="8"/>
      <c r="I3925" s="8"/>
      <c r="K3925"/>
    </row>
    <row r="3926" spans="1:11" x14ac:dyDescent="0.25">
      <c r="A3926" s="3"/>
      <c r="B3926" s="9"/>
      <c r="C3926" s="10"/>
      <c r="D3926" s="9"/>
      <c r="F3926" s="3"/>
      <c r="G3926" s="8"/>
      <c r="H3926" s="8"/>
      <c r="I3926" s="8"/>
      <c r="K3926"/>
    </row>
    <row r="3927" spans="1:11" x14ac:dyDescent="0.25">
      <c r="A3927" s="3"/>
      <c r="B3927" s="9"/>
      <c r="C3927" s="10"/>
      <c r="D3927" s="9"/>
      <c r="F3927" s="3"/>
      <c r="G3927" s="8"/>
      <c r="H3927" s="8"/>
      <c r="I3927" s="8"/>
      <c r="K3927"/>
    </row>
    <row r="3928" spans="1:11" x14ac:dyDescent="0.25">
      <c r="A3928" s="3"/>
      <c r="B3928" s="9"/>
      <c r="C3928" s="10"/>
      <c r="D3928" s="9"/>
      <c r="F3928" s="3"/>
      <c r="G3928" s="8"/>
      <c r="H3928" s="8"/>
      <c r="I3928" s="8"/>
      <c r="K3928"/>
    </row>
    <row r="3929" spans="1:11" x14ac:dyDescent="0.25">
      <c r="A3929" s="3"/>
      <c r="B3929" s="9"/>
      <c r="C3929" s="10"/>
      <c r="D3929" s="9"/>
      <c r="F3929" s="3"/>
      <c r="G3929" s="8"/>
      <c r="H3929" s="8"/>
      <c r="I3929" s="8"/>
      <c r="K3929"/>
    </row>
    <row r="3930" spans="1:11" x14ac:dyDescent="0.25">
      <c r="A3930" s="3"/>
      <c r="B3930" s="9"/>
      <c r="C3930" s="10"/>
      <c r="D3930" s="9"/>
      <c r="F3930" s="3"/>
      <c r="G3930" s="8"/>
      <c r="H3930" s="8"/>
      <c r="I3930" s="8"/>
      <c r="K3930"/>
    </row>
    <row r="3931" spans="1:11" x14ac:dyDescent="0.25">
      <c r="A3931" s="3"/>
      <c r="B3931" s="9"/>
      <c r="C3931" s="10"/>
      <c r="D3931" s="9"/>
      <c r="F3931" s="3"/>
      <c r="G3931" s="8"/>
      <c r="H3931" s="8"/>
      <c r="I3931" s="8"/>
      <c r="K3931"/>
    </row>
    <row r="3932" spans="1:11" x14ac:dyDescent="0.25">
      <c r="A3932" s="3"/>
      <c r="B3932" s="9"/>
      <c r="C3932" s="10"/>
      <c r="D3932" s="9"/>
      <c r="F3932" s="3"/>
      <c r="G3932" s="8"/>
      <c r="H3932" s="8"/>
      <c r="I3932" s="8"/>
      <c r="K3932"/>
    </row>
    <row r="3933" spans="1:11" x14ac:dyDescent="0.25">
      <c r="A3933" s="3"/>
      <c r="B3933" s="9"/>
      <c r="C3933" s="10"/>
      <c r="D3933" s="9"/>
      <c r="F3933" s="3"/>
      <c r="G3933" s="8"/>
      <c r="H3933" s="8"/>
      <c r="I3933" s="8"/>
      <c r="K3933"/>
    </row>
    <row r="3934" spans="1:11" x14ac:dyDescent="0.25">
      <c r="A3934" s="3"/>
      <c r="B3934" s="9"/>
      <c r="C3934" s="10"/>
      <c r="D3934" s="9"/>
      <c r="F3934" s="3"/>
      <c r="G3934" s="8"/>
      <c r="H3934" s="8"/>
      <c r="I3934" s="8"/>
      <c r="K3934"/>
    </row>
    <row r="3935" spans="1:11" x14ac:dyDescent="0.25">
      <c r="A3935" s="3"/>
      <c r="B3935" s="9"/>
      <c r="C3935" s="10"/>
      <c r="D3935" s="9"/>
      <c r="F3935" s="3"/>
      <c r="G3935" s="8"/>
      <c r="H3935" s="8"/>
      <c r="I3935" s="8"/>
      <c r="K3935"/>
    </row>
    <row r="3936" spans="1:11" x14ac:dyDescent="0.25">
      <c r="A3936" s="3"/>
      <c r="B3936" s="9"/>
      <c r="C3936" s="10"/>
      <c r="D3936" s="9"/>
      <c r="F3936" s="3"/>
      <c r="G3936" s="8"/>
      <c r="H3936" s="8"/>
      <c r="I3936" s="8"/>
      <c r="K3936"/>
    </row>
    <row r="3937" spans="1:11" x14ac:dyDescent="0.25">
      <c r="A3937" s="3"/>
      <c r="B3937" s="9"/>
      <c r="C3937" s="10"/>
      <c r="D3937" s="9"/>
      <c r="F3937" s="3"/>
      <c r="G3937" s="8"/>
      <c r="H3937" s="8"/>
      <c r="I3937" s="8"/>
      <c r="K3937"/>
    </row>
    <row r="3938" spans="1:11" x14ac:dyDescent="0.25">
      <c r="A3938" s="3"/>
      <c r="B3938" s="9"/>
      <c r="C3938" s="10"/>
      <c r="D3938" s="9"/>
      <c r="F3938" s="3"/>
      <c r="G3938" s="8"/>
      <c r="H3938" s="8"/>
      <c r="I3938" s="8"/>
      <c r="K3938"/>
    </row>
    <row r="3939" spans="1:11" x14ac:dyDescent="0.25">
      <c r="A3939" s="3"/>
      <c r="B3939" s="9"/>
      <c r="C3939" s="10"/>
      <c r="D3939" s="9"/>
      <c r="F3939" s="3"/>
      <c r="G3939" s="8"/>
      <c r="H3939" s="8"/>
      <c r="I3939" s="8"/>
      <c r="K3939"/>
    </row>
    <row r="3940" spans="1:11" x14ac:dyDescent="0.25">
      <c r="A3940" s="3"/>
      <c r="B3940" s="9"/>
      <c r="C3940" s="10"/>
      <c r="D3940" s="9"/>
      <c r="F3940" s="3"/>
      <c r="G3940" s="8"/>
      <c r="H3940" s="8"/>
      <c r="I3940" s="8"/>
      <c r="K3940"/>
    </row>
    <row r="3941" spans="1:11" x14ac:dyDescent="0.25">
      <c r="A3941" s="3"/>
      <c r="B3941" s="9"/>
      <c r="C3941" s="10"/>
      <c r="D3941" s="9"/>
      <c r="F3941" s="3"/>
      <c r="G3941" s="8"/>
      <c r="H3941" s="8"/>
      <c r="I3941" s="8"/>
      <c r="K3941"/>
    </row>
    <row r="3942" spans="1:11" x14ac:dyDescent="0.25">
      <c r="A3942" s="3"/>
      <c r="B3942" s="9"/>
      <c r="C3942" s="10"/>
      <c r="D3942" s="9"/>
      <c r="F3942" s="3"/>
      <c r="G3942" s="8"/>
      <c r="H3942" s="8"/>
      <c r="I3942" s="8"/>
      <c r="K3942"/>
    </row>
    <row r="3943" spans="1:11" x14ac:dyDescent="0.25">
      <c r="A3943" s="3"/>
      <c r="B3943" s="9"/>
      <c r="C3943" s="10"/>
      <c r="D3943" s="9"/>
      <c r="F3943" s="3"/>
      <c r="G3943" s="8"/>
      <c r="H3943" s="8"/>
      <c r="I3943" s="8"/>
      <c r="K3943"/>
    </row>
    <row r="3944" spans="1:11" x14ac:dyDescent="0.25">
      <c r="A3944" s="3"/>
      <c r="B3944" s="9"/>
      <c r="C3944" s="10"/>
      <c r="D3944" s="9"/>
      <c r="F3944" s="3"/>
      <c r="G3944" s="8"/>
      <c r="H3944" s="8"/>
      <c r="I3944" s="8"/>
      <c r="K3944"/>
    </row>
    <row r="3945" spans="1:11" x14ac:dyDescent="0.25">
      <c r="A3945" s="3"/>
      <c r="B3945" s="9"/>
      <c r="C3945" s="10"/>
      <c r="D3945" s="9"/>
      <c r="F3945" s="3"/>
      <c r="G3945" s="8"/>
      <c r="H3945" s="8"/>
      <c r="I3945" s="8"/>
      <c r="K3945"/>
    </row>
    <row r="3946" spans="1:11" x14ac:dyDescent="0.25">
      <c r="A3946" s="3"/>
      <c r="B3946" s="9"/>
      <c r="C3946" s="10"/>
      <c r="D3946" s="9"/>
      <c r="F3946" s="3"/>
      <c r="G3946" s="8"/>
      <c r="H3946" s="8"/>
      <c r="I3946" s="8"/>
      <c r="K3946"/>
    </row>
    <row r="3947" spans="1:11" x14ac:dyDescent="0.25">
      <c r="A3947" s="3"/>
      <c r="B3947" s="9"/>
      <c r="C3947" s="10"/>
      <c r="D3947" s="9"/>
      <c r="F3947" s="3"/>
      <c r="G3947" s="8"/>
      <c r="H3947" s="8"/>
      <c r="I3947" s="8"/>
      <c r="K3947"/>
    </row>
    <row r="3948" spans="1:11" x14ac:dyDescent="0.25">
      <c r="A3948" s="3"/>
      <c r="B3948" s="9"/>
      <c r="C3948" s="10"/>
      <c r="D3948" s="9"/>
      <c r="F3948" s="3"/>
      <c r="G3948" s="8"/>
      <c r="H3948" s="8"/>
      <c r="I3948" s="8"/>
      <c r="K3948"/>
    </row>
    <row r="3949" spans="1:11" x14ac:dyDescent="0.25">
      <c r="A3949" s="3"/>
      <c r="B3949" s="9"/>
      <c r="C3949" s="10"/>
      <c r="D3949" s="9"/>
      <c r="F3949" s="3"/>
      <c r="G3949" s="8"/>
      <c r="H3949" s="8"/>
      <c r="I3949" s="8"/>
      <c r="K3949"/>
    </row>
    <row r="3950" spans="1:11" x14ac:dyDescent="0.25">
      <c r="A3950" s="3"/>
      <c r="B3950" s="9"/>
      <c r="C3950" s="10"/>
      <c r="D3950" s="9"/>
      <c r="F3950" s="3"/>
      <c r="G3950" s="8"/>
      <c r="H3950" s="8"/>
      <c r="I3950" s="8"/>
      <c r="K3950"/>
    </row>
    <row r="3951" spans="1:11" x14ac:dyDescent="0.25">
      <c r="A3951" s="3"/>
      <c r="B3951" s="9"/>
      <c r="C3951" s="10"/>
      <c r="D3951" s="9"/>
      <c r="F3951" s="3"/>
      <c r="G3951" s="8"/>
      <c r="H3951" s="8"/>
      <c r="I3951" s="8"/>
      <c r="K3951"/>
    </row>
    <row r="3952" spans="1:11" x14ac:dyDescent="0.25">
      <c r="A3952" s="3"/>
      <c r="B3952" s="9"/>
      <c r="C3952" s="10"/>
      <c r="D3952" s="9"/>
      <c r="F3952" s="3"/>
      <c r="G3952" s="8"/>
      <c r="H3952" s="8"/>
      <c r="I3952" s="8"/>
      <c r="K3952"/>
    </row>
    <row r="3953" spans="1:11" x14ac:dyDescent="0.25">
      <c r="A3953" s="3"/>
      <c r="B3953" s="9"/>
      <c r="C3953" s="10"/>
      <c r="D3953" s="9"/>
      <c r="F3953" s="3"/>
      <c r="G3953" s="8"/>
      <c r="H3953" s="8"/>
      <c r="I3953" s="8"/>
      <c r="K3953"/>
    </row>
    <row r="3954" spans="1:11" x14ac:dyDescent="0.25">
      <c r="A3954" s="3"/>
      <c r="B3954" s="9"/>
      <c r="C3954" s="10"/>
      <c r="D3954" s="9"/>
      <c r="F3954" s="3"/>
      <c r="G3954" s="8"/>
      <c r="H3954" s="8"/>
      <c r="I3954" s="8"/>
      <c r="K3954"/>
    </row>
    <row r="3955" spans="1:11" x14ac:dyDescent="0.25">
      <c r="A3955" s="3"/>
      <c r="B3955" s="9"/>
      <c r="C3955" s="10"/>
      <c r="D3955" s="9"/>
      <c r="F3955" s="3"/>
      <c r="G3955" s="8"/>
      <c r="H3955" s="8"/>
      <c r="I3955" s="8"/>
      <c r="K3955"/>
    </row>
    <row r="3956" spans="1:11" x14ac:dyDescent="0.25">
      <c r="A3956" s="3"/>
      <c r="B3956" s="9"/>
      <c r="C3956" s="10"/>
      <c r="D3956" s="9"/>
      <c r="F3956" s="3"/>
      <c r="G3956" s="8"/>
      <c r="H3956" s="8"/>
      <c r="I3956" s="8"/>
      <c r="K3956"/>
    </row>
    <row r="3957" spans="1:11" x14ac:dyDescent="0.25">
      <c r="A3957" s="3"/>
      <c r="B3957" s="9"/>
      <c r="C3957" s="10"/>
      <c r="D3957" s="9"/>
      <c r="F3957" s="3"/>
      <c r="G3957" s="8"/>
      <c r="H3957" s="8"/>
      <c r="I3957" s="8"/>
      <c r="K3957"/>
    </row>
    <row r="3958" spans="1:11" x14ac:dyDescent="0.25">
      <c r="A3958" s="3"/>
      <c r="B3958" s="9"/>
      <c r="C3958" s="10"/>
      <c r="D3958" s="9"/>
      <c r="F3958" s="3"/>
      <c r="G3958" s="8"/>
      <c r="H3958" s="8"/>
      <c r="I3958" s="8"/>
      <c r="K3958"/>
    </row>
    <row r="3959" spans="1:11" x14ac:dyDescent="0.25">
      <c r="A3959" s="3"/>
      <c r="B3959" s="9"/>
      <c r="C3959" s="10"/>
      <c r="D3959" s="9"/>
      <c r="F3959" s="3"/>
      <c r="G3959" s="8"/>
      <c r="H3959" s="8"/>
      <c r="I3959" s="8"/>
      <c r="K3959"/>
    </row>
    <row r="3960" spans="1:11" x14ac:dyDescent="0.25">
      <c r="A3960" s="3"/>
      <c r="B3960" s="9"/>
      <c r="C3960" s="10"/>
      <c r="D3960" s="9"/>
      <c r="F3960" s="3"/>
      <c r="G3960" s="8"/>
      <c r="H3960" s="8"/>
      <c r="I3960" s="8"/>
      <c r="K3960"/>
    </row>
    <row r="3961" spans="1:11" x14ac:dyDescent="0.25">
      <c r="A3961" s="3"/>
      <c r="B3961" s="9"/>
      <c r="C3961" s="10"/>
      <c r="D3961" s="9"/>
      <c r="F3961" s="3"/>
      <c r="G3961" s="8"/>
      <c r="H3961" s="8"/>
      <c r="I3961" s="8"/>
      <c r="K3961"/>
    </row>
    <row r="3962" spans="1:11" x14ac:dyDescent="0.25">
      <c r="A3962" s="3"/>
      <c r="B3962" s="9"/>
      <c r="C3962" s="10"/>
      <c r="D3962" s="9"/>
      <c r="F3962" s="3"/>
      <c r="G3962" s="8"/>
      <c r="H3962" s="8"/>
      <c r="I3962" s="8"/>
      <c r="K3962"/>
    </row>
    <row r="3963" spans="1:11" x14ac:dyDescent="0.25">
      <c r="A3963" s="3"/>
      <c r="B3963" s="9"/>
      <c r="C3963" s="10"/>
      <c r="D3963" s="9"/>
      <c r="F3963" s="3"/>
      <c r="G3963" s="8"/>
      <c r="H3963" s="8"/>
      <c r="I3963" s="8"/>
      <c r="K3963"/>
    </row>
    <row r="3964" spans="1:11" x14ac:dyDescent="0.25">
      <c r="A3964" s="3"/>
      <c r="B3964" s="9"/>
      <c r="C3964" s="10"/>
      <c r="D3964" s="9"/>
      <c r="F3964" s="3"/>
      <c r="G3964" s="8"/>
      <c r="H3964" s="8"/>
      <c r="I3964" s="8"/>
      <c r="K3964"/>
    </row>
    <row r="3965" spans="1:11" x14ac:dyDescent="0.25">
      <c r="A3965" s="3"/>
      <c r="B3965" s="9"/>
      <c r="C3965" s="10"/>
      <c r="D3965" s="9"/>
      <c r="F3965" s="3"/>
      <c r="G3965" s="8"/>
      <c r="H3965" s="8"/>
      <c r="I3965" s="8"/>
      <c r="K3965"/>
    </row>
    <row r="3966" spans="1:11" x14ac:dyDescent="0.25">
      <c r="A3966" s="3"/>
      <c r="B3966" s="9"/>
      <c r="C3966" s="10"/>
      <c r="D3966" s="9"/>
      <c r="F3966" s="3"/>
      <c r="G3966" s="8"/>
      <c r="H3966" s="8"/>
      <c r="I3966" s="8"/>
      <c r="K3966"/>
    </row>
    <row r="3967" spans="1:11" x14ac:dyDescent="0.25">
      <c r="A3967" s="3"/>
      <c r="B3967" s="9"/>
      <c r="C3967" s="10"/>
      <c r="D3967" s="9"/>
      <c r="F3967" s="3"/>
      <c r="G3967" s="8"/>
      <c r="H3967" s="8"/>
      <c r="I3967" s="8"/>
      <c r="K3967"/>
    </row>
    <row r="3968" spans="1:11" x14ac:dyDescent="0.25">
      <c r="A3968" s="3"/>
      <c r="B3968" s="9"/>
      <c r="C3968" s="10"/>
      <c r="D3968" s="9"/>
      <c r="F3968" s="3"/>
      <c r="G3968" s="8"/>
      <c r="H3968" s="8"/>
      <c r="I3968" s="8"/>
      <c r="K3968"/>
    </row>
    <row r="3969" spans="1:11" x14ac:dyDescent="0.25">
      <c r="A3969" s="5"/>
      <c r="K3969"/>
    </row>
    <row r="3970" spans="1:11" x14ac:dyDescent="0.25">
      <c r="A3970" s="5"/>
    </row>
    <row r="3971" spans="1:11" x14ac:dyDescent="0.25">
      <c r="A3971" s="5"/>
    </row>
    <row r="3972" spans="1:11" x14ac:dyDescent="0.25">
      <c r="A3972" s="5"/>
    </row>
    <row r="3973" spans="1:11" x14ac:dyDescent="0.25">
      <c r="A3973" s="5"/>
    </row>
    <row r="3974" spans="1:11" x14ac:dyDescent="0.25">
      <c r="A3974" s="5"/>
    </row>
    <row r="3975" spans="1:11" x14ac:dyDescent="0.25">
      <c r="A3975" s="5"/>
    </row>
    <row r="3976" spans="1:11" x14ac:dyDescent="0.25">
      <c r="A3976" s="5"/>
    </row>
    <row r="3977" spans="1:11" x14ac:dyDescent="0.25">
      <c r="A3977" s="5"/>
    </row>
    <row r="3978" spans="1:11" x14ac:dyDescent="0.25">
      <c r="A3978" s="5"/>
    </row>
    <row r="3979" spans="1:11" x14ac:dyDescent="0.25">
      <c r="A3979" s="5"/>
    </row>
    <row r="3980" spans="1:11" x14ac:dyDescent="0.25">
      <c r="A3980" s="5"/>
    </row>
    <row r="3981" spans="1:11" x14ac:dyDescent="0.25">
      <c r="A3981" s="5"/>
    </row>
    <row r="3982" spans="1:11" x14ac:dyDescent="0.25">
      <c r="A3982" s="5"/>
    </row>
    <row r="3983" spans="1:11" x14ac:dyDescent="0.25">
      <c r="A3983" s="5"/>
    </row>
    <row r="3984" spans="1:1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7" zoomScale="85" zoomScaleNormal="85" workbookViewId="0">
      <selection activeCell="J47" sqref="J47"/>
    </sheetView>
  </sheetViews>
  <sheetFormatPr baseColWidth="10" defaultRowHeight="15" x14ac:dyDescent="0.25"/>
  <sheetData>
    <row r="1" spans="1:6" x14ac:dyDescent="0.25">
      <c r="A1" s="1" t="s">
        <v>74</v>
      </c>
    </row>
    <row r="5" spans="1:6" x14ac:dyDescent="0.25">
      <c r="A5" t="s">
        <v>61</v>
      </c>
    </row>
    <row r="6" spans="1:6" ht="17.25" x14ac:dyDescent="0.25">
      <c r="A6" t="s">
        <v>62</v>
      </c>
      <c r="B6" t="s">
        <v>70</v>
      </c>
      <c r="C6" t="s">
        <v>71</v>
      </c>
      <c r="D6" t="s">
        <v>72</v>
      </c>
      <c r="E6" t="s">
        <v>73</v>
      </c>
      <c r="F6" t="s">
        <v>62</v>
      </c>
    </row>
    <row r="7" spans="1:6" x14ac:dyDescent="0.25">
      <c r="A7">
        <v>0.02</v>
      </c>
      <c r="B7">
        <v>166423</v>
      </c>
      <c r="C7">
        <v>142793</v>
      </c>
      <c r="D7">
        <v>163553</v>
      </c>
      <c r="E7">
        <v>24042</v>
      </c>
      <c r="F7">
        <v>2.5000000000000001E-3</v>
      </c>
    </row>
    <row r="8" spans="1:6" x14ac:dyDescent="0.25">
      <c r="A8">
        <v>0.05</v>
      </c>
      <c r="B8">
        <v>424444</v>
      </c>
      <c r="C8">
        <v>365092</v>
      </c>
      <c r="D8">
        <v>411016</v>
      </c>
      <c r="E8">
        <v>51351</v>
      </c>
      <c r="F8">
        <v>6.2500000000000003E-3</v>
      </c>
    </row>
    <row r="9" spans="1:6" x14ac:dyDescent="0.25">
      <c r="A9">
        <v>0.1</v>
      </c>
      <c r="B9">
        <v>815514</v>
      </c>
      <c r="C9">
        <v>691002</v>
      </c>
      <c r="D9">
        <v>779982</v>
      </c>
      <c r="E9">
        <v>92647</v>
      </c>
      <c r="F9">
        <v>1.2500000000000001E-2</v>
      </c>
    </row>
    <row r="10" spans="1:6" x14ac:dyDescent="0.25">
      <c r="A10">
        <v>0.2</v>
      </c>
      <c r="B10">
        <v>1666738</v>
      </c>
      <c r="C10">
        <v>1410931</v>
      </c>
      <c r="D10">
        <v>1599762</v>
      </c>
      <c r="E10">
        <v>186521</v>
      </c>
      <c r="F10">
        <v>2.5000000000000001E-2</v>
      </c>
    </row>
    <row r="11" spans="1:6" x14ac:dyDescent="0.25">
      <c r="A11">
        <v>0.5</v>
      </c>
      <c r="B11">
        <v>4211456</v>
      </c>
      <c r="C11">
        <v>3530825</v>
      </c>
      <c r="D11">
        <v>4039345</v>
      </c>
      <c r="E11">
        <v>462612</v>
      </c>
      <c r="F11">
        <v>6.25E-2</v>
      </c>
    </row>
    <row r="12" spans="1:6" x14ac:dyDescent="0.25">
      <c r="A12">
        <v>1</v>
      </c>
      <c r="B12">
        <v>8027455</v>
      </c>
      <c r="C12">
        <v>6708104</v>
      </c>
      <c r="D12">
        <v>7667656</v>
      </c>
      <c r="E12">
        <v>885871</v>
      </c>
      <c r="F12">
        <v>0.125</v>
      </c>
    </row>
    <row r="13" spans="1:6" x14ac:dyDescent="0.25">
      <c r="A13">
        <v>1.5</v>
      </c>
      <c r="B13">
        <v>11851826</v>
      </c>
      <c r="C13">
        <v>9891677</v>
      </c>
      <c r="D13">
        <v>11346942</v>
      </c>
      <c r="E13">
        <v>1310188</v>
      </c>
      <c r="F13">
        <v>0.1875</v>
      </c>
    </row>
    <row r="14" spans="1:6" x14ac:dyDescent="0.25">
      <c r="A14">
        <v>2</v>
      </c>
      <c r="B14">
        <v>15091441</v>
      </c>
      <c r="C14">
        <v>11937486</v>
      </c>
      <c r="D14">
        <v>14608446</v>
      </c>
      <c r="E14">
        <v>1666806</v>
      </c>
      <c r="F14">
        <v>0.25</v>
      </c>
    </row>
    <row r="28" spans="1:11" x14ac:dyDescent="0.25">
      <c r="A28" t="s">
        <v>66</v>
      </c>
    </row>
    <row r="29" spans="1:11" ht="17.25" x14ac:dyDescent="0.25">
      <c r="A29" t="s">
        <v>3</v>
      </c>
      <c r="B29" t="s">
        <v>47</v>
      </c>
      <c r="C29" t="s">
        <v>70</v>
      </c>
      <c r="D29" t="s">
        <v>75</v>
      </c>
      <c r="E29" t="s">
        <v>72</v>
      </c>
      <c r="F29" t="s">
        <v>46</v>
      </c>
      <c r="G29" t="s">
        <v>76</v>
      </c>
      <c r="H29" t="s">
        <v>77</v>
      </c>
      <c r="I29" t="s">
        <v>78</v>
      </c>
      <c r="J29" t="s">
        <v>79</v>
      </c>
      <c r="K29" t="s">
        <v>8</v>
      </c>
    </row>
    <row r="30" spans="1:11" x14ac:dyDescent="0.25">
      <c r="A30" t="s">
        <v>14</v>
      </c>
      <c r="C30">
        <v>539193</v>
      </c>
      <c r="D30">
        <v>494802</v>
      </c>
      <c r="F30">
        <v>31619</v>
      </c>
      <c r="G30">
        <f>(SLOPE($A$7:$A$14,$B$7:$B$14)*C30+INTERCEPT($A$7:$A$14,$B$7:$B$14))*K30</f>
        <v>5.144819299823182E-2</v>
      </c>
      <c r="H30">
        <f>(SLOPE($A$7:$A$14,$C$7:$C$14)*D30+INTERCEPT($A$7:$A$14,$C$7:$C$14))*K30</f>
        <v>5.015252798435306E-2</v>
      </c>
      <c r="I30">
        <f>(SLOPE($A$7:$A$14,$D$7:$D$14)*E30+INTERCEPT($A$7:$A$14,$D$7:$D$14))*K30</f>
        <v>-1.737817935131325E-2</v>
      </c>
      <c r="J30">
        <f>(SLOPE($F$7:$F$14,$E$7:$E$14)*F30+INTERCEPT($F$7:$F$14,$E$7:$E$14))*K30</f>
        <v>1.8515486113638647E-3</v>
      </c>
      <c r="K30">
        <v>1</v>
      </c>
    </row>
    <row r="31" spans="1:11" x14ac:dyDescent="0.25">
      <c r="A31" t="s">
        <v>15</v>
      </c>
      <c r="B31" s="3">
        <f>TimeToProcesstimeConverter!D7</f>
        <v>0</v>
      </c>
      <c r="C31">
        <v>524355</v>
      </c>
      <c r="D31">
        <v>466524</v>
      </c>
      <c r="E31">
        <v>4472</v>
      </c>
      <c r="F31">
        <v>34454</v>
      </c>
      <c r="G31">
        <f t="shared" ref="G31:G49" si="0">(SLOPE($A$7:$A$14,$B$7:$B$14)*C31+INTERCEPT($A$7:$A$14,$B$7:$B$14))*K31</f>
        <v>4.9509090350593532E-2</v>
      </c>
      <c r="H31">
        <f t="shared" ref="H31:H49" si="1">(SLOPE($A$7:$A$14,$C$7:$C$14)*D31+INTERCEPT($A$7:$A$14,$C$7:$C$14))*K31</f>
        <v>4.5578652043907306E-2</v>
      </c>
      <c r="I31">
        <f t="shared" ref="I31:I49" si="2">(SLOPE($A$7:$A$14,$D$7:$D$14)*E31+INTERCEPT($A$7:$A$14,$D$7:$D$14))*K31</f>
        <v>-1.677162193696502E-2</v>
      </c>
      <c r="J31">
        <f t="shared" ref="J31:J49" si="3">(SLOPE($F$7:$F$14,$E$7:$E$14)*F31+INTERCEPT($F$7:$F$14,$E$7:$E$14))*K31</f>
        <v>2.2719155587180087E-3</v>
      </c>
      <c r="K31">
        <v>1</v>
      </c>
    </row>
    <row r="32" spans="1:11" x14ac:dyDescent="0.25">
      <c r="A32" t="s">
        <v>16</v>
      </c>
      <c r="B32" s="3">
        <f>TimeToProcesstimeConverter!D8</f>
        <v>16.516666666666666</v>
      </c>
      <c r="C32">
        <v>386024</v>
      </c>
      <c r="D32">
        <v>145015</v>
      </c>
      <c r="E32">
        <v>79345</v>
      </c>
      <c r="F32">
        <v>46352</v>
      </c>
      <c r="G32">
        <f t="shared" si="0"/>
        <v>3.1431316503009503E-2</v>
      </c>
      <c r="H32">
        <f t="shared" si="1"/>
        <v>-6.4243990819422558E-3</v>
      </c>
      <c r="I32">
        <f t="shared" si="2"/>
        <v>-6.6162611846181888E-3</v>
      </c>
      <c r="J32">
        <f t="shared" si="3"/>
        <v>4.0361222393598441E-3</v>
      </c>
      <c r="K32">
        <v>1</v>
      </c>
    </row>
    <row r="33" spans="1:11" x14ac:dyDescent="0.25">
      <c r="A33" t="s">
        <v>17</v>
      </c>
      <c r="B33" s="3">
        <f>TimeToProcesstimeConverter!D9</f>
        <v>19.549999999999997</v>
      </c>
      <c r="C33">
        <v>572330</v>
      </c>
      <c r="D33">
        <v>395953</v>
      </c>
      <c r="E33">
        <v>124592</v>
      </c>
      <c r="F33">
        <v>63420</v>
      </c>
      <c r="G33">
        <f t="shared" si="0"/>
        <v>5.5778698756069126E-2</v>
      </c>
      <c r="H33">
        <f t="shared" si="1"/>
        <v>3.4164018795686174E-2</v>
      </c>
      <c r="I33">
        <f t="shared" si="2"/>
        <v>-4.7920766784395608E-4</v>
      </c>
      <c r="J33">
        <f t="shared" si="3"/>
        <v>6.5669240232894832E-3</v>
      </c>
      <c r="K33">
        <v>1</v>
      </c>
    </row>
    <row r="34" spans="1:11" x14ac:dyDescent="0.25">
      <c r="A34" t="s">
        <v>18</v>
      </c>
      <c r="B34" s="3">
        <f>TimeToProcesstimeConverter!D10</f>
        <v>22.833333333333332</v>
      </c>
      <c r="C34">
        <v>858819</v>
      </c>
      <c r="D34">
        <v>746384</v>
      </c>
      <c r="E34">
        <v>221311</v>
      </c>
      <c r="F34">
        <v>69837</v>
      </c>
      <c r="G34">
        <f t="shared" si="0"/>
        <v>9.3218487030718333E-2</v>
      </c>
      <c r="H34">
        <f t="shared" si="1"/>
        <v>9.0845110799588361E-2</v>
      </c>
      <c r="I34">
        <f t="shared" si="2"/>
        <v>1.2639224031249615E-2</v>
      </c>
      <c r="J34">
        <f t="shared" si="3"/>
        <v>7.5184212723799753E-3</v>
      </c>
      <c r="K34">
        <v>1</v>
      </c>
    </row>
    <row r="35" spans="1:11" x14ac:dyDescent="0.25">
      <c r="A35" t="s">
        <v>19</v>
      </c>
      <c r="B35" s="3">
        <f>TimeToProcesstimeConverter!D11</f>
        <v>25.2</v>
      </c>
      <c r="C35">
        <v>1194425</v>
      </c>
      <c r="D35">
        <v>1126489</v>
      </c>
      <c r="E35">
        <v>129405</v>
      </c>
      <c r="F35">
        <v>62861</v>
      </c>
      <c r="G35">
        <f t="shared" si="0"/>
        <v>0.13707712587445028</v>
      </c>
      <c r="H35">
        <f t="shared" si="1"/>
        <v>0.15232587727328287</v>
      </c>
      <c r="I35">
        <f t="shared" si="2"/>
        <v>1.7360110569316842E-4</v>
      </c>
      <c r="J35">
        <f t="shared" si="3"/>
        <v>6.4840368544813835E-3</v>
      </c>
      <c r="K35">
        <v>1</v>
      </c>
    </row>
    <row r="36" spans="1:11" x14ac:dyDescent="0.25">
      <c r="A36" t="s">
        <v>20</v>
      </c>
      <c r="B36" s="3">
        <f>TimeToProcesstimeConverter!D12</f>
        <v>38.983333333333334</v>
      </c>
      <c r="C36">
        <v>334517</v>
      </c>
      <c r="D36">
        <v>715769</v>
      </c>
      <c r="E36">
        <v>953318</v>
      </c>
      <c r="F36">
        <v>64008</v>
      </c>
      <c r="G36">
        <f t="shared" si="0"/>
        <v>2.4700129006587801E-2</v>
      </c>
      <c r="H36">
        <f t="shared" si="1"/>
        <v>8.589323259332389E-2</v>
      </c>
      <c r="I36">
        <f t="shared" si="2"/>
        <v>0.11192461607168003</v>
      </c>
      <c r="J36">
        <f t="shared" si="3"/>
        <v>6.6541112419999729E-3</v>
      </c>
      <c r="K36">
        <v>1</v>
      </c>
    </row>
    <row r="37" spans="1:11" x14ac:dyDescent="0.25">
      <c r="A37" t="s">
        <v>21</v>
      </c>
      <c r="B37" s="3">
        <f>TimeToProcesstimeConverter!D13</f>
        <v>40.700000000000003</v>
      </c>
      <c r="C37">
        <v>417815</v>
      </c>
      <c r="D37">
        <v>927143</v>
      </c>
      <c r="E37">
        <v>1083135</v>
      </c>
      <c r="F37">
        <v>74691</v>
      </c>
      <c r="G37">
        <f t="shared" si="0"/>
        <v>3.5585920376245035E-2</v>
      </c>
      <c r="H37">
        <f t="shared" si="1"/>
        <v>0.12008230017362592</v>
      </c>
      <c r="I37">
        <f t="shared" si="2"/>
        <v>0.12953227793626951</v>
      </c>
      <c r="J37">
        <f t="shared" si="3"/>
        <v>8.2381606594900333E-3</v>
      </c>
      <c r="K37">
        <v>1</v>
      </c>
    </row>
    <row r="38" spans="1:11" x14ac:dyDescent="0.25">
      <c r="A38" t="s">
        <v>22</v>
      </c>
      <c r="B38" s="3">
        <f>TimeToProcesstimeConverter!D14</f>
        <v>41.716666666666669</v>
      </c>
      <c r="C38">
        <v>711079</v>
      </c>
      <c r="D38">
        <v>718051</v>
      </c>
      <c r="E38">
        <v>1213254</v>
      </c>
      <c r="F38">
        <v>53518</v>
      </c>
      <c r="G38">
        <f t="shared" si="0"/>
        <v>7.3911098894710758E-2</v>
      </c>
      <c r="H38">
        <f t="shared" si="1"/>
        <v>8.6262338785278669E-2</v>
      </c>
      <c r="I38">
        <f t="shared" si="2"/>
        <v>0.14718090141515533</v>
      </c>
      <c r="J38">
        <f t="shared" si="3"/>
        <v>5.0986793979982195E-3</v>
      </c>
      <c r="K38">
        <v>1</v>
      </c>
    </row>
    <row r="39" spans="1:11" x14ac:dyDescent="0.25">
      <c r="A39" t="s">
        <v>23</v>
      </c>
      <c r="B39" s="3">
        <f>TimeToProcesstimeConverter!D15</f>
        <v>43.666666666666671</v>
      </c>
      <c r="C39">
        <v>2419447</v>
      </c>
      <c r="D39">
        <v>393702</v>
      </c>
      <c r="E39">
        <v>1443049</v>
      </c>
      <c r="F39">
        <v>52604</v>
      </c>
      <c r="G39">
        <f t="shared" si="0"/>
        <v>0.29716901181697281</v>
      </c>
      <c r="H39">
        <f t="shared" si="1"/>
        <v>3.3799926754454701E-2</v>
      </c>
      <c r="I39">
        <f t="shared" si="2"/>
        <v>0.17834902776357919</v>
      </c>
      <c r="J39">
        <f t="shared" si="3"/>
        <v>4.9631536872815751E-3</v>
      </c>
      <c r="K39">
        <v>1</v>
      </c>
    </row>
    <row r="40" spans="1:11" x14ac:dyDescent="0.25">
      <c r="A40" t="s">
        <v>24</v>
      </c>
      <c r="B40" s="3">
        <f>TimeToProcesstimeConverter!D16</f>
        <v>48.366666666666667</v>
      </c>
      <c r="C40">
        <v>17573402</v>
      </c>
      <c r="D40">
        <v>10561</v>
      </c>
      <c r="E40">
        <v>1290112</v>
      </c>
      <c r="F40">
        <v>0</v>
      </c>
      <c r="G40">
        <f t="shared" si="0"/>
        <v>2.2775622091947492</v>
      </c>
      <c r="H40">
        <f t="shared" si="1"/>
        <v>-2.8171902996529333E-2</v>
      </c>
      <c r="I40">
        <f t="shared" si="2"/>
        <v>0.15760549661908563</v>
      </c>
      <c r="J40">
        <f t="shared" si="3"/>
        <v>-2.8368402804846982E-3</v>
      </c>
      <c r="K40">
        <v>1</v>
      </c>
    </row>
    <row r="41" spans="1:11" x14ac:dyDescent="0.25">
      <c r="A41" t="s">
        <v>25</v>
      </c>
      <c r="B41" s="3">
        <f>TimeToProcesstimeConverter!D17</f>
        <v>50.533333333333331</v>
      </c>
      <c r="C41">
        <v>6384890</v>
      </c>
      <c r="D41">
        <v>2021</v>
      </c>
      <c r="E41">
        <v>317836</v>
      </c>
      <c r="F41">
        <v>20029</v>
      </c>
      <c r="G41">
        <f t="shared" si="0"/>
        <v>4.0769628041848467</v>
      </c>
      <c r="H41">
        <f t="shared" si="1"/>
        <v>-0.14776610323701522</v>
      </c>
      <c r="I41">
        <f t="shared" si="2"/>
        <v>0.12865671320182379</v>
      </c>
      <c r="J41">
        <f t="shared" si="3"/>
        <v>6.6505713118523557E-4</v>
      </c>
      <c r="K41">
        <v>5</v>
      </c>
    </row>
    <row r="42" spans="1:11" x14ac:dyDescent="0.25">
      <c r="A42" t="s">
        <v>26</v>
      </c>
      <c r="B42" s="3">
        <f>TimeToProcesstimeConverter!D18</f>
        <v>61.85</v>
      </c>
      <c r="C42">
        <v>9206030</v>
      </c>
      <c r="D42">
        <v>2216</v>
      </c>
      <c r="E42">
        <v>74808</v>
      </c>
      <c r="F42">
        <v>0</v>
      </c>
      <c r="G42">
        <f t="shared" si="0"/>
        <v>11.840729789093697</v>
      </c>
      <c r="H42">
        <f t="shared" si="1"/>
        <v>-0.29521680021885438</v>
      </c>
      <c r="I42">
        <f t="shared" si="2"/>
        <v>-7.231634840454039E-2</v>
      </c>
      <c r="J42">
        <f t="shared" si="3"/>
        <v>-2.8368402804846982E-2</v>
      </c>
      <c r="K42">
        <v>10</v>
      </c>
    </row>
    <row r="43" spans="1:11" x14ac:dyDescent="0.25">
      <c r="A43" t="s">
        <v>27</v>
      </c>
      <c r="B43" s="3">
        <f>TimeToProcesstimeConverter!D19</f>
        <v>65</v>
      </c>
      <c r="C43">
        <v>10224382</v>
      </c>
      <c r="D43">
        <v>2569</v>
      </c>
      <c r="E43">
        <v>97377</v>
      </c>
      <c r="F43">
        <v>0</v>
      </c>
      <c r="G43">
        <f t="shared" si="0"/>
        <v>13.171562151560163</v>
      </c>
      <c r="H43">
        <f t="shared" si="1"/>
        <v>-0.29464583402358685</v>
      </c>
      <c r="I43">
        <f t="shared" si="2"/>
        <v>-4.1705001614680812E-2</v>
      </c>
      <c r="J43">
        <f t="shared" si="3"/>
        <v>-2.8368402804846982E-2</v>
      </c>
      <c r="K43">
        <v>10</v>
      </c>
    </row>
    <row r="44" spans="1:11" x14ac:dyDescent="0.25">
      <c r="A44" t="s">
        <v>28</v>
      </c>
      <c r="B44" s="3">
        <f>TimeToProcesstimeConverter!D20</f>
        <v>67.75</v>
      </c>
      <c r="C44">
        <v>11001531</v>
      </c>
      <c r="D44">
        <v>2420</v>
      </c>
      <c r="E44">
        <v>95858</v>
      </c>
      <c r="F44">
        <v>0</v>
      </c>
      <c r="G44">
        <f t="shared" si="0"/>
        <v>14.187178598190064</v>
      </c>
      <c r="H44">
        <f t="shared" si="1"/>
        <v>-0.29488683675190092</v>
      </c>
      <c r="I44">
        <f t="shared" si="2"/>
        <v>-4.3765289433095309E-2</v>
      </c>
      <c r="J44">
        <f t="shared" si="3"/>
        <v>-2.8368402804846982E-2</v>
      </c>
      <c r="K44">
        <v>10</v>
      </c>
    </row>
    <row r="45" spans="1:11" x14ac:dyDescent="0.25">
      <c r="A45" t="s">
        <v>29</v>
      </c>
      <c r="B45" s="3">
        <f>TimeToProcesstimeConverter!D21</f>
        <v>70.8</v>
      </c>
      <c r="C45">
        <v>12157686</v>
      </c>
      <c r="D45">
        <v>3208</v>
      </c>
      <c r="E45">
        <v>120931</v>
      </c>
      <c r="F45">
        <v>0</v>
      </c>
      <c r="G45">
        <f t="shared" si="0"/>
        <v>15.698098682824275</v>
      </c>
      <c r="H45">
        <f t="shared" si="1"/>
        <v>-0.29361227198739448</v>
      </c>
      <c r="I45">
        <f t="shared" si="2"/>
        <v>-9.7576551532357891E-3</v>
      </c>
      <c r="J45">
        <f t="shared" si="3"/>
        <v>-2.8368402804846982E-2</v>
      </c>
      <c r="K45">
        <v>10</v>
      </c>
    </row>
    <row r="46" spans="1:11" x14ac:dyDescent="0.25">
      <c r="A46" t="s">
        <v>30</v>
      </c>
      <c r="B46" s="3">
        <f>TimeToProcesstimeConverter!D22</f>
        <v>73.866666666666674</v>
      </c>
      <c r="C46">
        <v>11622672</v>
      </c>
      <c r="D46">
        <v>1279</v>
      </c>
      <c r="E46">
        <v>186434</v>
      </c>
      <c r="F46">
        <v>0</v>
      </c>
      <c r="G46">
        <f t="shared" si="0"/>
        <v>14.998916135362656</v>
      </c>
      <c r="H46">
        <f t="shared" si="1"/>
        <v>-0.29673236771167477</v>
      </c>
      <c r="I46">
        <f t="shared" si="2"/>
        <v>7.9087001179617769E-2</v>
      </c>
      <c r="J46">
        <f t="shared" si="3"/>
        <v>-2.8368402804846982E-2</v>
      </c>
      <c r="K46">
        <v>10</v>
      </c>
    </row>
    <row r="47" spans="1:11" x14ac:dyDescent="0.25">
      <c r="A47" t="s">
        <v>31</v>
      </c>
      <c r="B47" s="3">
        <f>TimeToProcesstimeConverter!D23</f>
        <v>84.766666666666666</v>
      </c>
      <c r="C47">
        <v>12850638</v>
      </c>
      <c r="D47">
        <v>6116</v>
      </c>
      <c r="E47">
        <v>929104</v>
      </c>
      <c r="F47">
        <v>0</v>
      </c>
      <c r="G47">
        <f t="shared" si="0"/>
        <v>16.603682358445145</v>
      </c>
      <c r="H47">
        <f t="shared" si="1"/>
        <v>-0.28890867511533275</v>
      </c>
      <c r="I47">
        <f t="shared" si="2"/>
        <v>1.0864036266581509</v>
      </c>
      <c r="J47">
        <f t="shared" si="3"/>
        <v>-2.8368402804846982E-2</v>
      </c>
      <c r="K47">
        <v>10</v>
      </c>
    </row>
    <row r="48" spans="1:11" x14ac:dyDescent="0.25">
      <c r="A48" t="s">
        <v>32</v>
      </c>
      <c r="B48" s="3">
        <f>TimeToProcesstimeConverter!D24</f>
        <v>87.166666666666671</v>
      </c>
      <c r="C48">
        <v>12949164</v>
      </c>
      <c r="D48">
        <v>4139</v>
      </c>
      <c r="E48">
        <v>1092375</v>
      </c>
      <c r="F48">
        <v>0</v>
      </c>
      <c r="G48">
        <f t="shared" si="0"/>
        <v>16.732440969754762</v>
      </c>
      <c r="H48">
        <f t="shared" si="1"/>
        <v>-0.29210640930242565</v>
      </c>
      <c r="I48">
        <f t="shared" si="2"/>
        <v>1.3078554057235574</v>
      </c>
      <c r="J48">
        <f t="shared" si="3"/>
        <v>-2.8368402804846982E-2</v>
      </c>
      <c r="K48">
        <v>10</v>
      </c>
    </row>
    <row r="49" spans="1:11" x14ac:dyDescent="0.25">
      <c r="A49" t="s">
        <v>55</v>
      </c>
      <c r="B49" s="3">
        <f>TimeToProcesstimeConverter!D25</f>
        <v>89.166666666666657</v>
      </c>
      <c r="C49">
        <v>13219190</v>
      </c>
      <c r="D49">
        <v>4312</v>
      </c>
      <c r="E49">
        <v>1294891</v>
      </c>
      <c r="F49">
        <v>0</v>
      </c>
      <c r="G49">
        <f t="shared" si="0"/>
        <v>17.085324196288781</v>
      </c>
      <c r="H49">
        <f t="shared" si="1"/>
        <v>-0.29182658734270528</v>
      </c>
      <c r="I49">
        <f t="shared" si="2"/>
        <v>1.5825369382015231</v>
      </c>
      <c r="J49">
        <f t="shared" si="3"/>
        <v>-2.8368402804846982E-2</v>
      </c>
      <c r="K49">
        <v>10</v>
      </c>
    </row>
    <row r="50" spans="1:11" x14ac:dyDescent="0.25">
      <c r="A50" t="s">
        <v>97</v>
      </c>
    </row>
    <row r="51" spans="1:11" x14ac:dyDescent="0.25">
      <c r="A51" t="s">
        <v>98</v>
      </c>
    </row>
    <row r="52" spans="1:11" x14ac:dyDescent="0.25">
      <c r="A52" t="s">
        <v>168</v>
      </c>
      <c r="C52">
        <v>12850638</v>
      </c>
      <c r="D52">
        <v>5064</v>
      </c>
      <c r="E52">
        <v>775613</v>
      </c>
      <c r="F52">
        <v>0</v>
      </c>
    </row>
    <row r="53" spans="1:11" x14ac:dyDescent="0.25">
      <c r="A53" t="s">
        <v>100</v>
      </c>
    </row>
    <row r="54" spans="1:11" x14ac:dyDescent="0.25">
      <c r="A54" t="s">
        <v>101</v>
      </c>
    </row>
    <row r="55" spans="1:11" x14ac:dyDescent="0.25">
      <c r="A55" t="s">
        <v>102</v>
      </c>
    </row>
    <row r="56" spans="1:11" x14ac:dyDescent="0.25">
      <c r="A56" t="s">
        <v>103</v>
      </c>
    </row>
    <row r="57" spans="1:11" x14ac:dyDescent="0.25">
      <c r="A57" t="s">
        <v>104</v>
      </c>
    </row>
    <row r="58" spans="1:11" x14ac:dyDescent="0.25">
      <c r="A58" t="s">
        <v>105</v>
      </c>
    </row>
    <row r="59" spans="1:11" x14ac:dyDescent="0.25">
      <c r="A59" t="s">
        <v>106</v>
      </c>
    </row>
    <row r="60" spans="1:11" x14ac:dyDescent="0.25">
      <c r="A60" t="s">
        <v>107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14" zoomScale="85" zoomScaleNormal="85" workbookViewId="0">
      <selection activeCell="O48" sqref="O48"/>
    </sheetView>
  </sheetViews>
  <sheetFormatPr baseColWidth="10" defaultRowHeight="15" x14ac:dyDescent="0.25"/>
  <cols>
    <col min="16" max="16" width="10.85546875" customWidth="1"/>
  </cols>
  <sheetData>
    <row r="1" spans="1:11" x14ac:dyDescent="0.25">
      <c r="A1" s="1" t="s">
        <v>60</v>
      </c>
    </row>
    <row r="5" spans="1:11" x14ac:dyDescent="0.25">
      <c r="A5" t="s">
        <v>61</v>
      </c>
    </row>
    <row r="6" spans="1:11" ht="17.25" x14ac:dyDescent="0.25">
      <c r="A6" t="s">
        <v>62</v>
      </c>
      <c r="B6" t="s">
        <v>63</v>
      </c>
      <c r="C6" t="s">
        <v>64</v>
      </c>
      <c r="D6" t="s">
        <v>65</v>
      </c>
      <c r="E6" t="s">
        <v>110</v>
      </c>
      <c r="F6" t="s">
        <v>143</v>
      </c>
      <c r="G6" t="s">
        <v>144</v>
      </c>
      <c r="H6" t="s">
        <v>145</v>
      </c>
    </row>
    <row r="7" spans="1:11" x14ac:dyDescent="0.25">
      <c r="A7">
        <v>0.1</v>
      </c>
      <c r="B7">
        <v>6058</v>
      </c>
      <c r="C7">
        <v>11870</v>
      </c>
      <c r="D7">
        <v>11139</v>
      </c>
      <c r="E7">
        <v>5608</v>
      </c>
      <c r="F7">
        <v>10563</v>
      </c>
      <c r="G7">
        <v>10061</v>
      </c>
      <c r="H7">
        <v>19652</v>
      </c>
    </row>
    <row r="8" spans="1:11" x14ac:dyDescent="0.25">
      <c r="A8">
        <v>0.25</v>
      </c>
      <c r="B8">
        <v>15313</v>
      </c>
      <c r="C8">
        <v>30058</v>
      </c>
      <c r="D8">
        <v>28486</v>
      </c>
      <c r="E8">
        <v>14496</v>
      </c>
      <c r="F8">
        <v>26804</v>
      </c>
      <c r="G8">
        <v>25347</v>
      </c>
      <c r="H8">
        <v>50017</v>
      </c>
    </row>
    <row r="9" spans="1:11" x14ac:dyDescent="0.25">
      <c r="A9">
        <v>0.5</v>
      </c>
      <c r="B9">
        <v>30603</v>
      </c>
      <c r="C9">
        <v>59863</v>
      </c>
      <c r="D9">
        <v>56838</v>
      </c>
      <c r="E9">
        <v>28855</v>
      </c>
      <c r="F9">
        <v>53236</v>
      </c>
      <c r="G9">
        <v>50117</v>
      </c>
      <c r="H9">
        <v>98497</v>
      </c>
    </row>
    <row r="10" spans="1:11" x14ac:dyDescent="0.25">
      <c r="A10">
        <v>1</v>
      </c>
      <c r="B10">
        <v>61038</v>
      </c>
      <c r="C10">
        <v>120320</v>
      </c>
      <c r="D10">
        <v>113127</v>
      </c>
      <c r="E10">
        <v>58749</v>
      </c>
      <c r="F10">
        <v>107348</v>
      </c>
      <c r="G10">
        <v>100442</v>
      </c>
      <c r="H10">
        <v>197834</v>
      </c>
    </row>
    <row r="11" spans="1:11" x14ac:dyDescent="0.25">
      <c r="A11">
        <v>2.5</v>
      </c>
      <c r="B11">
        <v>161749</v>
      </c>
      <c r="C11">
        <v>314046</v>
      </c>
      <c r="D11">
        <v>288706</v>
      </c>
      <c r="E11">
        <v>150093</v>
      </c>
      <c r="F11">
        <v>280132</v>
      </c>
      <c r="G11">
        <v>261316</v>
      </c>
      <c r="H11">
        <v>516875</v>
      </c>
    </row>
    <row r="12" spans="1:11" x14ac:dyDescent="0.25">
      <c r="A12">
        <v>5</v>
      </c>
      <c r="B12">
        <v>315581</v>
      </c>
      <c r="C12">
        <v>607696</v>
      </c>
      <c r="D12">
        <v>571094</v>
      </c>
      <c r="E12">
        <v>296052</v>
      </c>
      <c r="F12">
        <v>542873</v>
      </c>
      <c r="G12">
        <v>506094</v>
      </c>
      <c r="H12">
        <v>998704</v>
      </c>
    </row>
    <row r="13" spans="1:11" x14ac:dyDescent="0.25">
      <c r="A13">
        <v>7.5</v>
      </c>
      <c r="B13">
        <v>467156</v>
      </c>
      <c r="C13">
        <v>897963</v>
      </c>
      <c r="D13">
        <v>852023</v>
      </c>
      <c r="E13">
        <v>442913</v>
      </c>
      <c r="F13">
        <v>802469</v>
      </c>
      <c r="G13">
        <v>748049</v>
      </c>
      <c r="H13">
        <v>1475696</v>
      </c>
      <c r="K13" t="s">
        <v>146</v>
      </c>
    </row>
    <row r="14" spans="1:11" x14ac:dyDescent="0.25">
      <c r="A14">
        <v>10</v>
      </c>
      <c r="B14">
        <v>628514</v>
      </c>
      <c r="C14">
        <v>1206504</v>
      </c>
      <c r="D14">
        <v>1144288</v>
      </c>
      <c r="E14">
        <v>596963</v>
      </c>
      <c r="F14">
        <v>1078406</v>
      </c>
      <c r="G14">
        <v>1005487</v>
      </c>
      <c r="H14">
        <v>1982130</v>
      </c>
    </row>
    <row r="21" spans="1:2" x14ac:dyDescent="0.25">
      <c r="A21" t="s">
        <v>167</v>
      </c>
    </row>
    <row r="22" spans="1:2" x14ac:dyDescent="0.25">
      <c r="A22">
        <v>1</v>
      </c>
      <c r="B22">
        <v>139056</v>
      </c>
    </row>
    <row r="23" spans="1:2" x14ac:dyDescent="0.25">
      <c r="A23">
        <v>2</v>
      </c>
      <c r="B23">
        <v>487470</v>
      </c>
    </row>
    <row r="24" spans="1:2" x14ac:dyDescent="0.25">
      <c r="A24">
        <v>3</v>
      </c>
      <c r="B24">
        <v>967149</v>
      </c>
    </row>
    <row r="35" spans="1:16" x14ac:dyDescent="0.25">
      <c r="A35" t="s">
        <v>66</v>
      </c>
    </row>
    <row r="36" spans="1:16" ht="17.25" x14ac:dyDescent="0.25">
      <c r="A36" t="s">
        <v>3</v>
      </c>
      <c r="B36" t="s">
        <v>47</v>
      </c>
      <c r="C36" t="s">
        <v>63</v>
      </c>
      <c r="D36" t="s">
        <v>64</v>
      </c>
      <c r="E36" t="s">
        <v>65</v>
      </c>
      <c r="F36" t="s">
        <v>110</v>
      </c>
      <c r="G36" t="s">
        <v>143</v>
      </c>
      <c r="H36" t="s">
        <v>144</v>
      </c>
      <c r="I36" t="s">
        <v>145</v>
      </c>
      <c r="J36" t="s">
        <v>67</v>
      </c>
      <c r="K36" t="s">
        <v>68</v>
      </c>
      <c r="L36" t="s">
        <v>69</v>
      </c>
      <c r="M36" t="s">
        <v>111</v>
      </c>
      <c r="N36" t="s">
        <v>147</v>
      </c>
      <c r="O36" t="s">
        <v>148</v>
      </c>
      <c r="P36" t="s">
        <v>149</v>
      </c>
    </row>
    <row r="37" spans="1:16" x14ac:dyDescent="0.25">
      <c r="A37" t="s">
        <v>14</v>
      </c>
      <c r="D37">
        <v>108526</v>
      </c>
      <c r="E37">
        <v>479917</v>
      </c>
      <c r="J37">
        <f>SLOPE($A$7:$A$14,$B$7:$B$14)*C37+INTERCEPT($A$7:$A$14,$B$7:$B$14)</f>
        <v>-2.3375417393691755E-3</v>
      </c>
      <c r="K37">
        <f>SLOPE($A$7:$A$14,$C$7:$C$14)*D37+INTERCEPT($A$7:$A$14,$C$7:$C$14)</f>
        <v>0.88468052139547315</v>
      </c>
      <c r="L37">
        <f>SLOPE($A$7:$A$14,$D$7:$D$14)*E37+INTERCEPT($A$7:$A$14,$D$7:$D$14)</f>
        <v>4.2031406825484883</v>
      </c>
      <c r="M37">
        <f>SLOPE($A$7:$A$14,$E$7:$E$14)*F37+INTERCEPT($A$7:$A$14,$E$7:$E$14)</f>
        <v>9.5690239162835589E-3</v>
      </c>
      <c r="N37">
        <f>SLOPE($A$7:$A$14,$F$7:$F$14)*G37+INTERCEPT($A$7:$A$14,$F$7:$F$14)</f>
        <v>-1.4752516991785924E-2</v>
      </c>
      <c r="O37">
        <f>SLOPE($A$7:$A$14,$G$7:$G$14)*H37+INTERCEPT($A$7:$A$14,$G$7:$G$14)</f>
        <v>-1.8035805546514183E-2</v>
      </c>
      <c r="P37">
        <f>SLOPE($A$7:$A$14,$H$7:$H$14)*I37+INTERCEPT($A$7:$A$14,$H$7:$H$14)</f>
        <v>-1.8944097787227943E-2</v>
      </c>
    </row>
    <row r="38" spans="1:16" x14ac:dyDescent="0.25">
      <c r="A38" t="s">
        <v>15</v>
      </c>
      <c r="B38" s="3">
        <f>TimeToProcesstimeConverter!D7</f>
        <v>0</v>
      </c>
      <c r="D38">
        <v>108179</v>
      </c>
      <c r="E38">
        <v>486510</v>
      </c>
      <c r="J38">
        <f t="shared" ref="J38:J56" si="0">SLOPE($A$7:$A$14,$B$7:$B$14)*C38+INTERCEPT($A$7:$A$14,$B$7:$B$14)</f>
        <v>-2.3375417393691755E-3</v>
      </c>
      <c r="K38">
        <f t="shared" ref="K38:K56" si="1">SLOPE($A$7:$A$14,$C$7:$C$14)*D38+INTERCEPT($A$7:$A$14,$C$7:$C$14)</f>
        <v>0.88179785164186242</v>
      </c>
      <c r="L38">
        <f t="shared" ref="L38:L56" si="2">SLOPE($A$7:$A$14,$D$7:$D$14)*E38+INTERCEPT($A$7:$A$14,$D$7:$D$14)</f>
        <v>4.2608790244801966</v>
      </c>
      <c r="M38">
        <f t="shared" ref="M38:M56" si="3">SLOPE($A$7:$A$14,$E$7:$E$14)*F38+INTERCEPT($A$7:$A$14,$E$7:$E$14)</f>
        <v>9.5690239162835589E-3</v>
      </c>
      <c r="N38">
        <f t="shared" ref="N38:N56" si="4">SLOPE($A$7:$A$14,$F$7:$F$14)*G38+INTERCEPT($A$7:$A$14,$F$7:$F$14)</f>
        <v>-1.4752516991785924E-2</v>
      </c>
      <c r="O38">
        <f t="shared" ref="O38:O56" si="5">SLOPE($A$7:$A$14,$G$7:$G$14)*H38+INTERCEPT($A$7:$A$14,$G$7:$G$14)</f>
        <v>-1.8035805546514183E-2</v>
      </c>
      <c r="P38">
        <f t="shared" ref="P38:P56" si="6">SLOPE($A$7:$A$14,$H$7:$H$14)*I38+INTERCEPT($A$7:$A$14,$H$7:$H$14)</f>
        <v>-1.8944097787227943E-2</v>
      </c>
    </row>
    <row r="39" spans="1:16" x14ac:dyDescent="0.25">
      <c r="A39" t="s">
        <v>16</v>
      </c>
      <c r="B39" s="3"/>
      <c r="C39">
        <v>1456</v>
      </c>
      <c r="D39">
        <v>116791</v>
      </c>
      <c r="E39">
        <v>2758</v>
      </c>
      <c r="H39">
        <v>3286</v>
      </c>
      <c r="I39">
        <v>1608</v>
      </c>
      <c r="J39">
        <f t="shared" si="0"/>
        <v>2.0865631005652908E-2</v>
      </c>
      <c r="K39">
        <f t="shared" si="1"/>
        <v>0.95334122892744289</v>
      </c>
      <c r="L39">
        <f t="shared" si="2"/>
        <v>2.4410287008948935E-2</v>
      </c>
      <c r="M39">
        <f t="shared" si="3"/>
        <v>9.5690239162835589E-3</v>
      </c>
      <c r="N39">
        <f t="shared" si="4"/>
        <v>-1.4752516991785924E-2</v>
      </c>
      <c r="O39">
        <f t="shared" si="5"/>
        <v>1.4733339696131872E-2</v>
      </c>
      <c r="P39">
        <f t="shared" si="6"/>
        <v>-1.0812387067787312E-2</v>
      </c>
    </row>
    <row r="40" spans="1:16" x14ac:dyDescent="0.25">
      <c r="A40" t="s">
        <v>17</v>
      </c>
      <c r="B40" s="3"/>
      <c r="D40">
        <v>109029</v>
      </c>
      <c r="E40">
        <v>2580</v>
      </c>
      <c r="H40">
        <v>4300</v>
      </c>
      <c r="I40">
        <v>2102</v>
      </c>
      <c r="J40">
        <f t="shared" si="0"/>
        <v>-2.3375417393691755E-3</v>
      </c>
      <c r="K40">
        <f t="shared" si="1"/>
        <v>0.88885914642736441</v>
      </c>
      <c r="L40">
        <f t="shared" si="2"/>
        <v>2.2851448109533774E-2</v>
      </c>
      <c r="M40">
        <f t="shared" si="3"/>
        <v>9.5690239162835589E-3</v>
      </c>
      <c r="N40">
        <f t="shared" si="4"/>
        <v>-1.4752516991785924E-2</v>
      </c>
      <c r="O40">
        <f t="shared" si="5"/>
        <v>2.4845303565895448E-2</v>
      </c>
      <c r="P40">
        <f t="shared" si="6"/>
        <v>-8.3142122572128895E-3</v>
      </c>
    </row>
    <row r="41" spans="1:16" x14ac:dyDescent="0.25">
      <c r="A41" t="s">
        <v>18</v>
      </c>
      <c r="B41" s="3"/>
      <c r="D41">
        <v>105070</v>
      </c>
      <c r="E41">
        <v>2643</v>
      </c>
      <c r="H41">
        <v>5250</v>
      </c>
      <c r="I41">
        <v>2706</v>
      </c>
      <c r="J41">
        <f t="shared" si="0"/>
        <v>-2.3375417393691755E-3</v>
      </c>
      <c r="K41">
        <f t="shared" si="1"/>
        <v>0.85597012753818502</v>
      </c>
      <c r="L41">
        <f t="shared" si="2"/>
        <v>2.3403171989663858E-2</v>
      </c>
      <c r="M41">
        <f t="shared" si="3"/>
        <v>9.5690239162835589E-3</v>
      </c>
      <c r="N41">
        <f t="shared" si="4"/>
        <v>-1.4752516991785924E-2</v>
      </c>
      <c r="O41">
        <f t="shared" si="5"/>
        <v>3.4319036974451066E-2</v>
      </c>
      <c r="P41">
        <f t="shared" si="6"/>
        <v>-5.2597637033931499E-3</v>
      </c>
    </row>
    <row r="42" spans="1:16" x14ac:dyDescent="0.25">
      <c r="A42" t="s">
        <v>19</v>
      </c>
      <c r="B42" s="3"/>
      <c r="D42">
        <v>103887</v>
      </c>
      <c r="E42">
        <v>2903</v>
      </c>
      <c r="F42">
        <v>1098</v>
      </c>
      <c r="H42">
        <v>6163</v>
      </c>
      <c r="I42">
        <v>4107</v>
      </c>
      <c r="J42">
        <f t="shared" si="0"/>
        <v>-2.3375417393691755E-3</v>
      </c>
      <c r="K42">
        <f t="shared" si="1"/>
        <v>0.84614246667789217</v>
      </c>
      <c r="L42">
        <f t="shared" si="2"/>
        <v>2.568012768543881E-2</v>
      </c>
      <c r="M42">
        <f t="shared" si="3"/>
        <v>2.801459759532144E-2</v>
      </c>
      <c r="N42">
        <f t="shared" si="4"/>
        <v>-1.4752516991785924E-2</v>
      </c>
      <c r="O42">
        <f t="shared" si="5"/>
        <v>4.3423793397620827E-2</v>
      </c>
      <c r="P42">
        <f t="shared" si="6"/>
        <v>1.8251409719403852E-3</v>
      </c>
    </row>
    <row r="43" spans="1:16" x14ac:dyDescent="0.25">
      <c r="A43" t="s">
        <v>20</v>
      </c>
      <c r="B43" s="3"/>
      <c r="C43">
        <v>1404</v>
      </c>
      <c r="D43">
        <v>82330</v>
      </c>
      <c r="E43">
        <v>7615</v>
      </c>
      <c r="F43">
        <v>5423</v>
      </c>
      <c r="G43">
        <v>1754</v>
      </c>
      <c r="H43">
        <v>16387</v>
      </c>
      <c r="I43">
        <v>8646</v>
      </c>
      <c r="J43">
        <f t="shared" si="0"/>
        <v>2.0036946264759263E-2</v>
      </c>
      <c r="K43">
        <f t="shared" si="1"/>
        <v>0.66705972351193099</v>
      </c>
      <c r="L43">
        <f t="shared" si="2"/>
        <v>6.6945570910406399E-2</v>
      </c>
      <c r="M43">
        <f t="shared" si="3"/>
        <v>0.10067134273360819</v>
      </c>
      <c r="N43">
        <f t="shared" si="4"/>
        <v>1.5481936003983697E-3</v>
      </c>
      <c r="O43">
        <f t="shared" si="5"/>
        <v>0.145381109575592</v>
      </c>
      <c r="P43">
        <f t="shared" si="6"/>
        <v>2.4779018431853955E-2</v>
      </c>
    </row>
    <row r="44" spans="1:16" x14ac:dyDescent="0.25">
      <c r="A44" t="s">
        <v>21</v>
      </c>
      <c r="B44" s="3"/>
      <c r="C44">
        <v>1070</v>
      </c>
      <c r="D44">
        <v>165769</v>
      </c>
      <c r="E44">
        <v>5681</v>
      </c>
      <c r="F44">
        <v>6471</v>
      </c>
      <c r="G44">
        <v>2369</v>
      </c>
      <c r="H44">
        <v>12469</v>
      </c>
      <c r="I44">
        <v>10875</v>
      </c>
      <c r="J44">
        <f t="shared" si="0"/>
        <v>1.4714240429019306E-2</v>
      </c>
      <c r="K44">
        <f t="shared" si="1"/>
        <v>1.3602213418736993</v>
      </c>
      <c r="L44">
        <f t="shared" si="2"/>
        <v>5.0008523542603489E-2</v>
      </c>
      <c r="M44">
        <f t="shared" si="3"/>
        <v>0.11827695404110518</v>
      </c>
      <c r="N44">
        <f t="shared" si="4"/>
        <v>7.2636651022189754E-3</v>
      </c>
      <c r="O44">
        <f t="shared" si="5"/>
        <v>0.10630943852851737</v>
      </c>
      <c r="P44">
        <f t="shared" si="6"/>
        <v>3.6051147283615873E-2</v>
      </c>
    </row>
    <row r="45" spans="1:16" x14ac:dyDescent="0.25">
      <c r="A45" t="s">
        <v>22</v>
      </c>
      <c r="B45" s="3"/>
      <c r="D45">
        <v>149878</v>
      </c>
      <c r="E45">
        <v>4452</v>
      </c>
      <c r="F45">
        <v>6725</v>
      </c>
      <c r="G45">
        <v>2535</v>
      </c>
      <c r="H45">
        <v>10744</v>
      </c>
      <c r="I45">
        <v>10910</v>
      </c>
      <c r="J45">
        <f t="shared" si="0"/>
        <v>-2.3375417393691755E-3</v>
      </c>
      <c r="K45">
        <f t="shared" si="1"/>
        <v>1.2282083590073314</v>
      </c>
      <c r="L45">
        <f t="shared" si="2"/>
        <v>3.9245529119113429E-2</v>
      </c>
      <c r="M45">
        <f t="shared" si="3"/>
        <v>0.12254396288853289</v>
      </c>
      <c r="N45">
        <f t="shared" si="4"/>
        <v>8.8063777352307172E-3</v>
      </c>
      <c r="O45">
        <f t="shared" si="5"/>
        <v>8.9107133128771651E-2</v>
      </c>
      <c r="P45">
        <f t="shared" si="6"/>
        <v>3.6228143474648478E-2</v>
      </c>
    </row>
    <row r="46" spans="1:16" x14ac:dyDescent="0.25">
      <c r="A46" t="s">
        <v>23</v>
      </c>
      <c r="B46" s="3"/>
      <c r="D46">
        <v>130936</v>
      </c>
      <c r="F46">
        <v>7400</v>
      </c>
      <c r="G46">
        <v>2773</v>
      </c>
      <c r="H46">
        <v>9109</v>
      </c>
      <c r="I46">
        <v>10444</v>
      </c>
      <c r="J46">
        <f t="shared" si="0"/>
        <v>-2.3375417393691755E-3</v>
      </c>
      <c r="K46">
        <f t="shared" si="1"/>
        <v>1.0708494815638265</v>
      </c>
      <c r="L46">
        <f t="shared" si="2"/>
        <v>2.5704158992079229E-4</v>
      </c>
      <c r="M46">
        <f t="shared" si="3"/>
        <v>0.13388345490433484</v>
      </c>
      <c r="N46">
        <f t="shared" si="4"/>
        <v>1.1018218739187308E-2</v>
      </c>
      <c r="O46">
        <f t="shared" si="5"/>
        <v>7.2802339315099607E-2</v>
      </c>
      <c r="P46">
        <f t="shared" si="6"/>
        <v>3.3871565616900134E-2</v>
      </c>
    </row>
    <row r="47" spans="1:16" x14ac:dyDescent="0.25">
      <c r="A47" t="s">
        <v>24</v>
      </c>
      <c r="B47" s="3"/>
      <c r="C47">
        <v>1261</v>
      </c>
      <c r="D47">
        <v>116942</v>
      </c>
      <c r="E47">
        <v>3603</v>
      </c>
      <c r="F47">
        <v>8790</v>
      </c>
      <c r="G47">
        <v>2826</v>
      </c>
      <c r="H47">
        <v>3704</v>
      </c>
      <c r="I47">
        <v>10951</v>
      </c>
      <c r="J47">
        <f t="shared" si="0"/>
        <v>1.7758063227301737E-2</v>
      </c>
      <c r="K47">
        <f t="shared" si="1"/>
        <v>0.95459564717757317</v>
      </c>
      <c r="L47">
        <f t="shared" si="2"/>
        <v>3.1810393020217528E-2</v>
      </c>
      <c r="M47">
        <f t="shared" si="3"/>
        <v>0.15723440883317152</v>
      </c>
      <c r="N47">
        <f t="shared" si="4"/>
        <v>1.1510771567799491E-2</v>
      </c>
      <c r="O47">
        <f t="shared" si="5"/>
        <v>1.8901782395896342E-2</v>
      </c>
      <c r="P47">
        <f t="shared" si="6"/>
        <v>3.6435481869858094E-2</v>
      </c>
    </row>
    <row r="48" spans="1:16" x14ac:dyDescent="0.25">
      <c r="A48" t="s">
        <v>25</v>
      </c>
      <c r="B48" s="3"/>
      <c r="C48">
        <v>1668</v>
      </c>
      <c r="D48">
        <v>116769</v>
      </c>
      <c r="E48">
        <v>4479</v>
      </c>
      <c r="F48">
        <v>9360</v>
      </c>
      <c r="G48">
        <v>2941</v>
      </c>
      <c r="H48">
        <v>1580</v>
      </c>
      <c r="I48">
        <v>10343</v>
      </c>
      <c r="J48">
        <f t="shared" si="0"/>
        <v>2.4244114949296233E-2</v>
      </c>
      <c r="K48">
        <f t="shared" si="1"/>
        <v>0.95315846600358278</v>
      </c>
      <c r="L48">
        <f t="shared" si="2"/>
        <v>3.9481982210597746E-2</v>
      </c>
      <c r="M48">
        <f t="shared" si="3"/>
        <v>0.16680997986873763</v>
      </c>
      <c r="N48">
        <f t="shared" si="4"/>
        <v>1.2579518271391962E-2</v>
      </c>
      <c r="O48">
        <f t="shared" si="5"/>
        <v>-2.2794910354427371E-3</v>
      </c>
      <c r="P48">
        <f t="shared" si="6"/>
        <v>3.3360805179920343E-2</v>
      </c>
    </row>
    <row r="49" spans="1:16" x14ac:dyDescent="0.25">
      <c r="A49" t="s">
        <v>26</v>
      </c>
      <c r="B49" s="3"/>
      <c r="C49">
        <v>24095</v>
      </c>
      <c r="D49">
        <v>122611</v>
      </c>
      <c r="E49">
        <v>9032</v>
      </c>
      <c r="F49">
        <v>11405</v>
      </c>
      <c r="G49">
        <v>3275</v>
      </c>
      <c r="H49">
        <v>2518</v>
      </c>
      <c r="I49">
        <v>10624</v>
      </c>
      <c r="J49">
        <f t="shared" si="0"/>
        <v>0.38164628194971539</v>
      </c>
      <c r="K49">
        <f t="shared" si="1"/>
        <v>1.0016903296940567</v>
      </c>
      <c r="L49">
        <f t="shared" si="2"/>
        <v>7.935497945237989E-2</v>
      </c>
      <c r="M49">
        <f t="shared" si="3"/>
        <v>0.20116444086475993</v>
      </c>
      <c r="N49">
        <f t="shared" si="4"/>
        <v>1.5683530436608355E-2</v>
      </c>
      <c r="O49">
        <f t="shared" si="5"/>
        <v>7.074574161636385E-3</v>
      </c>
      <c r="P49">
        <f t="shared" si="6"/>
        <v>3.4781831742210653E-2</v>
      </c>
    </row>
    <row r="50" spans="1:16" x14ac:dyDescent="0.25">
      <c r="A50" t="s">
        <v>27</v>
      </c>
      <c r="B50" s="3"/>
      <c r="C50">
        <v>36910</v>
      </c>
      <c r="D50">
        <v>122453</v>
      </c>
      <c r="E50">
        <v>10478</v>
      </c>
      <c r="F50">
        <v>11486</v>
      </c>
      <c r="G50">
        <v>3331</v>
      </c>
      <c r="H50">
        <v>3524</v>
      </c>
      <c r="I50">
        <v>10745</v>
      </c>
      <c r="J50">
        <f t="shared" si="0"/>
        <v>0.58586926184494748</v>
      </c>
      <c r="K50">
        <f t="shared" si="1"/>
        <v>1.0003777596045162</v>
      </c>
      <c r="L50">
        <f t="shared" si="2"/>
        <v>9.2018356129651341E-2</v>
      </c>
      <c r="M50">
        <f t="shared" si="3"/>
        <v>0.20252517990665617</v>
      </c>
      <c r="N50">
        <f t="shared" si="4"/>
        <v>1.6203963614009907E-2</v>
      </c>
      <c r="O50">
        <f t="shared" si="5"/>
        <v>1.7106759223748963E-2</v>
      </c>
      <c r="P50">
        <f t="shared" si="6"/>
        <v>3.5393732859780501E-2</v>
      </c>
    </row>
    <row r="51" spans="1:16" x14ac:dyDescent="0.25">
      <c r="A51" t="s">
        <v>28</v>
      </c>
      <c r="B51" s="3"/>
      <c r="C51">
        <v>53451</v>
      </c>
      <c r="D51">
        <v>122093</v>
      </c>
      <c r="E51">
        <v>11809</v>
      </c>
      <c r="F51">
        <v>53451</v>
      </c>
      <c r="G51">
        <v>3313</v>
      </c>
      <c r="H51">
        <v>4147</v>
      </c>
      <c r="I51">
        <v>10721</v>
      </c>
      <c r="J51">
        <f t="shared" si="0"/>
        <v>0.84947069067421277</v>
      </c>
      <c r="K51">
        <f t="shared" si="1"/>
        <v>0.99738709357771538</v>
      </c>
      <c r="L51">
        <f t="shared" si="2"/>
        <v>0.10367461778763773</v>
      </c>
      <c r="M51">
        <f t="shared" si="3"/>
        <v>0.90750559834092281</v>
      </c>
      <c r="N51">
        <f t="shared" si="4"/>
        <v>1.6036681521273691E-2</v>
      </c>
      <c r="O51">
        <f t="shared" si="5"/>
        <v>2.3319533869570176E-2</v>
      </c>
      <c r="P51">
        <f t="shared" si="6"/>
        <v>3.5272364043072428E-2</v>
      </c>
    </row>
    <row r="52" spans="1:16" x14ac:dyDescent="0.25">
      <c r="A52" t="s">
        <v>29</v>
      </c>
      <c r="B52" s="3"/>
      <c r="C52">
        <v>102026</v>
      </c>
      <c r="D52">
        <v>120834</v>
      </c>
      <c r="E52">
        <v>13865</v>
      </c>
      <c r="F52">
        <v>11621</v>
      </c>
      <c r="G52">
        <v>3263</v>
      </c>
      <c r="I52">
        <v>10240</v>
      </c>
      <c r="J52">
        <f t="shared" si="0"/>
        <v>1.6235737923839983</v>
      </c>
      <c r="K52">
        <f t="shared" si="1"/>
        <v>0.9869280698895424</v>
      </c>
      <c r="L52">
        <f t="shared" si="2"/>
        <v>0.12168008282807351</v>
      </c>
      <c r="M52">
        <f t="shared" si="3"/>
        <v>0.20479307830981655</v>
      </c>
      <c r="N52">
        <f t="shared" si="4"/>
        <v>1.5572009041450879E-2</v>
      </c>
      <c r="O52">
        <f t="shared" si="5"/>
        <v>-1.8035805546514183E-2</v>
      </c>
      <c r="P52">
        <f t="shared" si="6"/>
        <v>3.2839930674881543E-2</v>
      </c>
    </row>
    <row r="53" spans="1:16" x14ac:dyDescent="0.25">
      <c r="A53" t="s">
        <v>30</v>
      </c>
      <c r="B53" s="3"/>
      <c r="C53">
        <v>196181</v>
      </c>
      <c r="D53">
        <v>119901</v>
      </c>
      <c r="E53">
        <v>15283</v>
      </c>
      <c r="F53">
        <v>11610</v>
      </c>
      <c r="G53">
        <v>13605</v>
      </c>
      <c r="I53">
        <v>9676</v>
      </c>
      <c r="J53">
        <f t="shared" si="0"/>
        <v>3.124050941977099</v>
      </c>
      <c r="K53">
        <f t="shared" si="1"/>
        <v>0.97917726043675024</v>
      </c>
      <c r="L53">
        <f t="shared" si="2"/>
        <v>0.13409824889195382</v>
      </c>
      <c r="M53">
        <f t="shared" si="3"/>
        <v>0.20460828658807756</v>
      </c>
      <c r="N53">
        <f t="shared" si="4"/>
        <v>0.1116848647680016</v>
      </c>
      <c r="O53">
        <f t="shared" si="5"/>
        <v>-1.8035805546514183E-2</v>
      </c>
      <c r="P53">
        <f t="shared" si="6"/>
        <v>2.9987763482241921E-2</v>
      </c>
    </row>
    <row r="54" spans="1:16" x14ac:dyDescent="0.25">
      <c r="A54" t="s">
        <v>31</v>
      </c>
      <c r="B54" s="3"/>
      <c r="C54">
        <v>1098642</v>
      </c>
      <c r="D54">
        <v>112594</v>
      </c>
      <c r="E54">
        <v>21861</v>
      </c>
      <c r="F54">
        <v>11015</v>
      </c>
      <c r="G54">
        <v>15883</v>
      </c>
      <c r="I54">
        <v>92397</v>
      </c>
      <c r="J54">
        <f t="shared" si="0"/>
        <v>17.505890556431339</v>
      </c>
      <c r="K54">
        <f t="shared" si="1"/>
        <v>0.91847504749832287</v>
      </c>
      <c r="L54">
        <f t="shared" si="2"/>
        <v>0.1917052279950601</v>
      </c>
      <c r="M54">
        <f t="shared" si="3"/>
        <v>0.19461273436674101</v>
      </c>
      <c r="N54">
        <f t="shared" si="4"/>
        <v>0.132855342948729</v>
      </c>
      <c r="O54">
        <f t="shared" si="5"/>
        <v>-1.8035805546514183E-2</v>
      </c>
      <c r="P54">
        <f t="shared" si="6"/>
        <v>0.44831067543674963</v>
      </c>
    </row>
    <row r="55" spans="1:16" x14ac:dyDescent="0.25">
      <c r="A55" t="s">
        <v>32</v>
      </c>
      <c r="C55">
        <v>1271442</v>
      </c>
      <c r="D55">
        <v>161734</v>
      </c>
      <c r="E55">
        <v>18256</v>
      </c>
      <c r="F55">
        <v>10779</v>
      </c>
      <c r="G55">
        <v>18256</v>
      </c>
      <c r="I55">
        <v>105767</v>
      </c>
      <c r="J55">
        <f t="shared" si="0"/>
        <v>20.259673695400995</v>
      </c>
      <c r="K55">
        <f t="shared" si="1"/>
        <v>1.3267009601566395</v>
      </c>
      <c r="L55">
        <f t="shared" si="2"/>
        <v>0.1601343615209497</v>
      </c>
      <c r="M55">
        <f t="shared" si="3"/>
        <v>0.19064811197306802</v>
      </c>
      <c r="N55">
        <f t="shared" si="4"/>
        <v>0.15490869884111971</v>
      </c>
      <c r="O55">
        <f t="shared" si="5"/>
        <v>-1.8035805546514183E-2</v>
      </c>
      <c r="P55">
        <f t="shared" si="6"/>
        <v>0.51592322041120309</v>
      </c>
    </row>
    <row r="56" spans="1:16" x14ac:dyDescent="0.25">
      <c r="A56" t="s">
        <v>55</v>
      </c>
      <c r="C56">
        <v>1357946</v>
      </c>
      <c r="D56">
        <v>313556</v>
      </c>
      <c r="E56">
        <v>51191</v>
      </c>
      <c r="F56">
        <v>14317</v>
      </c>
      <c r="G56">
        <v>13270</v>
      </c>
      <c r="H56">
        <v>11561</v>
      </c>
      <c r="I56">
        <v>128121</v>
      </c>
      <c r="J56">
        <f t="shared" si="0"/>
        <v>21.638222634367608</v>
      </c>
      <c r="K56">
        <f t="shared" si="1"/>
        <v>2.5879478977148604</v>
      </c>
      <c r="L56">
        <f t="shared" si="2"/>
        <v>0.44856334552228833</v>
      </c>
      <c r="M56">
        <f t="shared" si="3"/>
        <v>0.25008384938330119</v>
      </c>
      <c r="N56">
        <f t="shared" si="4"/>
        <v>0.10857155915318875</v>
      </c>
      <c r="O56">
        <f t="shared" si="5"/>
        <v>9.725454386012948E-2</v>
      </c>
      <c r="P56">
        <f t="shared" si="6"/>
        <v>0.62896815910671056</v>
      </c>
    </row>
    <row r="57" spans="1:16" x14ac:dyDescent="0.25">
      <c r="A57" t="s">
        <v>97</v>
      </c>
    </row>
    <row r="58" spans="1:16" x14ac:dyDescent="0.25">
      <c r="A58" t="s">
        <v>98</v>
      </c>
    </row>
    <row r="59" spans="1:16" x14ac:dyDescent="0.25">
      <c r="A59" t="s">
        <v>99</v>
      </c>
    </row>
    <row r="60" spans="1:16" x14ac:dyDescent="0.25">
      <c r="A60" t="s">
        <v>100</v>
      </c>
    </row>
    <row r="61" spans="1:16" x14ac:dyDescent="0.25">
      <c r="A61" t="s">
        <v>101</v>
      </c>
    </row>
    <row r="62" spans="1:16" x14ac:dyDescent="0.25">
      <c r="A62" t="s">
        <v>102</v>
      </c>
    </row>
    <row r="63" spans="1:16" x14ac:dyDescent="0.25">
      <c r="A63" t="s">
        <v>103</v>
      </c>
    </row>
    <row r="64" spans="1:16" x14ac:dyDescent="0.25">
      <c r="A64" t="s">
        <v>104</v>
      </c>
    </row>
    <row r="65" spans="1:1" x14ac:dyDescent="0.25">
      <c r="A65" t="s">
        <v>105</v>
      </c>
    </row>
    <row r="66" spans="1:1" x14ac:dyDescent="0.25">
      <c r="A66" t="s">
        <v>106</v>
      </c>
    </row>
    <row r="67" spans="1:1" x14ac:dyDescent="0.25">
      <c r="A67" t="s">
        <v>107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F1" workbookViewId="0">
      <selection activeCell="S34" sqref="S34"/>
    </sheetView>
  </sheetViews>
  <sheetFormatPr baseColWidth="10" defaultRowHeight="15" x14ac:dyDescent="0.25"/>
  <sheetData>
    <row r="1" spans="1:17" x14ac:dyDescent="0.25">
      <c r="A1" s="1" t="s">
        <v>150</v>
      </c>
    </row>
    <row r="4" spans="1:17" x14ac:dyDescent="0.25">
      <c r="A4" t="s">
        <v>151</v>
      </c>
      <c r="D4" t="s">
        <v>152</v>
      </c>
    </row>
    <row r="5" spans="1:17" x14ac:dyDescent="0.25">
      <c r="A5" t="s">
        <v>3</v>
      </c>
      <c r="B5" t="s">
        <v>47</v>
      </c>
      <c r="C5" t="s">
        <v>153</v>
      </c>
      <c r="D5" t="s">
        <v>154</v>
      </c>
      <c r="E5" t="s">
        <v>155</v>
      </c>
      <c r="F5" t="s">
        <v>164</v>
      </c>
      <c r="G5" t="s">
        <v>165</v>
      </c>
      <c r="H5" t="s">
        <v>166</v>
      </c>
      <c r="I5" t="s">
        <v>169</v>
      </c>
      <c r="J5" t="s">
        <v>170</v>
      </c>
      <c r="K5" t="s">
        <v>171</v>
      </c>
      <c r="L5" t="s">
        <v>156</v>
      </c>
      <c r="M5" t="s">
        <v>157</v>
      </c>
      <c r="N5" t="s">
        <v>162</v>
      </c>
      <c r="O5" t="s">
        <v>163</v>
      </c>
      <c r="P5" t="s">
        <v>172</v>
      </c>
      <c r="Q5" t="s">
        <v>173</v>
      </c>
    </row>
    <row r="6" spans="1:17" x14ac:dyDescent="0.25">
      <c r="A6" t="s">
        <v>15</v>
      </c>
      <c r="B6" s="3">
        <f>TimeToProcesstimeConverter!D7</f>
        <v>0</v>
      </c>
      <c r="C6">
        <v>15.69</v>
      </c>
      <c r="D6">
        <v>15.67</v>
      </c>
      <c r="E6">
        <v>16.440000000000001</v>
      </c>
      <c r="F6">
        <v>4522.78</v>
      </c>
      <c r="G6">
        <v>225.14</v>
      </c>
      <c r="H6">
        <v>3352.6</v>
      </c>
      <c r="I6">
        <v>115.37</v>
      </c>
      <c r="J6">
        <v>115.25</v>
      </c>
      <c r="K6">
        <v>113.06</v>
      </c>
      <c r="L6">
        <f>AVERAGE(C6:E6)</f>
        <v>15.933333333333332</v>
      </c>
      <c r="M6">
        <f>_xlfn.STDEV.S(C6:E6)</f>
        <v>0.43890014050275045</v>
      </c>
      <c r="N6">
        <f>AVERAGE(F6:H6)</f>
        <v>2700.1733333333336</v>
      </c>
      <c r="O6">
        <f>_xlfn.STDEV.S(F6:H6)</f>
        <v>2221.8624640002654</v>
      </c>
      <c r="P6">
        <f>AVERAGE(I6:K6)</f>
        <v>114.56</v>
      </c>
      <c r="Q6">
        <f>_xlfn.STDEV.S(I6:K6)</f>
        <v>1.3004230081015946</v>
      </c>
    </row>
    <row r="7" spans="1:17" x14ac:dyDescent="0.25">
      <c r="A7" t="s">
        <v>16</v>
      </c>
      <c r="B7" s="3">
        <f>TimeToProcesstimeConverter!D8</f>
        <v>16.516666666666666</v>
      </c>
      <c r="C7">
        <v>22.51</v>
      </c>
      <c r="D7">
        <v>22.5</v>
      </c>
      <c r="E7">
        <v>21.8</v>
      </c>
      <c r="F7">
        <v>114.5</v>
      </c>
      <c r="G7">
        <v>190.1</v>
      </c>
      <c r="H7">
        <v>144.97</v>
      </c>
      <c r="I7">
        <v>87.66</v>
      </c>
      <c r="J7">
        <v>87.64</v>
      </c>
      <c r="K7">
        <v>88.1</v>
      </c>
      <c r="L7">
        <f t="shared" ref="L7:L30" si="0">AVERAGE(C7:E7)</f>
        <v>22.27</v>
      </c>
      <c r="M7">
        <f t="shared" ref="M7:M30" si="1">_xlfn.STDEV.S(C7:E7)</f>
        <v>0.40706264874095244</v>
      </c>
      <c r="N7">
        <f t="shared" ref="N7:N30" si="2">AVERAGE(F7:H7)</f>
        <v>149.85666666666668</v>
      </c>
      <c r="O7">
        <f t="shared" ref="O7:O30" si="3">_xlfn.STDEV.S(F7:H7)</f>
        <v>38.036162179343563</v>
      </c>
      <c r="P7">
        <f t="shared" ref="P7:P70" si="4">AVERAGE(I7:K7)</f>
        <v>87.8</v>
      </c>
      <c r="Q7">
        <f t="shared" ref="Q7:Q70" si="5">_xlfn.STDEV.S(I7:K7)</f>
        <v>0.25999999999999746</v>
      </c>
    </row>
    <row r="8" spans="1:17" x14ac:dyDescent="0.25">
      <c r="A8" t="s">
        <v>17</v>
      </c>
      <c r="B8" s="3">
        <f>TimeToProcesstimeConverter!D9</f>
        <v>19.549999999999997</v>
      </c>
      <c r="C8">
        <v>24.03</v>
      </c>
      <c r="D8">
        <v>23.3</v>
      </c>
      <c r="E8">
        <v>23.26</v>
      </c>
      <c r="F8">
        <v>741.26</v>
      </c>
      <c r="G8">
        <v>133.26</v>
      </c>
      <c r="H8">
        <v>157.38</v>
      </c>
      <c r="I8">
        <v>91.38</v>
      </c>
      <c r="J8">
        <v>91.9</v>
      </c>
      <c r="K8">
        <v>91.94</v>
      </c>
      <c r="L8">
        <f t="shared" si="0"/>
        <v>23.53</v>
      </c>
      <c r="M8">
        <f t="shared" si="1"/>
        <v>0.43347433603386482</v>
      </c>
      <c r="N8">
        <f t="shared" si="2"/>
        <v>343.9666666666667</v>
      </c>
      <c r="O8">
        <f t="shared" si="3"/>
        <v>344.27741449786299</v>
      </c>
      <c r="P8">
        <f t="shared" si="4"/>
        <v>91.740000000000009</v>
      </c>
      <c r="Q8">
        <f t="shared" si="5"/>
        <v>0.31240998703626954</v>
      </c>
    </row>
    <row r="9" spans="1:17" x14ac:dyDescent="0.25">
      <c r="A9" t="s">
        <v>18</v>
      </c>
      <c r="B9" s="3">
        <f>TimeToProcesstimeConverter!D10</f>
        <v>22.833333333333332</v>
      </c>
      <c r="C9">
        <v>24</v>
      </c>
      <c r="D9">
        <v>22.52</v>
      </c>
      <c r="E9">
        <v>23.26</v>
      </c>
      <c r="F9">
        <v>138.54</v>
      </c>
      <c r="G9">
        <v>159.82</v>
      </c>
      <c r="H9">
        <v>161.76</v>
      </c>
      <c r="I9">
        <v>89.13</v>
      </c>
      <c r="J9">
        <v>90.26</v>
      </c>
      <c r="K9">
        <v>92.02</v>
      </c>
      <c r="L9">
        <f t="shared" si="0"/>
        <v>23.26</v>
      </c>
      <c r="M9">
        <f t="shared" si="1"/>
        <v>0.74000000000000021</v>
      </c>
      <c r="N9">
        <f t="shared" si="2"/>
        <v>153.37333333333333</v>
      </c>
      <c r="O9">
        <f t="shared" si="3"/>
        <v>12.882613606459419</v>
      </c>
      <c r="P9">
        <f t="shared" si="4"/>
        <v>90.469999999999985</v>
      </c>
      <c r="Q9">
        <f t="shared" si="5"/>
        <v>1.4563996704201765</v>
      </c>
    </row>
    <row r="10" spans="1:17" x14ac:dyDescent="0.25">
      <c r="A10" t="s">
        <v>19</v>
      </c>
      <c r="B10" s="3">
        <f>TimeToProcesstimeConverter!D11</f>
        <v>25.2</v>
      </c>
      <c r="C10">
        <v>27.73</v>
      </c>
      <c r="D10">
        <v>27</v>
      </c>
      <c r="E10">
        <v>27.03</v>
      </c>
      <c r="F10">
        <v>214.05</v>
      </c>
      <c r="G10">
        <v>123.95</v>
      </c>
      <c r="H10">
        <v>279.11</v>
      </c>
      <c r="I10">
        <v>79.48</v>
      </c>
      <c r="J10">
        <v>81.400000000000006</v>
      </c>
      <c r="K10">
        <v>83.36</v>
      </c>
      <c r="L10">
        <f t="shared" si="0"/>
        <v>27.253333333333334</v>
      </c>
      <c r="M10">
        <f t="shared" si="1"/>
        <v>0.41307787804884116</v>
      </c>
      <c r="N10">
        <f t="shared" si="2"/>
        <v>205.70333333333335</v>
      </c>
      <c r="O10">
        <f t="shared" si="3"/>
        <v>77.91602231462619</v>
      </c>
      <c r="P10">
        <f t="shared" si="4"/>
        <v>81.413333333333341</v>
      </c>
      <c r="Q10">
        <f t="shared" si="5"/>
        <v>1.9400343639568152</v>
      </c>
    </row>
    <row r="11" spans="1:17" x14ac:dyDescent="0.25">
      <c r="A11" t="s">
        <v>20</v>
      </c>
      <c r="B11" s="3">
        <f>TimeToProcesstimeConverter!D12</f>
        <v>38.983333333333334</v>
      </c>
      <c r="C11">
        <v>28.53</v>
      </c>
      <c r="D11">
        <v>28.57</v>
      </c>
      <c r="E11">
        <v>27.01</v>
      </c>
      <c r="F11">
        <v>427.32</v>
      </c>
      <c r="G11">
        <v>124.84</v>
      </c>
      <c r="H11">
        <v>127.99</v>
      </c>
      <c r="I11">
        <v>84.98</v>
      </c>
      <c r="J11">
        <v>84.78</v>
      </c>
      <c r="K11">
        <v>87.47</v>
      </c>
      <c r="L11">
        <f t="shared" si="0"/>
        <v>28.036666666666665</v>
      </c>
      <c r="M11">
        <f t="shared" si="1"/>
        <v>0.88934432776812178</v>
      </c>
      <c r="N11">
        <f t="shared" si="2"/>
        <v>226.71666666666667</v>
      </c>
      <c r="O11">
        <f t="shared" si="3"/>
        <v>173.73472201414816</v>
      </c>
      <c r="P11">
        <f t="shared" si="4"/>
        <v>85.743333333333339</v>
      </c>
      <c r="Q11">
        <f t="shared" si="5"/>
        <v>1.4986771945063178</v>
      </c>
    </row>
    <row r="12" spans="1:17" x14ac:dyDescent="0.25">
      <c r="A12" t="s">
        <v>21</v>
      </c>
      <c r="B12" s="3">
        <f>TimeToProcesstimeConverter!D13</f>
        <v>40.700000000000003</v>
      </c>
      <c r="C12">
        <v>28.5</v>
      </c>
      <c r="D12">
        <v>28.53</v>
      </c>
      <c r="E12">
        <v>27.78</v>
      </c>
      <c r="F12">
        <v>329.96</v>
      </c>
      <c r="G12">
        <v>262.56</v>
      </c>
      <c r="H12">
        <v>158.46</v>
      </c>
      <c r="I12">
        <v>90.89</v>
      </c>
      <c r="J12">
        <v>90.91</v>
      </c>
      <c r="K12">
        <v>91.23</v>
      </c>
      <c r="L12">
        <f t="shared" si="0"/>
        <v>28.27</v>
      </c>
      <c r="M12">
        <f t="shared" si="1"/>
        <v>0.42461747491124258</v>
      </c>
      <c r="N12">
        <f t="shared" si="2"/>
        <v>250.32666666666668</v>
      </c>
      <c r="O12">
        <f t="shared" si="3"/>
        <v>86.401986859871045</v>
      </c>
      <c r="P12">
        <f t="shared" si="4"/>
        <v>91.01</v>
      </c>
      <c r="Q12">
        <f t="shared" si="5"/>
        <v>0.19078784028339213</v>
      </c>
    </row>
    <row r="13" spans="1:17" x14ac:dyDescent="0.25">
      <c r="A13" t="s">
        <v>22</v>
      </c>
      <c r="B13" s="3">
        <f>TimeToProcesstimeConverter!D14</f>
        <v>41.716666666666669</v>
      </c>
      <c r="C13">
        <v>27.04</v>
      </c>
      <c r="D13">
        <v>26.28</v>
      </c>
      <c r="E13">
        <v>26.98</v>
      </c>
      <c r="F13">
        <v>184.7</v>
      </c>
      <c r="G13">
        <v>466.14</v>
      </c>
      <c r="H13">
        <v>131.78</v>
      </c>
      <c r="I13">
        <v>85.25</v>
      </c>
      <c r="J13">
        <v>85.76</v>
      </c>
      <c r="K13">
        <v>85.66</v>
      </c>
      <c r="L13">
        <f t="shared" si="0"/>
        <v>26.766666666666666</v>
      </c>
      <c r="M13">
        <f t="shared" si="1"/>
        <v>0.42253205006642119</v>
      </c>
      <c r="N13">
        <f t="shared" si="2"/>
        <v>260.87333333333328</v>
      </c>
      <c r="O13">
        <f t="shared" si="3"/>
        <v>179.72460859140395</v>
      </c>
      <c r="P13">
        <f t="shared" si="4"/>
        <v>85.556666666666658</v>
      </c>
      <c r="Q13">
        <f t="shared" si="5"/>
        <v>0.2702468007827919</v>
      </c>
    </row>
    <row r="14" spans="1:17" x14ac:dyDescent="0.25">
      <c r="A14" t="s">
        <v>23</v>
      </c>
      <c r="B14" s="3">
        <f>TimeToProcesstimeConverter!D15</f>
        <v>43.666666666666671</v>
      </c>
      <c r="C14">
        <v>27.76</v>
      </c>
      <c r="D14">
        <v>26.28</v>
      </c>
      <c r="E14">
        <v>25.54</v>
      </c>
      <c r="F14">
        <v>299.98</v>
      </c>
      <c r="G14">
        <v>189.88</v>
      </c>
      <c r="H14">
        <v>184.84</v>
      </c>
      <c r="I14">
        <v>83.36</v>
      </c>
      <c r="J14">
        <v>85.87</v>
      </c>
      <c r="K14">
        <v>86.14</v>
      </c>
      <c r="L14">
        <f t="shared" si="0"/>
        <v>26.526666666666671</v>
      </c>
      <c r="M14">
        <f t="shared" si="1"/>
        <v>1.1303686714224417</v>
      </c>
      <c r="N14">
        <f t="shared" si="2"/>
        <v>224.9</v>
      </c>
      <c r="O14">
        <f t="shared" si="3"/>
        <v>65.07000230520967</v>
      </c>
      <c r="P14">
        <f t="shared" si="4"/>
        <v>85.123333333333335</v>
      </c>
      <c r="Q14">
        <f t="shared" si="5"/>
        <v>1.5330470747284111</v>
      </c>
    </row>
    <row r="15" spans="1:17" x14ac:dyDescent="0.25">
      <c r="A15" t="s">
        <v>24</v>
      </c>
      <c r="B15" s="3">
        <f>TimeToProcesstimeConverter!D16</f>
        <v>48.366666666666667</v>
      </c>
      <c r="C15">
        <v>26.26</v>
      </c>
      <c r="D15">
        <v>25.54</v>
      </c>
      <c r="E15">
        <v>25.5</v>
      </c>
      <c r="F15">
        <v>259.87</v>
      </c>
      <c r="G15">
        <v>246.35</v>
      </c>
      <c r="H15">
        <v>431.1</v>
      </c>
      <c r="I15">
        <v>85.73</v>
      </c>
      <c r="J15">
        <v>84.13</v>
      </c>
      <c r="K15">
        <v>86.24</v>
      </c>
      <c r="L15">
        <f t="shared" si="0"/>
        <v>25.766666666666666</v>
      </c>
      <c r="M15">
        <f t="shared" si="1"/>
        <v>0.42770706486254623</v>
      </c>
      <c r="N15">
        <f t="shared" si="2"/>
        <v>312.44</v>
      </c>
      <c r="O15">
        <f t="shared" si="3"/>
        <v>102.98467992861849</v>
      </c>
      <c r="P15">
        <f t="shared" si="4"/>
        <v>85.366666666666674</v>
      </c>
      <c r="Q15">
        <f t="shared" si="5"/>
        <v>1.1009238544664821</v>
      </c>
    </row>
    <row r="16" spans="1:17" x14ac:dyDescent="0.25">
      <c r="A16" t="s">
        <v>25</v>
      </c>
      <c r="B16" s="3">
        <f>TimeToProcesstimeConverter!D17</f>
        <v>50.533333333333331</v>
      </c>
      <c r="C16">
        <v>31.47</v>
      </c>
      <c r="D16">
        <v>30</v>
      </c>
      <c r="E16">
        <v>29.26</v>
      </c>
      <c r="F16">
        <v>250.28</v>
      </c>
      <c r="G16">
        <v>199.95</v>
      </c>
      <c r="H16">
        <v>227.13</v>
      </c>
      <c r="I16">
        <v>89.61</v>
      </c>
      <c r="J16">
        <v>86.5</v>
      </c>
      <c r="K16">
        <v>88.57</v>
      </c>
      <c r="L16">
        <f t="shared" si="0"/>
        <v>30.243333333333336</v>
      </c>
      <c r="M16">
        <f t="shared" si="1"/>
        <v>1.1249148115894512</v>
      </c>
      <c r="N16">
        <f t="shared" si="2"/>
        <v>225.78666666666666</v>
      </c>
      <c r="O16">
        <f t="shared" si="3"/>
        <v>25.191876336099572</v>
      </c>
      <c r="P16">
        <f t="shared" si="4"/>
        <v>88.226666666666674</v>
      </c>
      <c r="Q16">
        <f t="shared" si="5"/>
        <v>1.5831719215970608</v>
      </c>
    </row>
    <row r="17" spans="1:32" x14ac:dyDescent="0.25">
      <c r="A17" t="s">
        <v>26</v>
      </c>
      <c r="B17" s="3">
        <f>TimeToProcesstimeConverter!D18</f>
        <v>61.85</v>
      </c>
      <c r="C17">
        <v>37.57</v>
      </c>
      <c r="D17">
        <v>36.78</v>
      </c>
      <c r="E17">
        <v>36.78</v>
      </c>
      <c r="F17">
        <v>1434.56</v>
      </c>
      <c r="G17">
        <v>506.94</v>
      </c>
      <c r="H17">
        <v>214.2</v>
      </c>
      <c r="I17">
        <v>82.38</v>
      </c>
      <c r="J17">
        <v>79.77</v>
      </c>
      <c r="K17">
        <v>82.55</v>
      </c>
      <c r="L17">
        <f t="shared" si="0"/>
        <v>37.043333333333329</v>
      </c>
      <c r="M17">
        <f t="shared" si="1"/>
        <v>0.45610671265980385</v>
      </c>
      <c r="N17">
        <f t="shared" si="2"/>
        <v>718.56666666666661</v>
      </c>
      <c r="O17">
        <f t="shared" si="3"/>
        <v>637.10989392202453</v>
      </c>
      <c r="P17">
        <f t="shared" si="4"/>
        <v>81.566666666666663</v>
      </c>
      <c r="Q17">
        <f t="shared" si="5"/>
        <v>1.5582789651834918</v>
      </c>
    </row>
    <row r="18" spans="1:32" x14ac:dyDescent="0.25">
      <c r="A18" t="s">
        <v>27</v>
      </c>
      <c r="B18" s="3">
        <f>TimeToProcesstimeConverter!D19</f>
        <v>65</v>
      </c>
      <c r="C18">
        <v>31.56</v>
      </c>
      <c r="D18">
        <v>31.53</v>
      </c>
      <c r="E18">
        <v>30.78</v>
      </c>
      <c r="F18">
        <v>1493.86</v>
      </c>
      <c r="G18">
        <v>324.64999999999998</v>
      </c>
      <c r="H18">
        <v>316.88</v>
      </c>
      <c r="I18">
        <v>85.74</v>
      </c>
      <c r="J18">
        <v>84.14</v>
      </c>
      <c r="K18">
        <v>84.28</v>
      </c>
      <c r="L18">
        <f t="shared" si="0"/>
        <v>31.290000000000003</v>
      </c>
      <c r="M18">
        <f t="shared" si="1"/>
        <v>0.44192759587968633</v>
      </c>
      <c r="N18">
        <f t="shared" si="2"/>
        <v>711.79666666666662</v>
      </c>
      <c r="O18">
        <f t="shared" si="3"/>
        <v>677.29785636257054</v>
      </c>
      <c r="P18">
        <f t="shared" si="4"/>
        <v>84.72</v>
      </c>
      <c r="Q18">
        <f t="shared" si="5"/>
        <v>0.8861151166750254</v>
      </c>
    </row>
    <row r="19" spans="1:32" x14ac:dyDescent="0.25">
      <c r="A19" t="s">
        <v>28</v>
      </c>
      <c r="B19" s="3">
        <f>TimeToProcesstimeConverter!D20</f>
        <v>67.75</v>
      </c>
      <c r="C19">
        <v>33.799999999999997</v>
      </c>
      <c r="D19">
        <v>28.52</v>
      </c>
      <c r="E19">
        <v>28.51</v>
      </c>
      <c r="F19">
        <v>267.81</v>
      </c>
      <c r="G19">
        <v>1681.08</v>
      </c>
      <c r="H19">
        <v>946.55</v>
      </c>
      <c r="I19">
        <v>80.25</v>
      </c>
      <c r="J19">
        <v>85.06</v>
      </c>
      <c r="K19">
        <v>83.13</v>
      </c>
      <c r="L19">
        <f t="shared" si="0"/>
        <v>30.276666666666667</v>
      </c>
      <c r="M19">
        <f t="shared" si="1"/>
        <v>3.0513002692841162</v>
      </c>
      <c r="N19">
        <f t="shared" si="2"/>
        <v>965.14666666666653</v>
      </c>
      <c r="O19">
        <f t="shared" si="3"/>
        <v>706.81850586507244</v>
      </c>
      <c r="P19">
        <f t="shared" si="4"/>
        <v>82.813333333333333</v>
      </c>
      <c r="Q19">
        <f t="shared" si="5"/>
        <v>2.4205853286619203</v>
      </c>
    </row>
    <row r="20" spans="1:32" x14ac:dyDescent="0.25">
      <c r="A20" t="s">
        <v>29</v>
      </c>
      <c r="B20" s="3">
        <f>TimeToProcesstimeConverter!D21</f>
        <v>70.8</v>
      </c>
      <c r="C20">
        <v>33.06</v>
      </c>
      <c r="D20">
        <v>31.61</v>
      </c>
      <c r="E20">
        <v>30.81</v>
      </c>
      <c r="F20">
        <v>615.76</v>
      </c>
      <c r="G20">
        <v>222.4</v>
      </c>
      <c r="H20">
        <v>598.64</v>
      </c>
      <c r="I20">
        <v>81.84</v>
      </c>
      <c r="J20">
        <v>82.14</v>
      </c>
      <c r="K20">
        <v>84.17</v>
      </c>
      <c r="L20">
        <f t="shared" si="0"/>
        <v>31.826666666666668</v>
      </c>
      <c r="M20">
        <f t="shared" si="1"/>
        <v>1.1405408073950436</v>
      </c>
      <c r="N20">
        <f t="shared" si="2"/>
        <v>478.93333333333334</v>
      </c>
      <c r="O20">
        <f t="shared" si="3"/>
        <v>222.32923094666023</v>
      </c>
      <c r="P20">
        <f t="shared" si="4"/>
        <v>82.716666666666683</v>
      </c>
      <c r="Q20">
        <f t="shared" si="5"/>
        <v>1.2675304072618268</v>
      </c>
    </row>
    <row r="21" spans="1:32" x14ac:dyDescent="0.25">
      <c r="A21" t="s">
        <v>30</v>
      </c>
      <c r="B21" s="3">
        <f>TimeToProcesstimeConverter!D22</f>
        <v>73.866666666666674</v>
      </c>
      <c r="C21">
        <v>33.04</v>
      </c>
      <c r="D21">
        <v>32.29</v>
      </c>
      <c r="E21">
        <v>32.31</v>
      </c>
      <c r="F21">
        <v>263.08999999999997</v>
      </c>
      <c r="G21">
        <v>265.77999999999997</v>
      </c>
      <c r="H21">
        <v>267.56</v>
      </c>
      <c r="I21">
        <v>80.28</v>
      </c>
      <c r="J21">
        <v>81.709999999999994</v>
      </c>
      <c r="K21">
        <v>81.98</v>
      </c>
      <c r="L21">
        <f t="shared" si="0"/>
        <v>32.546666666666667</v>
      </c>
      <c r="M21">
        <f t="shared" si="1"/>
        <v>0.42735621363603993</v>
      </c>
      <c r="N21">
        <f t="shared" si="2"/>
        <v>265.47666666666663</v>
      </c>
      <c r="O21">
        <f t="shared" si="3"/>
        <v>2.2503851522202569</v>
      </c>
      <c r="P21">
        <f t="shared" si="4"/>
        <v>81.323333333333338</v>
      </c>
      <c r="Q21">
        <f t="shared" si="5"/>
        <v>0.9135826910210878</v>
      </c>
    </row>
    <row r="22" spans="1:32" x14ac:dyDescent="0.25">
      <c r="A22" t="s">
        <v>31</v>
      </c>
      <c r="B22" s="3">
        <f>TimeToProcesstimeConverter!D23</f>
        <v>84.766666666666666</v>
      </c>
      <c r="C22">
        <v>52.54</v>
      </c>
      <c r="D22">
        <v>50.33</v>
      </c>
      <c r="E22">
        <v>48.87</v>
      </c>
      <c r="F22">
        <v>672.02</v>
      </c>
      <c r="G22">
        <v>214.91</v>
      </c>
      <c r="H22">
        <v>186.87</v>
      </c>
      <c r="I22">
        <v>65.510000000000005</v>
      </c>
      <c r="J22">
        <v>67.19</v>
      </c>
      <c r="K22">
        <v>66.87</v>
      </c>
      <c r="L22">
        <f t="shared" si="0"/>
        <v>50.580000000000005</v>
      </c>
      <c r="M22">
        <f t="shared" si="1"/>
        <v>1.8477283350103182</v>
      </c>
      <c r="N22">
        <f t="shared" si="2"/>
        <v>357.93333333333334</v>
      </c>
      <c r="O22">
        <f t="shared" si="3"/>
        <v>272.36810759215797</v>
      </c>
      <c r="P22">
        <f t="shared" si="4"/>
        <v>66.523333333333326</v>
      </c>
      <c r="Q22">
        <f t="shared" si="5"/>
        <v>0.892038863129476</v>
      </c>
    </row>
    <row r="23" spans="1:32" x14ac:dyDescent="0.25">
      <c r="A23" t="s">
        <v>32</v>
      </c>
      <c r="B23" s="3">
        <f>TimeToProcesstimeConverter!D24</f>
        <v>87.166666666666671</v>
      </c>
      <c r="C23">
        <v>57.11</v>
      </c>
      <c r="D23">
        <v>55.62</v>
      </c>
      <c r="E23">
        <v>54.83</v>
      </c>
      <c r="F23">
        <v>307.75</v>
      </c>
      <c r="G23">
        <v>279.33</v>
      </c>
      <c r="H23">
        <v>631.91999999999996</v>
      </c>
      <c r="I23">
        <v>65.17</v>
      </c>
      <c r="J23">
        <v>65.87</v>
      </c>
      <c r="K23">
        <v>65.87</v>
      </c>
      <c r="L23">
        <f t="shared" si="0"/>
        <v>55.853333333333332</v>
      </c>
      <c r="M23">
        <f t="shared" si="1"/>
        <v>1.1577708466416552</v>
      </c>
      <c r="N23">
        <f t="shared" si="2"/>
        <v>406.33333333333331</v>
      </c>
      <c r="O23">
        <f t="shared" si="3"/>
        <v>195.87989236604488</v>
      </c>
      <c r="P23">
        <f t="shared" si="4"/>
        <v>65.63666666666667</v>
      </c>
      <c r="Q23">
        <f t="shared" si="5"/>
        <v>0.40414518843273967</v>
      </c>
    </row>
    <row r="24" spans="1:32" x14ac:dyDescent="0.25">
      <c r="A24" t="s">
        <v>55</v>
      </c>
      <c r="B24" s="3">
        <f>TimeToProcesstimeConverter!D25</f>
        <v>89.166666666666657</v>
      </c>
      <c r="C24">
        <v>61.54</v>
      </c>
      <c r="D24">
        <v>57.13</v>
      </c>
      <c r="E24">
        <v>54.83</v>
      </c>
      <c r="F24">
        <v>174.61</v>
      </c>
      <c r="G24">
        <v>203</v>
      </c>
      <c r="H24">
        <v>541.38</v>
      </c>
      <c r="I24">
        <v>65.06</v>
      </c>
      <c r="J24">
        <v>66.180000000000007</v>
      </c>
      <c r="K24">
        <v>66.86</v>
      </c>
      <c r="L24">
        <f t="shared" si="0"/>
        <v>57.833333333333336</v>
      </c>
      <c r="M24">
        <f t="shared" si="1"/>
        <v>3.409843593676011</v>
      </c>
      <c r="N24">
        <f t="shared" si="2"/>
        <v>306.33</v>
      </c>
      <c r="O24">
        <f t="shared" si="3"/>
        <v>204.053607907334</v>
      </c>
      <c r="P24">
        <f t="shared" si="4"/>
        <v>66.033333333333346</v>
      </c>
      <c r="Q24">
        <f t="shared" si="5"/>
        <v>0.90891877158155976</v>
      </c>
    </row>
    <row r="25" spans="1:32" x14ac:dyDescent="0.25">
      <c r="A25" t="s">
        <v>97</v>
      </c>
      <c r="L25" t="e">
        <f t="shared" si="0"/>
        <v>#DIV/0!</v>
      </c>
      <c r="M25" t="e">
        <f t="shared" si="1"/>
        <v>#DIV/0!</v>
      </c>
      <c r="N25" t="e">
        <f t="shared" si="2"/>
        <v>#DIV/0!</v>
      </c>
      <c r="O25" t="e">
        <f t="shared" si="3"/>
        <v>#DIV/0!</v>
      </c>
      <c r="P25" t="e">
        <f t="shared" si="4"/>
        <v>#DIV/0!</v>
      </c>
      <c r="Q25" t="e">
        <f t="shared" si="5"/>
        <v>#DIV/0!</v>
      </c>
    </row>
    <row r="26" spans="1:32" x14ac:dyDescent="0.25">
      <c r="A26" t="s">
        <v>98</v>
      </c>
      <c r="L26" t="e">
        <f t="shared" si="0"/>
        <v>#DIV/0!</v>
      </c>
      <c r="M26" t="e">
        <f t="shared" si="1"/>
        <v>#DIV/0!</v>
      </c>
      <c r="N26" t="e">
        <f t="shared" si="2"/>
        <v>#DIV/0!</v>
      </c>
      <c r="O26" t="e">
        <f t="shared" si="3"/>
        <v>#DIV/0!</v>
      </c>
      <c r="P26" t="e">
        <f t="shared" si="4"/>
        <v>#DIV/0!</v>
      </c>
      <c r="Q26" t="e">
        <f t="shared" si="5"/>
        <v>#DIV/0!</v>
      </c>
    </row>
    <row r="27" spans="1:32" x14ac:dyDescent="0.25">
      <c r="A27" t="s">
        <v>99</v>
      </c>
      <c r="L27" t="e">
        <f t="shared" si="0"/>
        <v>#DIV/0!</v>
      </c>
      <c r="M27" t="e">
        <f t="shared" si="1"/>
        <v>#DIV/0!</v>
      </c>
      <c r="N27" t="e">
        <f t="shared" si="2"/>
        <v>#DIV/0!</v>
      </c>
      <c r="O27" t="e">
        <f t="shared" si="3"/>
        <v>#DIV/0!</v>
      </c>
      <c r="P27" t="e">
        <f t="shared" si="4"/>
        <v>#DIV/0!</v>
      </c>
      <c r="Q27" t="e">
        <f t="shared" si="5"/>
        <v>#DIV/0!</v>
      </c>
      <c r="AF27" t="s">
        <v>142</v>
      </c>
    </row>
    <row r="28" spans="1:32" x14ac:dyDescent="0.25">
      <c r="A28" t="s">
        <v>100</v>
      </c>
      <c r="L28" t="e">
        <f t="shared" si="0"/>
        <v>#DIV/0!</v>
      </c>
      <c r="M28" t="e">
        <f t="shared" si="1"/>
        <v>#DIV/0!</v>
      </c>
      <c r="N28" t="e">
        <f t="shared" si="2"/>
        <v>#DIV/0!</v>
      </c>
      <c r="O28" t="e">
        <f t="shared" si="3"/>
        <v>#DIV/0!</v>
      </c>
      <c r="P28" t="e">
        <f t="shared" si="4"/>
        <v>#DIV/0!</v>
      </c>
      <c r="Q28" t="e">
        <f t="shared" si="5"/>
        <v>#DIV/0!</v>
      </c>
    </row>
    <row r="29" spans="1:32" x14ac:dyDescent="0.25">
      <c r="A29" t="s">
        <v>101</v>
      </c>
      <c r="L29" t="e">
        <f t="shared" si="0"/>
        <v>#DIV/0!</v>
      </c>
      <c r="M29" t="e">
        <f t="shared" si="1"/>
        <v>#DIV/0!</v>
      </c>
      <c r="N29" t="e">
        <f t="shared" si="2"/>
        <v>#DIV/0!</v>
      </c>
      <c r="O29" t="e">
        <f t="shared" si="3"/>
        <v>#DIV/0!</v>
      </c>
      <c r="P29" t="e">
        <f t="shared" si="4"/>
        <v>#DIV/0!</v>
      </c>
      <c r="Q29" t="e">
        <f t="shared" si="5"/>
        <v>#DIV/0!</v>
      </c>
    </row>
    <row r="30" spans="1:32" x14ac:dyDescent="0.25">
      <c r="A30" t="s">
        <v>102</v>
      </c>
      <c r="L30" t="e">
        <f t="shared" si="0"/>
        <v>#DIV/0!</v>
      </c>
      <c r="M30" t="e">
        <f t="shared" si="1"/>
        <v>#DIV/0!</v>
      </c>
      <c r="N30" t="e">
        <f t="shared" si="2"/>
        <v>#DIV/0!</v>
      </c>
      <c r="O30" t="e">
        <f t="shared" si="3"/>
        <v>#DIV/0!</v>
      </c>
      <c r="P30" t="e">
        <f t="shared" si="4"/>
        <v>#DIV/0!</v>
      </c>
      <c r="Q30" t="e">
        <f t="shared" si="5"/>
        <v>#DIV/0!</v>
      </c>
    </row>
    <row r="34" spans="1:17" x14ac:dyDescent="0.25">
      <c r="A34" t="s">
        <v>158</v>
      </c>
      <c r="D34" t="s">
        <v>152</v>
      </c>
    </row>
    <row r="35" spans="1:17" x14ac:dyDescent="0.25">
      <c r="A35" t="s">
        <v>3</v>
      </c>
      <c r="B35" t="s">
        <v>47</v>
      </c>
      <c r="C35" t="s">
        <v>153</v>
      </c>
      <c r="D35" t="s">
        <v>154</v>
      </c>
      <c r="E35" t="s">
        <v>155</v>
      </c>
      <c r="F35" t="s">
        <v>164</v>
      </c>
      <c r="G35" t="s">
        <v>165</v>
      </c>
      <c r="H35" t="s">
        <v>166</v>
      </c>
      <c r="I35" t="s">
        <v>169</v>
      </c>
      <c r="J35" t="s">
        <v>170</v>
      </c>
      <c r="K35" t="s">
        <v>171</v>
      </c>
      <c r="L35" t="s">
        <v>156</v>
      </c>
      <c r="M35" t="s">
        <v>157</v>
      </c>
      <c r="N35" t="s">
        <v>162</v>
      </c>
      <c r="O35" t="s">
        <v>163</v>
      </c>
      <c r="P35" t="s">
        <v>172</v>
      </c>
      <c r="Q35" t="s">
        <v>173</v>
      </c>
    </row>
    <row r="36" spans="1:17" x14ac:dyDescent="0.25">
      <c r="A36" t="s">
        <v>15</v>
      </c>
      <c r="B36" s="3">
        <f>TimeToProcesstimeConverter!D7</f>
        <v>0</v>
      </c>
      <c r="C36">
        <v>91.25</v>
      </c>
      <c r="D36">
        <v>91.25</v>
      </c>
      <c r="E36">
        <v>87.81</v>
      </c>
      <c r="F36">
        <v>900.84</v>
      </c>
      <c r="G36">
        <v>122.47</v>
      </c>
      <c r="H36">
        <v>409.82</v>
      </c>
      <c r="I36">
        <v>71.459999999999994</v>
      </c>
      <c r="J36">
        <v>70.75</v>
      </c>
      <c r="K36">
        <v>70.59</v>
      </c>
      <c r="L36">
        <f>AVERAGE(C36:E36)</f>
        <v>90.103333333333339</v>
      </c>
      <c r="M36">
        <f>_xlfn.STDEV.S(C36:E36)</f>
        <v>1.9860849260123112</v>
      </c>
      <c r="N36">
        <f>AVERAGE(F36:H36)</f>
        <v>477.71000000000004</v>
      </c>
      <c r="O36">
        <f>_xlfn.STDEV.S(F36:H36)</f>
        <v>393.60100774769364</v>
      </c>
      <c r="P36">
        <f t="shared" si="4"/>
        <v>70.933333333333323</v>
      </c>
      <c r="Q36">
        <f t="shared" si="5"/>
        <v>0.46306946923040487</v>
      </c>
    </row>
    <row r="37" spans="1:17" x14ac:dyDescent="0.25">
      <c r="A37" t="s">
        <v>16</v>
      </c>
      <c r="B37" s="3">
        <f>TimeToProcesstimeConverter!D8</f>
        <v>16.516666666666666</v>
      </c>
      <c r="C37">
        <v>87.81</v>
      </c>
      <c r="D37">
        <v>86.09</v>
      </c>
      <c r="E37">
        <v>85.23</v>
      </c>
      <c r="F37">
        <v>90.01</v>
      </c>
      <c r="G37">
        <v>99.93</v>
      </c>
      <c r="H37">
        <v>93.38</v>
      </c>
      <c r="I37">
        <v>60.29</v>
      </c>
      <c r="J37">
        <v>60.75</v>
      </c>
      <c r="K37">
        <v>61.36</v>
      </c>
      <c r="L37">
        <f t="shared" ref="L37:L60" si="6">AVERAGE(C37:E37)</f>
        <v>86.376666666666665</v>
      </c>
      <c r="M37">
        <f t="shared" ref="M37:M60" si="7">_xlfn.STDEV.S(C37:E37)</f>
        <v>1.3136716992206732</v>
      </c>
      <c r="N37">
        <f t="shared" ref="N37:N60" si="8">AVERAGE(F37:H37)</f>
        <v>94.44</v>
      </c>
      <c r="O37">
        <f t="shared" ref="O37:O60" si="9">_xlfn.STDEV.S(F37:H37)</f>
        <v>5.0442343323838577</v>
      </c>
      <c r="P37">
        <f t="shared" si="4"/>
        <v>60.79999999999999</v>
      </c>
      <c r="Q37">
        <f t="shared" si="5"/>
        <v>0.53674947601278578</v>
      </c>
    </row>
    <row r="38" spans="1:17" x14ac:dyDescent="0.25">
      <c r="A38" t="s">
        <v>17</v>
      </c>
      <c r="B38" s="3">
        <f>TimeToProcesstimeConverter!D9</f>
        <v>19.549999999999997</v>
      </c>
      <c r="C38">
        <v>78.34</v>
      </c>
      <c r="D38">
        <v>78.34</v>
      </c>
      <c r="E38">
        <v>77.48</v>
      </c>
      <c r="F38">
        <v>152.87</v>
      </c>
      <c r="G38">
        <v>87.22</v>
      </c>
      <c r="H38">
        <v>84.09</v>
      </c>
      <c r="I38">
        <v>60.16</v>
      </c>
      <c r="J38">
        <v>59.34</v>
      </c>
      <c r="K38">
        <v>60</v>
      </c>
      <c r="L38">
        <f t="shared" si="6"/>
        <v>78.053333333333342</v>
      </c>
      <c r="M38">
        <f t="shared" si="7"/>
        <v>0.49652123150307781</v>
      </c>
      <c r="N38">
        <f t="shared" si="8"/>
        <v>108.06</v>
      </c>
      <c r="O38">
        <f t="shared" si="9"/>
        <v>38.838142334565873</v>
      </c>
      <c r="P38">
        <f t="shared" si="4"/>
        <v>59.833333333333336</v>
      </c>
      <c r="Q38">
        <f t="shared" si="5"/>
        <v>0.43466462167207781</v>
      </c>
    </row>
    <row r="39" spans="1:17" x14ac:dyDescent="0.25">
      <c r="A39" t="s">
        <v>18</v>
      </c>
      <c r="B39" s="3">
        <f>TimeToProcesstimeConverter!D10</f>
        <v>22.833333333333332</v>
      </c>
      <c r="C39">
        <v>80.06</v>
      </c>
      <c r="D39">
        <v>79.2</v>
      </c>
      <c r="E39">
        <v>79.2</v>
      </c>
      <c r="F39">
        <v>76.75</v>
      </c>
      <c r="G39">
        <v>77.78</v>
      </c>
      <c r="H39">
        <v>78.72</v>
      </c>
      <c r="I39">
        <v>56.45</v>
      </c>
      <c r="J39">
        <v>57.07</v>
      </c>
      <c r="K39">
        <v>57.88</v>
      </c>
      <c r="L39">
        <f t="shared" si="6"/>
        <v>79.486666666666665</v>
      </c>
      <c r="M39">
        <f t="shared" si="7"/>
        <v>0.49652123150307786</v>
      </c>
      <c r="N39">
        <f t="shared" si="8"/>
        <v>77.75</v>
      </c>
      <c r="O39">
        <f t="shared" si="9"/>
        <v>0.98534258001976094</v>
      </c>
      <c r="P39">
        <f t="shared" si="4"/>
        <v>57.133333333333333</v>
      </c>
      <c r="Q39">
        <f t="shared" si="5"/>
        <v>0.71710064379648508</v>
      </c>
    </row>
    <row r="40" spans="1:17" x14ac:dyDescent="0.25">
      <c r="A40" t="s">
        <v>19</v>
      </c>
      <c r="B40" s="3">
        <f>TimeToProcesstimeConverter!D11</f>
        <v>25.2</v>
      </c>
      <c r="C40">
        <v>85.23</v>
      </c>
      <c r="D40">
        <v>84.37</v>
      </c>
      <c r="E40">
        <v>86.09</v>
      </c>
      <c r="F40">
        <v>79.239999999999995</v>
      </c>
      <c r="G40">
        <v>72.52</v>
      </c>
      <c r="H40">
        <v>77.58</v>
      </c>
      <c r="I40">
        <v>56.06</v>
      </c>
      <c r="J40">
        <v>55.87</v>
      </c>
      <c r="K40">
        <v>57</v>
      </c>
      <c r="L40">
        <f t="shared" si="6"/>
        <v>85.23</v>
      </c>
      <c r="M40">
        <f t="shared" si="7"/>
        <v>0.85999999999999943</v>
      </c>
      <c r="N40">
        <f t="shared" si="8"/>
        <v>76.446666666666658</v>
      </c>
      <c r="O40">
        <f t="shared" si="9"/>
        <v>3.5004190225362066</v>
      </c>
      <c r="P40">
        <f t="shared" si="4"/>
        <v>56.31</v>
      </c>
      <c r="Q40">
        <f t="shared" si="5"/>
        <v>0.60506198029623426</v>
      </c>
    </row>
    <row r="41" spans="1:17" x14ac:dyDescent="0.25">
      <c r="A41" t="s">
        <v>20</v>
      </c>
      <c r="B41" s="3">
        <f>TimeToProcesstimeConverter!D12</f>
        <v>38.983333333333334</v>
      </c>
      <c r="C41">
        <v>77.48</v>
      </c>
      <c r="D41">
        <v>79.2</v>
      </c>
      <c r="E41">
        <v>77.48</v>
      </c>
      <c r="F41">
        <v>82.6</v>
      </c>
      <c r="G41">
        <v>72.430000000000007</v>
      </c>
      <c r="H41">
        <v>75.680000000000007</v>
      </c>
      <c r="I41">
        <v>59.17</v>
      </c>
      <c r="J41">
        <v>58.7</v>
      </c>
      <c r="K41">
        <v>60</v>
      </c>
      <c r="L41">
        <f t="shared" si="6"/>
        <v>78.053333333333342</v>
      </c>
      <c r="M41">
        <f t="shared" si="7"/>
        <v>0.99304246300615562</v>
      </c>
      <c r="N41">
        <f t="shared" si="8"/>
        <v>76.903333333333336</v>
      </c>
      <c r="O41">
        <f t="shared" si="9"/>
        <v>5.1941922695769804</v>
      </c>
      <c r="P41">
        <f t="shared" si="4"/>
        <v>59.29</v>
      </c>
      <c r="Q41">
        <f t="shared" si="5"/>
        <v>0.65825526963329217</v>
      </c>
    </row>
    <row r="42" spans="1:17" x14ac:dyDescent="0.25">
      <c r="A42" t="s">
        <v>21</v>
      </c>
      <c r="B42" s="3">
        <f>TimeToProcesstimeConverter!D13</f>
        <v>40.700000000000003</v>
      </c>
      <c r="C42">
        <v>74.900000000000006</v>
      </c>
      <c r="D42">
        <v>75.760000000000005</v>
      </c>
      <c r="E42">
        <v>74.900000000000006</v>
      </c>
      <c r="F42">
        <v>147.72</v>
      </c>
      <c r="G42">
        <v>143.29</v>
      </c>
      <c r="H42">
        <v>81.03</v>
      </c>
      <c r="I42">
        <v>59.48</v>
      </c>
      <c r="J42">
        <v>59.66</v>
      </c>
      <c r="K42">
        <v>59.48</v>
      </c>
      <c r="L42">
        <f t="shared" si="6"/>
        <v>75.186666666666682</v>
      </c>
      <c r="M42">
        <f t="shared" si="7"/>
        <v>0.49652123150307781</v>
      </c>
      <c r="N42">
        <f t="shared" si="8"/>
        <v>124.01333333333332</v>
      </c>
      <c r="O42">
        <f t="shared" si="9"/>
        <v>37.290500577671793</v>
      </c>
      <c r="P42">
        <f t="shared" si="4"/>
        <v>59.539999999999992</v>
      </c>
      <c r="Q42">
        <f t="shared" si="5"/>
        <v>0.10392304845413247</v>
      </c>
    </row>
    <row r="43" spans="1:17" x14ac:dyDescent="0.25">
      <c r="A43" t="s">
        <v>22</v>
      </c>
      <c r="B43" s="3">
        <f>TimeToProcesstimeConverter!D14</f>
        <v>41.716666666666669</v>
      </c>
      <c r="C43">
        <v>72.31</v>
      </c>
      <c r="D43">
        <v>72.31</v>
      </c>
      <c r="E43">
        <v>73.17</v>
      </c>
      <c r="F43">
        <v>78.72</v>
      </c>
      <c r="G43">
        <v>147.85</v>
      </c>
      <c r="H43">
        <v>72.22</v>
      </c>
      <c r="I43">
        <v>58.93</v>
      </c>
      <c r="J43">
        <v>59.82</v>
      </c>
      <c r="K43">
        <v>59.12</v>
      </c>
      <c r="L43">
        <f t="shared" si="6"/>
        <v>72.596666666666678</v>
      </c>
      <c r="M43">
        <f t="shared" si="7"/>
        <v>0.49652123150307781</v>
      </c>
      <c r="N43">
        <f t="shared" si="8"/>
        <v>99.59666666666665</v>
      </c>
      <c r="O43">
        <f t="shared" si="9"/>
        <v>41.91480207913829</v>
      </c>
      <c r="P43">
        <f t="shared" si="4"/>
        <v>59.29</v>
      </c>
      <c r="Q43">
        <f t="shared" si="5"/>
        <v>0.46872166581031938</v>
      </c>
    </row>
    <row r="44" spans="1:17" x14ac:dyDescent="0.25">
      <c r="A44" t="s">
        <v>23</v>
      </c>
      <c r="B44" s="3">
        <f>TimeToProcesstimeConverter!D15</f>
        <v>43.666666666666671</v>
      </c>
      <c r="C44">
        <v>72.31</v>
      </c>
      <c r="D44">
        <v>71.45</v>
      </c>
      <c r="E44">
        <v>70.59</v>
      </c>
      <c r="F44">
        <v>114.27</v>
      </c>
      <c r="G44">
        <v>83.05</v>
      </c>
      <c r="H44">
        <v>77.78</v>
      </c>
      <c r="I44">
        <v>58.93</v>
      </c>
      <c r="J44">
        <v>58.73</v>
      </c>
      <c r="K44">
        <v>59.45</v>
      </c>
      <c r="L44">
        <f t="shared" si="6"/>
        <v>71.45</v>
      </c>
      <c r="M44">
        <f t="shared" si="7"/>
        <v>0.85999999999999943</v>
      </c>
      <c r="N44">
        <f t="shared" si="8"/>
        <v>91.7</v>
      </c>
      <c r="O44">
        <f t="shared" si="9"/>
        <v>19.723004335039789</v>
      </c>
      <c r="P44">
        <f t="shared" si="4"/>
        <v>59.036666666666669</v>
      </c>
      <c r="Q44">
        <f t="shared" si="5"/>
        <v>0.37166292972710568</v>
      </c>
    </row>
    <row r="45" spans="1:17" x14ac:dyDescent="0.25">
      <c r="A45" t="s">
        <v>24</v>
      </c>
      <c r="B45" s="3">
        <f>TimeToProcesstimeConverter!D16</f>
        <v>48.366666666666667</v>
      </c>
      <c r="C45">
        <v>68.010000000000005</v>
      </c>
      <c r="D45">
        <v>68.010000000000005</v>
      </c>
      <c r="E45">
        <v>67.150000000000006</v>
      </c>
      <c r="F45">
        <v>99.16</v>
      </c>
      <c r="G45">
        <v>95.95</v>
      </c>
      <c r="H45">
        <v>151.44999999999999</v>
      </c>
      <c r="I45">
        <v>59.81</v>
      </c>
      <c r="J45">
        <v>58.86</v>
      </c>
      <c r="K45">
        <v>60.58</v>
      </c>
      <c r="L45">
        <f t="shared" si="6"/>
        <v>67.723333333333343</v>
      </c>
      <c r="M45">
        <f t="shared" si="7"/>
        <v>0.49652123150307781</v>
      </c>
      <c r="N45">
        <f t="shared" si="8"/>
        <v>115.52</v>
      </c>
      <c r="O45">
        <f t="shared" si="9"/>
        <v>31.157658769554491</v>
      </c>
      <c r="P45">
        <f t="shared" si="4"/>
        <v>59.75</v>
      </c>
      <c r="Q45">
        <f t="shared" si="5"/>
        <v>0.86156833739408001</v>
      </c>
    </row>
    <row r="46" spans="1:17" x14ac:dyDescent="0.25">
      <c r="A46" t="s">
        <v>25</v>
      </c>
      <c r="B46" s="3">
        <f>TimeToProcesstimeConverter!D17</f>
        <v>50.533333333333331</v>
      </c>
      <c r="C46">
        <v>73.17</v>
      </c>
      <c r="D46">
        <v>71.45</v>
      </c>
      <c r="E46">
        <v>70.59</v>
      </c>
      <c r="F46">
        <v>120.08</v>
      </c>
      <c r="G46">
        <v>98.23</v>
      </c>
      <c r="H46">
        <v>105.2</v>
      </c>
      <c r="I46">
        <v>63.53</v>
      </c>
      <c r="J46">
        <v>63.25</v>
      </c>
      <c r="K46">
        <v>63.11</v>
      </c>
      <c r="L46">
        <f t="shared" si="6"/>
        <v>71.736666666666665</v>
      </c>
      <c r="M46">
        <f t="shared" si="7"/>
        <v>1.3136716992206732</v>
      </c>
      <c r="N46">
        <f t="shared" si="8"/>
        <v>107.83666666666666</v>
      </c>
      <c r="O46">
        <f t="shared" si="9"/>
        <v>11.161076710305924</v>
      </c>
      <c r="P46">
        <f t="shared" si="4"/>
        <v>63.29666666666666</v>
      </c>
      <c r="Q46">
        <f t="shared" si="5"/>
        <v>0.21385353243127342</v>
      </c>
    </row>
    <row r="47" spans="1:17" x14ac:dyDescent="0.25">
      <c r="A47" t="s">
        <v>26</v>
      </c>
      <c r="B47" s="3">
        <f>TimeToProcesstimeConverter!D18</f>
        <v>61.85</v>
      </c>
      <c r="C47">
        <v>76.62</v>
      </c>
      <c r="D47">
        <v>74.900000000000006</v>
      </c>
      <c r="E47">
        <v>75.760000000000005</v>
      </c>
      <c r="F47">
        <v>917.8</v>
      </c>
      <c r="G47">
        <v>295.16000000000003</v>
      </c>
      <c r="H47">
        <v>135.4</v>
      </c>
      <c r="I47">
        <v>72.47</v>
      </c>
      <c r="J47">
        <v>72.41</v>
      </c>
      <c r="K47">
        <v>70.739999999999995</v>
      </c>
      <c r="L47">
        <f t="shared" si="6"/>
        <v>75.760000000000005</v>
      </c>
      <c r="M47">
        <f t="shared" si="7"/>
        <v>0.85999999999999943</v>
      </c>
      <c r="N47">
        <f t="shared" si="8"/>
        <v>449.45333333333338</v>
      </c>
      <c r="O47">
        <f t="shared" si="9"/>
        <v>413.3911761677229</v>
      </c>
      <c r="P47">
        <f t="shared" si="4"/>
        <v>71.873333333333335</v>
      </c>
      <c r="Q47">
        <f t="shared" si="5"/>
        <v>0.98195383462428443</v>
      </c>
    </row>
    <row r="48" spans="1:17" x14ac:dyDescent="0.25">
      <c r="A48" t="s">
        <v>27</v>
      </c>
      <c r="B48" s="3">
        <f>TimeToProcesstimeConverter!D19</f>
        <v>65</v>
      </c>
      <c r="C48">
        <v>67.150000000000006</v>
      </c>
      <c r="D48">
        <v>68.010000000000005</v>
      </c>
      <c r="E48">
        <v>67.150000000000006</v>
      </c>
      <c r="F48">
        <v>881.88</v>
      </c>
      <c r="G48">
        <v>177.56</v>
      </c>
      <c r="H48">
        <v>180.7</v>
      </c>
      <c r="I48">
        <v>74.040000000000006</v>
      </c>
      <c r="J48">
        <v>71.2</v>
      </c>
      <c r="K48">
        <v>71.150000000000006</v>
      </c>
      <c r="L48">
        <f t="shared" si="6"/>
        <v>67.436666666666682</v>
      </c>
      <c r="M48">
        <f t="shared" si="7"/>
        <v>0.49652123150307781</v>
      </c>
      <c r="N48">
        <f t="shared" si="8"/>
        <v>413.38000000000005</v>
      </c>
      <c r="O48">
        <f t="shared" si="9"/>
        <v>405.73593925113403</v>
      </c>
      <c r="P48">
        <f t="shared" si="4"/>
        <v>72.13000000000001</v>
      </c>
      <c r="Q48">
        <f t="shared" si="5"/>
        <v>1.6542974339579941</v>
      </c>
    </row>
    <row r="49" spans="1:17" x14ac:dyDescent="0.25">
      <c r="A49" t="s">
        <v>28</v>
      </c>
      <c r="B49" s="3">
        <f>TimeToProcesstimeConverter!D20</f>
        <v>67.75</v>
      </c>
      <c r="C49">
        <v>68.87</v>
      </c>
      <c r="D49">
        <v>64.569999999999993</v>
      </c>
      <c r="E49">
        <v>64.569999999999993</v>
      </c>
      <c r="F49">
        <v>161.91999999999999</v>
      </c>
      <c r="G49">
        <v>933.97</v>
      </c>
      <c r="H49">
        <v>585.61</v>
      </c>
      <c r="I49">
        <v>72.19</v>
      </c>
      <c r="J49">
        <v>71</v>
      </c>
      <c r="K49">
        <v>70</v>
      </c>
      <c r="L49">
        <f t="shared" si="6"/>
        <v>66.00333333333333</v>
      </c>
      <c r="M49">
        <f t="shared" si="7"/>
        <v>2.4826061575153973</v>
      </c>
      <c r="N49">
        <f t="shared" si="8"/>
        <v>560.5</v>
      </c>
      <c r="O49">
        <f t="shared" si="9"/>
        <v>386.6370193088087</v>
      </c>
      <c r="P49">
        <f t="shared" si="4"/>
        <v>71.063333333333333</v>
      </c>
      <c r="Q49">
        <f t="shared" si="5"/>
        <v>1.0963728076404171</v>
      </c>
    </row>
    <row r="50" spans="1:17" x14ac:dyDescent="0.25">
      <c r="A50" t="s">
        <v>29</v>
      </c>
      <c r="B50" s="3">
        <f>TimeToProcesstimeConverter!D21</f>
        <v>70.8</v>
      </c>
      <c r="C50">
        <v>68.87</v>
      </c>
      <c r="D50">
        <v>67.150000000000006</v>
      </c>
      <c r="E50">
        <v>66.290000000000006</v>
      </c>
      <c r="F50">
        <v>250.27</v>
      </c>
      <c r="G50">
        <v>137.91</v>
      </c>
      <c r="H50">
        <v>406.77</v>
      </c>
      <c r="I50">
        <v>70.31</v>
      </c>
      <c r="J50">
        <v>71.150000000000006</v>
      </c>
      <c r="K50">
        <v>71.099999999999994</v>
      </c>
      <c r="L50">
        <f t="shared" si="6"/>
        <v>67.436666666666667</v>
      </c>
      <c r="M50">
        <f t="shared" si="7"/>
        <v>1.3136716992206732</v>
      </c>
      <c r="N50">
        <f t="shared" si="8"/>
        <v>264.98333333333335</v>
      </c>
      <c r="O50">
        <f t="shared" si="9"/>
        <v>135.03253879466726</v>
      </c>
      <c r="P50">
        <f t="shared" si="4"/>
        <v>70.853333333333339</v>
      </c>
      <c r="Q50">
        <f t="shared" si="5"/>
        <v>0.47120413127787025</v>
      </c>
    </row>
    <row r="51" spans="1:17" x14ac:dyDescent="0.25">
      <c r="A51" t="s">
        <v>30</v>
      </c>
      <c r="B51" s="3">
        <f>TimeToProcesstimeConverter!D22</f>
        <v>73.866666666666674</v>
      </c>
      <c r="C51">
        <v>68.87</v>
      </c>
      <c r="D51">
        <v>67.150000000000006</v>
      </c>
      <c r="E51">
        <v>68.010000000000005</v>
      </c>
      <c r="F51">
        <v>159.71</v>
      </c>
      <c r="G51">
        <v>157.28</v>
      </c>
      <c r="H51">
        <v>169.33</v>
      </c>
      <c r="I51">
        <v>71.25</v>
      </c>
      <c r="J51">
        <v>72.12</v>
      </c>
      <c r="K51">
        <v>71.2</v>
      </c>
      <c r="L51">
        <f t="shared" si="6"/>
        <v>68.010000000000005</v>
      </c>
      <c r="M51">
        <f t="shared" si="7"/>
        <v>0.85999999999999943</v>
      </c>
      <c r="N51">
        <f t="shared" si="8"/>
        <v>162.10666666666668</v>
      </c>
      <c r="O51">
        <f t="shared" si="9"/>
        <v>6.3724903556877512</v>
      </c>
      <c r="P51">
        <f t="shared" si="4"/>
        <v>71.523333333333326</v>
      </c>
      <c r="Q51">
        <f t="shared" si="5"/>
        <v>0.51733290377989216</v>
      </c>
    </row>
    <row r="52" spans="1:17" x14ac:dyDescent="0.25">
      <c r="A52" t="s">
        <v>31</v>
      </c>
      <c r="B52" s="3">
        <f>TimeToProcesstimeConverter!D23</f>
        <v>84.766666666666666</v>
      </c>
      <c r="C52">
        <v>87.81</v>
      </c>
      <c r="D52">
        <v>85.23</v>
      </c>
      <c r="E52">
        <v>83.5</v>
      </c>
      <c r="F52">
        <v>187.22</v>
      </c>
      <c r="G52">
        <v>156.5</v>
      </c>
      <c r="H52">
        <v>140.29</v>
      </c>
      <c r="I52">
        <v>67.650000000000006</v>
      </c>
      <c r="J52">
        <v>68.180000000000007</v>
      </c>
      <c r="K52">
        <v>68.040000000000006</v>
      </c>
      <c r="L52">
        <f t="shared" si="6"/>
        <v>85.513333333333335</v>
      </c>
      <c r="M52">
        <f t="shared" si="7"/>
        <v>2.1689244646444785</v>
      </c>
      <c r="N52">
        <f t="shared" si="8"/>
        <v>161.33666666666667</v>
      </c>
      <c r="O52">
        <f t="shared" si="9"/>
        <v>23.835923169311698</v>
      </c>
      <c r="P52">
        <f t="shared" si="4"/>
        <v>67.956666666666663</v>
      </c>
      <c r="Q52">
        <f t="shared" si="5"/>
        <v>0.27465129406819411</v>
      </c>
    </row>
    <row r="53" spans="1:17" x14ac:dyDescent="0.25">
      <c r="A53" t="s">
        <v>32</v>
      </c>
      <c r="B53" s="3">
        <f>TimeToProcesstimeConverter!D24</f>
        <v>87.166666666666671</v>
      </c>
      <c r="C53">
        <v>98.14</v>
      </c>
      <c r="D53">
        <v>94.7</v>
      </c>
      <c r="E53">
        <v>92.97</v>
      </c>
      <c r="F53">
        <v>211.97</v>
      </c>
      <c r="G53">
        <v>148.13</v>
      </c>
      <c r="H53">
        <v>387.48</v>
      </c>
      <c r="I53">
        <v>64.47</v>
      </c>
      <c r="J53">
        <v>65.45</v>
      </c>
      <c r="K53">
        <v>65.97</v>
      </c>
      <c r="L53">
        <f t="shared" si="6"/>
        <v>95.27</v>
      </c>
      <c r="M53">
        <f t="shared" si="7"/>
        <v>2.6317104703975329</v>
      </c>
      <c r="N53">
        <f t="shared" si="8"/>
        <v>249.19333333333336</v>
      </c>
      <c r="O53">
        <f t="shared" si="9"/>
        <v>123.94066335683915</v>
      </c>
      <c r="P53">
        <f t="shared" si="4"/>
        <v>65.296666666666667</v>
      </c>
      <c r="Q53">
        <f t="shared" si="5"/>
        <v>0.76166484317797811</v>
      </c>
    </row>
    <row r="54" spans="1:17" x14ac:dyDescent="0.25">
      <c r="A54" t="s">
        <v>55</v>
      </c>
      <c r="B54" s="3">
        <f>TimeToProcesstimeConverter!D25</f>
        <v>89.166666666666657</v>
      </c>
      <c r="C54">
        <v>104.17</v>
      </c>
      <c r="D54">
        <v>98.14</v>
      </c>
      <c r="E54">
        <v>94.7</v>
      </c>
      <c r="F54">
        <v>122.43</v>
      </c>
      <c r="G54">
        <v>151.24</v>
      </c>
      <c r="H54">
        <v>404.88</v>
      </c>
      <c r="I54">
        <v>65.7</v>
      </c>
      <c r="J54">
        <v>67.11</v>
      </c>
      <c r="K54">
        <v>68.180000000000007</v>
      </c>
      <c r="L54">
        <f t="shared" si="6"/>
        <v>99.00333333333333</v>
      </c>
      <c r="M54">
        <f t="shared" si="7"/>
        <v>4.7936659597153124</v>
      </c>
      <c r="N54">
        <f t="shared" si="8"/>
        <v>226.18333333333331</v>
      </c>
      <c r="O54">
        <f t="shared" si="9"/>
        <v>155.42483081326915</v>
      </c>
      <c r="P54">
        <f t="shared" si="4"/>
        <v>66.99666666666667</v>
      </c>
      <c r="Q54">
        <f t="shared" si="5"/>
        <v>1.2438783434618266</v>
      </c>
    </row>
    <row r="55" spans="1:17" x14ac:dyDescent="0.25">
      <c r="A55" t="s">
        <v>97</v>
      </c>
      <c r="L55" t="e">
        <f t="shared" si="6"/>
        <v>#DIV/0!</v>
      </c>
      <c r="M55" t="e">
        <f t="shared" si="7"/>
        <v>#DIV/0!</v>
      </c>
      <c r="N55" t="e">
        <f t="shared" si="8"/>
        <v>#DIV/0!</v>
      </c>
      <c r="O55" t="e">
        <f t="shared" si="9"/>
        <v>#DIV/0!</v>
      </c>
      <c r="P55" t="e">
        <f t="shared" si="4"/>
        <v>#DIV/0!</v>
      </c>
      <c r="Q55" t="e">
        <f t="shared" si="5"/>
        <v>#DIV/0!</v>
      </c>
    </row>
    <row r="56" spans="1:17" x14ac:dyDescent="0.25">
      <c r="A56" t="s">
        <v>98</v>
      </c>
      <c r="L56" t="e">
        <f t="shared" si="6"/>
        <v>#DIV/0!</v>
      </c>
      <c r="M56" t="e">
        <f t="shared" si="7"/>
        <v>#DIV/0!</v>
      </c>
      <c r="N56" t="e">
        <f t="shared" si="8"/>
        <v>#DIV/0!</v>
      </c>
      <c r="O56" t="e">
        <f t="shared" si="9"/>
        <v>#DIV/0!</v>
      </c>
      <c r="P56" t="e">
        <f t="shared" si="4"/>
        <v>#DIV/0!</v>
      </c>
      <c r="Q56" t="e">
        <f t="shared" si="5"/>
        <v>#DIV/0!</v>
      </c>
    </row>
    <row r="57" spans="1:17" x14ac:dyDescent="0.25">
      <c r="A57" t="s">
        <v>99</v>
      </c>
      <c r="L57" t="e">
        <f t="shared" si="6"/>
        <v>#DIV/0!</v>
      </c>
      <c r="M57" t="e">
        <f t="shared" si="7"/>
        <v>#DIV/0!</v>
      </c>
      <c r="N57" t="e">
        <f t="shared" si="8"/>
        <v>#DIV/0!</v>
      </c>
      <c r="O57" t="e">
        <f t="shared" si="9"/>
        <v>#DIV/0!</v>
      </c>
      <c r="P57" t="e">
        <f t="shared" si="4"/>
        <v>#DIV/0!</v>
      </c>
      <c r="Q57" t="e">
        <f t="shared" si="5"/>
        <v>#DIV/0!</v>
      </c>
    </row>
    <row r="58" spans="1:17" x14ac:dyDescent="0.25">
      <c r="A58" t="s">
        <v>100</v>
      </c>
      <c r="L58" t="e">
        <f t="shared" si="6"/>
        <v>#DIV/0!</v>
      </c>
      <c r="M58" t="e">
        <f t="shared" si="7"/>
        <v>#DIV/0!</v>
      </c>
      <c r="N58" t="e">
        <f t="shared" si="8"/>
        <v>#DIV/0!</v>
      </c>
      <c r="O58" t="e">
        <f t="shared" si="9"/>
        <v>#DIV/0!</v>
      </c>
      <c r="P58" t="e">
        <f t="shared" si="4"/>
        <v>#DIV/0!</v>
      </c>
      <c r="Q58" t="e">
        <f t="shared" si="5"/>
        <v>#DIV/0!</v>
      </c>
    </row>
    <row r="59" spans="1:17" x14ac:dyDescent="0.25">
      <c r="A59" t="s">
        <v>101</v>
      </c>
      <c r="L59" t="e">
        <f t="shared" si="6"/>
        <v>#DIV/0!</v>
      </c>
      <c r="M59" t="e">
        <f t="shared" si="7"/>
        <v>#DIV/0!</v>
      </c>
      <c r="N59" t="e">
        <f t="shared" si="8"/>
        <v>#DIV/0!</v>
      </c>
      <c r="O59" t="e">
        <f t="shared" si="9"/>
        <v>#DIV/0!</v>
      </c>
      <c r="P59" t="e">
        <f t="shared" si="4"/>
        <v>#DIV/0!</v>
      </c>
      <c r="Q59" t="e">
        <f t="shared" si="5"/>
        <v>#DIV/0!</v>
      </c>
    </row>
    <row r="60" spans="1:17" x14ac:dyDescent="0.25">
      <c r="A60" t="s">
        <v>102</v>
      </c>
      <c r="L60" t="e">
        <f t="shared" si="6"/>
        <v>#DIV/0!</v>
      </c>
      <c r="M60" t="e">
        <f t="shared" si="7"/>
        <v>#DIV/0!</v>
      </c>
      <c r="N60" t="e">
        <f t="shared" si="8"/>
        <v>#DIV/0!</v>
      </c>
      <c r="O60" t="e">
        <f t="shared" si="9"/>
        <v>#DIV/0!</v>
      </c>
      <c r="P60" t="e">
        <f t="shared" si="4"/>
        <v>#DIV/0!</v>
      </c>
      <c r="Q60" t="e">
        <f t="shared" si="5"/>
        <v>#DIV/0!</v>
      </c>
    </row>
    <row r="64" spans="1:17" x14ac:dyDescent="0.25">
      <c r="A64" t="s">
        <v>159</v>
      </c>
      <c r="D64" t="s">
        <v>160</v>
      </c>
    </row>
    <row r="65" spans="1:17" x14ac:dyDescent="0.25">
      <c r="A65" t="s">
        <v>3</v>
      </c>
      <c r="B65" t="s">
        <v>47</v>
      </c>
      <c r="C65" t="s">
        <v>153</v>
      </c>
      <c r="D65" t="s">
        <v>154</v>
      </c>
      <c r="E65" t="s">
        <v>155</v>
      </c>
      <c r="F65" t="s">
        <v>164</v>
      </c>
      <c r="G65" t="s">
        <v>165</v>
      </c>
      <c r="H65" t="s">
        <v>166</v>
      </c>
      <c r="I65" t="s">
        <v>169</v>
      </c>
      <c r="J65" t="s">
        <v>170</v>
      </c>
      <c r="K65" t="s">
        <v>171</v>
      </c>
      <c r="L65" t="s">
        <v>156</v>
      </c>
      <c r="M65" t="s">
        <v>157</v>
      </c>
      <c r="N65" t="s">
        <v>162</v>
      </c>
      <c r="O65" t="s">
        <v>163</v>
      </c>
      <c r="P65" t="s">
        <v>172</v>
      </c>
      <c r="Q65" t="s">
        <v>173</v>
      </c>
    </row>
    <row r="66" spans="1:17" x14ac:dyDescent="0.25">
      <c r="A66" t="s">
        <v>15</v>
      </c>
      <c r="B66" s="3">
        <f>TimeToProcesstimeConverter!D7</f>
        <v>0</v>
      </c>
      <c r="C66">
        <v>267.89999999999998</v>
      </c>
      <c r="D66">
        <v>266.02999999999997</v>
      </c>
      <c r="E66">
        <v>260.18</v>
      </c>
      <c r="F66">
        <v>150.44</v>
      </c>
      <c r="G66">
        <v>161.76</v>
      </c>
      <c r="H66">
        <v>289.39</v>
      </c>
      <c r="I66">
        <v>114.74</v>
      </c>
      <c r="J66">
        <v>115.67</v>
      </c>
      <c r="K66">
        <v>116.96</v>
      </c>
      <c r="L66">
        <f>AVERAGE(C66:E66)</f>
        <v>264.70333333333332</v>
      </c>
      <c r="M66">
        <f>_xlfn.STDEV.S(C66:E66)</f>
        <v>4.0273605914212833</v>
      </c>
      <c r="N66">
        <f>AVERAGE(F66:H66)</f>
        <v>200.52999999999997</v>
      </c>
      <c r="O66">
        <f>_xlfn.STDEV.S(F66:H66)</f>
        <v>77.162881620634195</v>
      </c>
      <c r="P66">
        <f t="shared" si="4"/>
        <v>115.79</v>
      </c>
      <c r="Q66">
        <f t="shared" si="5"/>
        <v>1.1148542505637218</v>
      </c>
    </row>
    <row r="67" spans="1:17" x14ac:dyDescent="0.25">
      <c r="A67" t="s">
        <v>16</v>
      </c>
      <c r="B67" s="3">
        <f>TimeToProcesstimeConverter!D8</f>
        <v>16.516666666666666</v>
      </c>
      <c r="C67">
        <v>268.67</v>
      </c>
      <c r="D67">
        <v>265.31</v>
      </c>
      <c r="E67">
        <v>262.14999999999998</v>
      </c>
      <c r="F67">
        <v>117.72</v>
      </c>
      <c r="G67">
        <v>133.28</v>
      </c>
      <c r="H67">
        <v>120.35</v>
      </c>
      <c r="I67">
        <v>103.43</v>
      </c>
      <c r="J67">
        <v>105.28</v>
      </c>
      <c r="K67">
        <v>104.85</v>
      </c>
      <c r="L67">
        <f t="shared" ref="L67:L90" si="10">AVERAGE(C67:E67)</f>
        <v>265.37666666666667</v>
      </c>
      <c r="M67">
        <f t="shared" ref="M67:M90" si="11">_xlfn.STDEV.S(C67:E67)</f>
        <v>3.2605112073620388</v>
      </c>
      <c r="N67">
        <f t="shared" ref="N67:N90" si="12">AVERAGE(F67:H67)</f>
        <v>123.78333333333335</v>
      </c>
      <c r="O67">
        <f t="shared" ref="O67:O90" si="13">_xlfn.STDEV.S(F67:H67)</f>
        <v>8.3288194441549379</v>
      </c>
      <c r="P67">
        <f t="shared" si="4"/>
        <v>104.52</v>
      </c>
      <c r="Q67">
        <f t="shared" si="5"/>
        <v>0.96814255148712036</v>
      </c>
    </row>
    <row r="68" spans="1:17" x14ac:dyDescent="0.25">
      <c r="A68" t="s">
        <v>17</v>
      </c>
      <c r="B68" s="3">
        <f>TimeToProcesstimeConverter!D9</f>
        <v>19.549999999999997</v>
      </c>
      <c r="C68">
        <v>258.02999999999997</v>
      </c>
      <c r="D68">
        <v>257.33999999999997</v>
      </c>
      <c r="E68">
        <v>257.66000000000003</v>
      </c>
      <c r="F68">
        <v>261.12</v>
      </c>
      <c r="G68">
        <v>118.02</v>
      </c>
      <c r="H68">
        <v>119.88</v>
      </c>
      <c r="I68">
        <v>104.32</v>
      </c>
      <c r="J68">
        <v>105.46</v>
      </c>
      <c r="K68">
        <v>103.89</v>
      </c>
      <c r="L68">
        <f t="shared" si="10"/>
        <v>257.67666666666668</v>
      </c>
      <c r="M68">
        <f t="shared" si="11"/>
        <v>0.34530180036213493</v>
      </c>
      <c r="N68">
        <f t="shared" si="12"/>
        <v>166.34</v>
      </c>
      <c r="O68">
        <f t="shared" si="13"/>
        <v>82.087156120796351</v>
      </c>
      <c r="P68">
        <f t="shared" si="4"/>
        <v>104.55666666666666</v>
      </c>
      <c r="Q68">
        <f t="shared" si="5"/>
        <v>0.81131580369997036</v>
      </c>
    </row>
    <row r="69" spans="1:17" x14ac:dyDescent="0.25">
      <c r="A69" t="s">
        <v>18</v>
      </c>
      <c r="B69" s="3">
        <f>TimeToProcesstimeConverter!D10</f>
        <v>22.833333333333332</v>
      </c>
      <c r="C69">
        <v>269.52999999999997</v>
      </c>
      <c r="D69">
        <v>268.33</v>
      </c>
      <c r="E69">
        <v>271.69</v>
      </c>
      <c r="F69">
        <v>109.37</v>
      </c>
      <c r="G69">
        <v>116.9</v>
      </c>
      <c r="H69">
        <v>112.57</v>
      </c>
      <c r="I69">
        <v>100.18</v>
      </c>
      <c r="J69">
        <v>99.54</v>
      </c>
      <c r="K69">
        <v>100.19</v>
      </c>
      <c r="L69">
        <f t="shared" si="10"/>
        <v>269.84999999999997</v>
      </c>
      <c r="M69">
        <f t="shared" si="11"/>
        <v>1.7027037323034295</v>
      </c>
      <c r="N69">
        <f t="shared" si="12"/>
        <v>112.94666666666667</v>
      </c>
      <c r="O69">
        <f t="shared" si="13"/>
        <v>3.7791048322762024</v>
      </c>
      <c r="P69">
        <f t="shared" si="4"/>
        <v>99.970000000000013</v>
      </c>
      <c r="Q69">
        <f t="shared" si="5"/>
        <v>0.37242448899071906</v>
      </c>
    </row>
    <row r="70" spans="1:17" x14ac:dyDescent="0.25">
      <c r="A70" t="s">
        <v>19</v>
      </c>
      <c r="B70" s="3">
        <f>TimeToProcesstimeConverter!D11</f>
        <v>25.2</v>
      </c>
      <c r="C70">
        <v>274.68</v>
      </c>
      <c r="D70">
        <v>272.99</v>
      </c>
      <c r="E70">
        <v>278.06</v>
      </c>
      <c r="F70">
        <v>115.43</v>
      </c>
      <c r="G70">
        <v>105.01</v>
      </c>
      <c r="H70">
        <v>108.65</v>
      </c>
      <c r="I70">
        <v>98.18</v>
      </c>
      <c r="J70">
        <v>98.2</v>
      </c>
      <c r="K70">
        <v>97.84</v>
      </c>
      <c r="L70">
        <f t="shared" si="10"/>
        <v>275.24333333333334</v>
      </c>
      <c r="M70">
        <f t="shared" si="11"/>
        <v>2.5815176414917866</v>
      </c>
      <c r="N70">
        <f t="shared" si="12"/>
        <v>109.69666666666667</v>
      </c>
      <c r="O70">
        <f t="shared" si="13"/>
        <v>5.2882637352285427</v>
      </c>
      <c r="P70">
        <f t="shared" si="4"/>
        <v>98.073333333333338</v>
      </c>
      <c r="Q70">
        <f t="shared" si="5"/>
        <v>0.20231987873991431</v>
      </c>
    </row>
    <row r="71" spans="1:17" x14ac:dyDescent="0.25">
      <c r="A71" t="s">
        <v>20</v>
      </c>
      <c r="B71" s="3">
        <f>TimeToProcesstimeConverter!D12</f>
        <v>38.983333333333334</v>
      </c>
      <c r="C71">
        <v>257.22000000000003</v>
      </c>
      <c r="D71">
        <v>268.36</v>
      </c>
      <c r="E71">
        <v>260.02999999999997</v>
      </c>
      <c r="F71">
        <v>131.41999999999999</v>
      </c>
      <c r="G71">
        <v>104.25</v>
      </c>
      <c r="H71">
        <v>108.47</v>
      </c>
      <c r="I71">
        <v>103.47</v>
      </c>
      <c r="J71">
        <v>98.96</v>
      </c>
      <c r="K71">
        <v>102.48</v>
      </c>
      <c r="L71">
        <f t="shared" si="10"/>
        <v>261.87</v>
      </c>
      <c r="M71">
        <f t="shared" si="11"/>
        <v>5.7934532016751472</v>
      </c>
      <c r="N71">
        <f t="shared" si="12"/>
        <v>114.71333333333332</v>
      </c>
      <c r="O71">
        <f t="shared" si="13"/>
        <v>14.621444297104619</v>
      </c>
      <c r="P71">
        <f t="shared" ref="P71:P120" si="14">AVERAGE(I71:K71)</f>
        <v>101.63666666666667</v>
      </c>
      <c r="Q71">
        <f t="shared" ref="Q71:Q120" si="15">_xlfn.STDEV.S(I71:K71)</f>
        <v>2.3703234659711216</v>
      </c>
    </row>
    <row r="72" spans="1:17" x14ac:dyDescent="0.25">
      <c r="A72" t="s">
        <v>21</v>
      </c>
      <c r="B72" s="3">
        <f>TimeToProcesstimeConverter!D13</f>
        <v>40.700000000000003</v>
      </c>
      <c r="C72">
        <v>271.08999999999997</v>
      </c>
      <c r="D72">
        <v>275.45999999999998</v>
      </c>
      <c r="E72">
        <v>270.67</v>
      </c>
      <c r="F72">
        <v>283.32</v>
      </c>
      <c r="G72">
        <v>194.75</v>
      </c>
      <c r="H72">
        <v>125.87</v>
      </c>
      <c r="I72">
        <v>99.27</v>
      </c>
      <c r="J72">
        <v>98.69</v>
      </c>
      <c r="K72">
        <v>99.72</v>
      </c>
      <c r="L72">
        <f t="shared" si="10"/>
        <v>272.40666666666669</v>
      </c>
      <c r="M72">
        <f t="shared" si="11"/>
        <v>2.6525899293583386</v>
      </c>
      <c r="N72">
        <f t="shared" si="12"/>
        <v>201.31333333333336</v>
      </c>
      <c r="O72">
        <f t="shared" si="13"/>
        <v>78.929928628710456</v>
      </c>
      <c r="P72">
        <f t="shared" si="14"/>
        <v>99.226666666666645</v>
      </c>
      <c r="Q72">
        <f t="shared" si="15"/>
        <v>0.51636550362445188</v>
      </c>
    </row>
    <row r="73" spans="1:17" x14ac:dyDescent="0.25">
      <c r="A73" t="s">
        <v>22</v>
      </c>
      <c r="B73" s="3">
        <f>TimeToProcesstimeConverter!D14</f>
        <v>41.716666666666669</v>
      </c>
      <c r="C73">
        <v>253.87</v>
      </c>
      <c r="D73">
        <v>247.99</v>
      </c>
      <c r="E73">
        <v>247.49</v>
      </c>
      <c r="F73">
        <v>132.12</v>
      </c>
      <c r="G73">
        <v>328.63</v>
      </c>
      <c r="H73">
        <v>119.71</v>
      </c>
      <c r="I73">
        <v>103.93</v>
      </c>
      <c r="J73">
        <v>105.79</v>
      </c>
      <c r="K73">
        <v>106.03</v>
      </c>
      <c r="L73">
        <f t="shared" si="10"/>
        <v>249.78333333333333</v>
      </c>
      <c r="M73">
        <f t="shared" si="11"/>
        <v>3.5479759488098725</v>
      </c>
      <c r="N73">
        <f t="shared" si="12"/>
        <v>193.48666666666668</v>
      </c>
      <c r="O73">
        <f t="shared" si="13"/>
        <v>117.20193016044287</v>
      </c>
      <c r="P73">
        <f t="shared" si="14"/>
        <v>105.25</v>
      </c>
      <c r="Q73">
        <f t="shared" si="15"/>
        <v>1.1494346436400789</v>
      </c>
    </row>
    <row r="74" spans="1:17" x14ac:dyDescent="0.25">
      <c r="A74" t="s">
        <v>23</v>
      </c>
      <c r="B74" s="3">
        <f>TimeToProcesstimeConverter!D15</f>
        <v>43.666666666666671</v>
      </c>
      <c r="C74">
        <v>258.85000000000002</v>
      </c>
      <c r="D74">
        <v>247.83</v>
      </c>
      <c r="E74">
        <v>240.35</v>
      </c>
      <c r="F74">
        <v>231.07</v>
      </c>
      <c r="G74">
        <v>154.85</v>
      </c>
      <c r="H74">
        <v>141.27000000000001</v>
      </c>
      <c r="I74">
        <v>104.79</v>
      </c>
      <c r="J74">
        <v>107.89</v>
      </c>
      <c r="K74">
        <v>109.98</v>
      </c>
      <c r="L74">
        <f t="shared" si="10"/>
        <v>249.01000000000002</v>
      </c>
      <c r="M74">
        <f t="shared" si="11"/>
        <v>9.3062774512691302</v>
      </c>
      <c r="N74">
        <f t="shared" si="12"/>
        <v>175.73</v>
      </c>
      <c r="O74">
        <f t="shared" si="13"/>
        <v>48.404450208632746</v>
      </c>
      <c r="P74">
        <f t="shared" si="14"/>
        <v>107.55333333333334</v>
      </c>
      <c r="Q74">
        <f t="shared" si="15"/>
        <v>2.6113278869826604</v>
      </c>
    </row>
    <row r="75" spans="1:17" x14ac:dyDescent="0.25">
      <c r="A75" t="s">
        <v>24</v>
      </c>
      <c r="B75" s="3">
        <f>TimeToProcesstimeConverter!D16</f>
        <v>48.366666666666667</v>
      </c>
      <c r="C75">
        <v>237.99</v>
      </c>
      <c r="D75">
        <v>236.37</v>
      </c>
      <c r="E75">
        <v>234.61</v>
      </c>
      <c r="F75">
        <v>201.51</v>
      </c>
      <c r="G75">
        <v>186.68</v>
      </c>
      <c r="H75">
        <v>319.64999999999998</v>
      </c>
      <c r="I75">
        <v>113.17</v>
      </c>
      <c r="J75">
        <v>112.69</v>
      </c>
      <c r="K75">
        <v>114.04</v>
      </c>
      <c r="L75">
        <f t="shared" si="10"/>
        <v>236.32333333333335</v>
      </c>
      <c r="M75">
        <f t="shared" si="11"/>
        <v>1.6904831656462376</v>
      </c>
      <c r="N75">
        <f t="shared" si="12"/>
        <v>235.94666666666663</v>
      </c>
      <c r="O75">
        <f t="shared" si="13"/>
        <v>72.867470337135657</v>
      </c>
      <c r="P75">
        <f t="shared" si="14"/>
        <v>113.30000000000001</v>
      </c>
      <c r="Q75">
        <f t="shared" si="15"/>
        <v>0.6843244844370292</v>
      </c>
    </row>
    <row r="76" spans="1:17" x14ac:dyDescent="0.25">
      <c r="A76" t="s">
        <v>25</v>
      </c>
      <c r="B76" s="3">
        <f>TimeToProcesstimeConverter!D17</f>
        <v>50.533333333333331</v>
      </c>
      <c r="C76">
        <v>276.95999999999998</v>
      </c>
      <c r="D76">
        <v>261.02</v>
      </c>
      <c r="E76">
        <v>260.83999999999997</v>
      </c>
      <c r="F76">
        <v>211.84</v>
      </c>
      <c r="G76">
        <v>176.55</v>
      </c>
      <c r="H76">
        <v>191.65</v>
      </c>
      <c r="I76">
        <v>112.51</v>
      </c>
      <c r="J76">
        <v>112.31</v>
      </c>
      <c r="K76">
        <v>112.94</v>
      </c>
      <c r="L76">
        <f t="shared" si="10"/>
        <v>266.27333333333331</v>
      </c>
      <c r="M76">
        <f t="shared" si="11"/>
        <v>9.2553624096160245</v>
      </c>
      <c r="N76">
        <f t="shared" si="12"/>
        <v>193.34666666666666</v>
      </c>
      <c r="O76">
        <f t="shared" si="13"/>
        <v>17.7060733459831</v>
      </c>
      <c r="P76">
        <f t="shared" si="14"/>
        <v>112.58666666666666</v>
      </c>
      <c r="Q76">
        <f t="shared" si="15"/>
        <v>0.32192131543799879</v>
      </c>
    </row>
    <row r="77" spans="1:17" x14ac:dyDescent="0.25">
      <c r="A77" t="s">
        <v>26</v>
      </c>
      <c r="B77" s="3">
        <f>TimeToProcesstimeConverter!D18</f>
        <v>61.85</v>
      </c>
      <c r="C77">
        <v>301.58</v>
      </c>
      <c r="D77">
        <v>291.76</v>
      </c>
      <c r="E77">
        <v>296.01</v>
      </c>
      <c r="F77">
        <v>440.34</v>
      </c>
      <c r="G77">
        <v>314.2</v>
      </c>
      <c r="H77">
        <v>211.41</v>
      </c>
      <c r="I77">
        <v>118.91</v>
      </c>
      <c r="J77">
        <v>118.62</v>
      </c>
      <c r="K77">
        <v>116.89</v>
      </c>
      <c r="L77">
        <f t="shared" si="10"/>
        <v>296.45</v>
      </c>
      <c r="M77">
        <f t="shared" si="11"/>
        <v>4.9247639537342254</v>
      </c>
      <c r="N77">
        <f t="shared" si="12"/>
        <v>321.98333333333329</v>
      </c>
      <c r="O77">
        <f t="shared" si="13"/>
        <v>114.66329592913927</v>
      </c>
      <c r="P77">
        <f t="shared" si="14"/>
        <v>118.14</v>
      </c>
      <c r="Q77">
        <f t="shared" si="15"/>
        <v>1.0921996154549767</v>
      </c>
    </row>
    <row r="78" spans="1:17" x14ac:dyDescent="0.25">
      <c r="A78" t="s">
        <v>27</v>
      </c>
      <c r="B78" s="3">
        <f>TimeToProcesstimeConverter!D19</f>
        <v>65</v>
      </c>
      <c r="C78">
        <v>267.48</v>
      </c>
      <c r="D78">
        <v>266.81</v>
      </c>
      <c r="E78">
        <v>263.77</v>
      </c>
      <c r="F78">
        <v>258.75</v>
      </c>
      <c r="G78">
        <v>280.24</v>
      </c>
      <c r="H78">
        <v>290.06</v>
      </c>
      <c r="I78">
        <v>121.23</v>
      </c>
      <c r="J78">
        <v>120.27</v>
      </c>
      <c r="K78">
        <v>119.78</v>
      </c>
      <c r="L78">
        <f t="shared" si="10"/>
        <v>266.02</v>
      </c>
      <c r="M78">
        <f t="shared" si="11"/>
        <v>1.9771444054494525</v>
      </c>
      <c r="N78">
        <f t="shared" si="12"/>
        <v>276.34999999999997</v>
      </c>
      <c r="O78">
        <f t="shared" si="13"/>
        <v>16.013372536726923</v>
      </c>
      <c r="P78">
        <f t="shared" si="14"/>
        <v>120.42666666666666</v>
      </c>
      <c r="Q78">
        <f t="shared" si="15"/>
        <v>0.73758615315997933</v>
      </c>
    </row>
    <row r="79" spans="1:17" x14ac:dyDescent="0.25">
      <c r="A79" t="s">
        <v>28</v>
      </c>
      <c r="B79" s="3">
        <f>TimeToProcesstimeConverter!D20</f>
        <v>67.75</v>
      </c>
      <c r="C79">
        <v>275.08</v>
      </c>
      <c r="D79">
        <v>253.75</v>
      </c>
      <c r="E79">
        <v>251.79</v>
      </c>
      <c r="F79">
        <v>258.52</v>
      </c>
      <c r="G79">
        <v>238.34</v>
      </c>
      <c r="H79">
        <v>312.43</v>
      </c>
      <c r="I79">
        <v>117.75</v>
      </c>
      <c r="J79">
        <v>119.7</v>
      </c>
      <c r="K79">
        <v>119.42</v>
      </c>
      <c r="L79">
        <f t="shared" si="10"/>
        <v>260.20666666666665</v>
      </c>
      <c r="M79">
        <f t="shared" si="11"/>
        <v>12.917911337880174</v>
      </c>
      <c r="N79">
        <f t="shared" si="12"/>
        <v>269.76333333333332</v>
      </c>
      <c r="O79">
        <f t="shared" si="13"/>
        <v>38.303282278850766</v>
      </c>
      <c r="P79">
        <f t="shared" si="14"/>
        <v>118.95666666666666</v>
      </c>
      <c r="Q79">
        <f t="shared" si="15"/>
        <v>1.054340236040215</v>
      </c>
    </row>
    <row r="80" spans="1:17" x14ac:dyDescent="0.25">
      <c r="A80" t="s">
        <v>29</v>
      </c>
      <c r="B80" s="3">
        <f>TimeToProcesstimeConverter!D21</f>
        <v>70.8</v>
      </c>
      <c r="C80">
        <v>277.01</v>
      </c>
      <c r="D80">
        <v>271.25</v>
      </c>
      <c r="E80">
        <v>267.39</v>
      </c>
      <c r="F80">
        <v>322.33999999999997</v>
      </c>
      <c r="G80">
        <v>222.2</v>
      </c>
      <c r="H80">
        <v>257.87</v>
      </c>
      <c r="I80">
        <v>116.61</v>
      </c>
      <c r="J80">
        <v>117.14</v>
      </c>
      <c r="K80">
        <v>118.62</v>
      </c>
      <c r="L80">
        <f t="shared" si="10"/>
        <v>271.88333333333333</v>
      </c>
      <c r="M80">
        <f t="shared" si="11"/>
        <v>4.8411706573238407</v>
      </c>
      <c r="N80">
        <f t="shared" si="12"/>
        <v>267.46999999999997</v>
      </c>
      <c r="O80">
        <f t="shared" si="13"/>
        <v>50.755540584255527</v>
      </c>
      <c r="P80">
        <f t="shared" si="14"/>
        <v>117.45666666666666</v>
      </c>
      <c r="Q80">
        <f t="shared" si="15"/>
        <v>1.041745330363107</v>
      </c>
    </row>
    <row r="81" spans="1:17" x14ac:dyDescent="0.25">
      <c r="A81" t="s">
        <v>30</v>
      </c>
      <c r="B81" s="3">
        <f>TimeToProcesstimeConverter!D22</f>
        <v>73.866666666666674</v>
      </c>
      <c r="C81">
        <v>275.12</v>
      </c>
      <c r="D81">
        <v>273.12</v>
      </c>
      <c r="E81">
        <v>273.89</v>
      </c>
      <c r="F81">
        <v>260.39</v>
      </c>
      <c r="G81">
        <v>258.37</v>
      </c>
      <c r="H81">
        <v>284.20999999999998</v>
      </c>
      <c r="I81">
        <v>118.27</v>
      </c>
      <c r="J81">
        <v>117.53</v>
      </c>
      <c r="K81">
        <v>117.24</v>
      </c>
      <c r="L81">
        <f t="shared" si="10"/>
        <v>274.04333333333335</v>
      </c>
      <c r="M81">
        <f t="shared" si="11"/>
        <v>1.0087781388062176</v>
      </c>
      <c r="N81">
        <f t="shared" si="12"/>
        <v>267.65666666666669</v>
      </c>
      <c r="O81">
        <f t="shared" si="13"/>
        <v>14.371142380942898</v>
      </c>
      <c r="P81">
        <f t="shared" si="14"/>
        <v>117.68</v>
      </c>
      <c r="Q81">
        <f t="shared" si="15"/>
        <v>0.53113086899557982</v>
      </c>
    </row>
    <row r="82" spans="1:17" x14ac:dyDescent="0.25">
      <c r="A82" t="s">
        <v>31</v>
      </c>
      <c r="B82" s="3">
        <f>TimeToProcesstimeConverter!D23</f>
        <v>84.766666666666666</v>
      </c>
      <c r="C82">
        <v>373.09</v>
      </c>
      <c r="D82">
        <v>360.38</v>
      </c>
      <c r="E82">
        <v>351.13</v>
      </c>
      <c r="F82">
        <v>238.18</v>
      </c>
      <c r="G82">
        <v>252.07</v>
      </c>
      <c r="H82">
        <v>227.66</v>
      </c>
      <c r="I82">
        <v>103.62</v>
      </c>
      <c r="J82">
        <v>104.87</v>
      </c>
      <c r="K82">
        <v>106.23</v>
      </c>
      <c r="L82">
        <f t="shared" si="10"/>
        <v>361.5333333333333</v>
      </c>
      <c r="M82">
        <f t="shared" si="11"/>
        <v>11.02533597371677</v>
      </c>
      <c r="N82">
        <f t="shared" si="12"/>
        <v>239.30333333333331</v>
      </c>
      <c r="O82">
        <f t="shared" si="13"/>
        <v>12.243709949738816</v>
      </c>
      <c r="P82">
        <f t="shared" si="14"/>
        <v>104.90666666666668</v>
      </c>
      <c r="Q82">
        <f t="shared" si="15"/>
        <v>1.3053862774417895</v>
      </c>
    </row>
    <row r="83" spans="1:17" x14ac:dyDescent="0.25">
      <c r="A83" t="s">
        <v>32</v>
      </c>
      <c r="B83" s="3">
        <f>TimeToProcesstimeConverter!D24</f>
        <v>87.166666666666671</v>
      </c>
      <c r="C83">
        <v>433.73</v>
      </c>
      <c r="D83">
        <v>414.91</v>
      </c>
      <c r="E83">
        <v>405.49</v>
      </c>
      <c r="F83">
        <v>213.97</v>
      </c>
      <c r="G83">
        <v>215.22</v>
      </c>
      <c r="H83">
        <v>258.83999999999997</v>
      </c>
      <c r="I83">
        <v>94.22</v>
      </c>
      <c r="J83">
        <v>96.22</v>
      </c>
      <c r="K83">
        <v>97.37</v>
      </c>
      <c r="L83">
        <f t="shared" si="10"/>
        <v>418.04333333333335</v>
      </c>
      <c r="M83">
        <f t="shared" si="11"/>
        <v>14.378377284427247</v>
      </c>
      <c r="N83">
        <f t="shared" si="12"/>
        <v>229.34333333333333</v>
      </c>
      <c r="O83">
        <f t="shared" si="13"/>
        <v>25.552507378598534</v>
      </c>
      <c r="P83">
        <f t="shared" si="14"/>
        <v>95.936666666666667</v>
      </c>
      <c r="Q83">
        <f t="shared" si="15"/>
        <v>1.5939991635296868</v>
      </c>
    </row>
    <row r="84" spans="1:17" x14ac:dyDescent="0.25">
      <c r="A84" t="s">
        <v>55</v>
      </c>
      <c r="B84" s="3">
        <f>TimeToProcesstimeConverter!D25</f>
        <v>89.166666666666657</v>
      </c>
      <c r="C84">
        <v>491.24</v>
      </c>
      <c r="D84">
        <v>463.1</v>
      </c>
      <c r="E84">
        <v>446.54</v>
      </c>
      <c r="F84">
        <v>186.66</v>
      </c>
      <c r="G84">
        <v>222.83</v>
      </c>
      <c r="H84">
        <v>221.8</v>
      </c>
      <c r="I84">
        <v>91.17</v>
      </c>
      <c r="J84">
        <v>93.97</v>
      </c>
      <c r="K84">
        <v>95.16</v>
      </c>
      <c r="L84">
        <f t="shared" si="10"/>
        <v>466.96000000000004</v>
      </c>
      <c r="M84">
        <f t="shared" si="11"/>
        <v>22.598610576758912</v>
      </c>
      <c r="N84">
        <f t="shared" si="12"/>
        <v>210.42999999999998</v>
      </c>
      <c r="O84">
        <f t="shared" si="13"/>
        <v>20.591864898546717</v>
      </c>
      <c r="P84">
        <f t="shared" si="14"/>
        <v>93.433333333333323</v>
      </c>
      <c r="Q84">
        <f t="shared" si="15"/>
        <v>2.0484221570109327</v>
      </c>
    </row>
    <row r="85" spans="1:17" x14ac:dyDescent="0.25">
      <c r="A85" t="s">
        <v>97</v>
      </c>
      <c r="L85" t="e">
        <f t="shared" si="10"/>
        <v>#DIV/0!</v>
      </c>
      <c r="M85" t="e">
        <f t="shared" si="11"/>
        <v>#DIV/0!</v>
      </c>
      <c r="N85" t="e">
        <f t="shared" si="12"/>
        <v>#DIV/0!</v>
      </c>
      <c r="O85" t="e">
        <f t="shared" si="13"/>
        <v>#DIV/0!</v>
      </c>
      <c r="P85" t="e">
        <f t="shared" si="14"/>
        <v>#DIV/0!</v>
      </c>
      <c r="Q85" t="e">
        <f t="shared" si="15"/>
        <v>#DIV/0!</v>
      </c>
    </row>
    <row r="86" spans="1:17" x14ac:dyDescent="0.25">
      <c r="A86" t="s">
        <v>98</v>
      </c>
      <c r="L86" t="e">
        <f t="shared" si="10"/>
        <v>#DIV/0!</v>
      </c>
      <c r="M86" t="e">
        <f t="shared" si="11"/>
        <v>#DIV/0!</v>
      </c>
      <c r="N86" t="e">
        <f t="shared" si="12"/>
        <v>#DIV/0!</v>
      </c>
      <c r="O86" t="e">
        <f t="shared" si="13"/>
        <v>#DIV/0!</v>
      </c>
      <c r="P86" t="e">
        <f t="shared" si="14"/>
        <v>#DIV/0!</v>
      </c>
      <c r="Q86" t="e">
        <f t="shared" si="15"/>
        <v>#DIV/0!</v>
      </c>
    </row>
    <row r="87" spans="1:17" x14ac:dyDescent="0.25">
      <c r="A87" t="s">
        <v>99</v>
      </c>
      <c r="L87" t="e">
        <f t="shared" si="10"/>
        <v>#DIV/0!</v>
      </c>
      <c r="M87" t="e">
        <f t="shared" si="11"/>
        <v>#DIV/0!</v>
      </c>
      <c r="N87" t="e">
        <f t="shared" si="12"/>
        <v>#DIV/0!</v>
      </c>
      <c r="O87" t="e">
        <f t="shared" si="13"/>
        <v>#DIV/0!</v>
      </c>
      <c r="P87" t="e">
        <f t="shared" si="14"/>
        <v>#DIV/0!</v>
      </c>
      <c r="Q87" t="e">
        <f t="shared" si="15"/>
        <v>#DIV/0!</v>
      </c>
    </row>
    <row r="88" spans="1:17" x14ac:dyDescent="0.25">
      <c r="A88" t="s">
        <v>100</v>
      </c>
      <c r="L88" t="e">
        <f t="shared" si="10"/>
        <v>#DIV/0!</v>
      </c>
      <c r="M88" t="e">
        <f t="shared" si="11"/>
        <v>#DIV/0!</v>
      </c>
      <c r="N88" t="e">
        <f t="shared" si="12"/>
        <v>#DIV/0!</v>
      </c>
      <c r="O88" t="e">
        <f t="shared" si="13"/>
        <v>#DIV/0!</v>
      </c>
      <c r="P88" t="e">
        <f t="shared" si="14"/>
        <v>#DIV/0!</v>
      </c>
      <c r="Q88" t="e">
        <f t="shared" si="15"/>
        <v>#DIV/0!</v>
      </c>
    </row>
    <row r="89" spans="1:17" x14ac:dyDescent="0.25">
      <c r="A89" t="s">
        <v>101</v>
      </c>
      <c r="L89" t="e">
        <f t="shared" si="10"/>
        <v>#DIV/0!</v>
      </c>
      <c r="M89" t="e">
        <f t="shared" si="11"/>
        <v>#DIV/0!</v>
      </c>
      <c r="N89" t="e">
        <f t="shared" si="12"/>
        <v>#DIV/0!</v>
      </c>
      <c r="O89" t="e">
        <f t="shared" si="13"/>
        <v>#DIV/0!</v>
      </c>
      <c r="P89" t="e">
        <f t="shared" si="14"/>
        <v>#DIV/0!</v>
      </c>
      <c r="Q89" t="e">
        <f t="shared" si="15"/>
        <v>#DIV/0!</v>
      </c>
    </row>
    <row r="90" spans="1:17" x14ac:dyDescent="0.25">
      <c r="A90" t="s">
        <v>102</v>
      </c>
      <c r="L90" t="e">
        <f t="shared" si="10"/>
        <v>#DIV/0!</v>
      </c>
      <c r="M90" t="e">
        <f t="shared" si="11"/>
        <v>#DIV/0!</v>
      </c>
      <c r="N90" t="e">
        <f t="shared" si="12"/>
        <v>#DIV/0!</v>
      </c>
      <c r="O90" t="e">
        <f t="shared" si="13"/>
        <v>#DIV/0!</v>
      </c>
      <c r="P90" t="e">
        <f t="shared" si="14"/>
        <v>#DIV/0!</v>
      </c>
      <c r="Q90" t="e">
        <f t="shared" si="15"/>
        <v>#DIV/0!</v>
      </c>
    </row>
    <row r="94" spans="1:17" x14ac:dyDescent="0.25">
      <c r="A94" t="s">
        <v>161</v>
      </c>
      <c r="D94" t="s">
        <v>152</v>
      </c>
    </row>
    <row r="95" spans="1:17" x14ac:dyDescent="0.25">
      <c r="A95" t="s">
        <v>3</v>
      </c>
      <c r="B95" t="s">
        <v>47</v>
      </c>
      <c r="C95" t="s">
        <v>153</v>
      </c>
      <c r="D95" t="s">
        <v>154</v>
      </c>
      <c r="E95" t="s">
        <v>155</v>
      </c>
      <c r="F95" t="s">
        <v>164</v>
      </c>
      <c r="G95" t="s">
        <v>165</v>
      </c>
      <c r="H95" t="s">
        <v>166</v>
      </c>
      <c r="I95" t="s">
        <v>169</v>
      </c>
      <c r="J95" t="s">
        <v>170</v>
      </c>
      <c r="K95" t="s">
        <v>171</v>
      </c>
      <c r="L95" t="s">
        <v>156</v>
      </c>
      <c r="M95" t="s">
        <v>157</v>
      </c>
      <c r="N95" t="s">
        <v>162</v>
      </c>
      <c r="O95" t="s">
        <v>163</v>
      </c>
      <c r="P95" t="s">
        <v>172</v>
      </c>
      <c r="Q95" t="s">
        <v>173</v>
      </c>
    </row>
    <row r="96" spans="1:17" x14ac:dyDescent="0.25">
      <c r="A96" t="s">
        <v>15</v>
      </c>
      <c r="B96" s="3">
        <v>0</v>
      </c>
      <c r="L96" t="e">
        <f>AVERAGE(C96:E96)</f>
        <v>#DIV/0!</v>
      </c>
      <c r="M96" t="e">
        <f>_xlfn.STDEV.S(C96:E96)</f>
        <v>#DIV/0!</v>
      </c>
      <c r="N96" t="e">
        <f>AVERAGE(F96:H96)</f>
        <v>#DIV/0!</v>
      </c>
      <c r="O96" t="e">
        <f>_xlfn.STDEV.S(F96:H96)</f>
        <v>#DIV/0!</v>
      </c>
      <c r="P96" t="e">
        <f t="shared" si="14"/>
        <v>#DIV/0!</v>
      </c>
      <c r="Q96" t="e">
        <f t="shared" si="15"/>
        <v>#DIV/0!</v>
      </c>
    </row>
    <row r="97" spans="1:17" x14ac:dyDescent="0.25">
      <c r="A97" t="s">
        <v>16</v>
      </c>
      <c r="B97" s="3">
        <v>16.516666666666666</v>
      </c>
      <c r="L97" t="e">
        <f t="shared" ref="L97:L120" si="16">AVERAGE(C97:E97)</f>
        <v>#DIV/0!</v>
      </c>
      <c r="M97" t="e">
        <f t="shared" ref="M97:M120" si="17">_xlfn.STDEV.S(C97:E97)</f>
        <v>#DIV/0!</v>
      </c>
      <c r="N97" t="e">
        <f t="shared" ref="N97:N120" si="18">AVERAGE(F97:H97)</f>
        <v>#DIV/0!</v>
      </c>
      <c r="O97" t="e">
        <f t="shared" ref="O97:O120" si="19">_xlfn.STDEV.S(F97:H97)</f>
        <v>#DIV/0!</v>
      </c>
      <c r="P97" t="e">
        <f t="shared" si="14"/>
        <v>#DIV/0!</v>
      </c>
      <c r="Q97" t="e">
        <f t="shared" si="15"/>
        <v>#DIV/0!</v>
      </c>
    </row>
    <row r="98" spans="1:17" x14ac:dyDescent="0.25">
      <c r="A98" t="s">
        <v>17</v>
      </c>
      <c r="B98" s="3">
        <v>19.549999999999997</v>
      </c>
      <c r="L98" t="e">
        <f t="shared" si="16"/>
        <v>#DIV/0!</v>
      </c>
      <c r="M98" t="e">
        <f t="shared" si="17"/>
        <v>#DIV/0!</v>
      </c>
      <c r="N98" t="e">
        <f t="shared" si="18"/>
        <v>#DIV/0!</v>
      </c>
      <c r="O98" t="e">
        <f t="shared" si="19"/>
        <v>#DIV/0!</v>
      </c>
      <c r="P98" t="e">
        <f t="shared" si="14"/>
        <v>#DIV/0!</v>
      </c>
      <c r="Q98" t="e">
        <f t="shared" si="15"/>
        <v>#DIV/0!</v>
      </c>
    </row>
    <row r="99" spans="1:17" x14ac:dyDescent="0.25">
      <c r="A99" t="s">
        <v>18</v>
      </c>
      <c r="B99" s="3">
        <v>22.833333333333332</v>
      </c>
      <c r="L99" t="e">
        <f t="shared" si="16"/>
        <v>#DIV/0!</v>
      </c>
      <c r="M99" t="e">
        <f t="shared" si="17"/>
        <v>#DIV/0!</v>
      </c>
      <c r="N99" t="e">
        <f t="shared" si="18"/>
        <v>#DIV/0!</v>
      </c>
      <c r="O99" t="e">
        <f t="shared" si="19"/>
        <v>#DIV/0!</v>
      </c>
      <c r="P99" t="e">
        <f t="shared" si="14"/>
        <v>#DIV/0!</v>
      </c>
      <c r="Q99" t="e">
        <f t="shared" si="15"/>
        <v>#DIV/0!</v>
      </c>
    </row>
    <row r="100" spans="1:17" x14ac:dyDescent="0.25">
      <c r="A100" t="s">
        <v>19</v>
      </c>
      <c r="B100" s="3">
        <v>25.2</v>
      </c>
      <c r="L100" t="e">
        <f t="shared" si="16"/>
        <v>#DIV/0!</v>
      </c>
      <c r="M100" t="e">
        <f t="shared" si="17"/>
        <v>#DIV/0!</v>
      </c>
      <c r="N100" t="e">
        <f t="shared" si="18"/>
        <v>#DIV/0!</v>
      </c>
      <c r="O100" t="e">
        <f t="shared" si="19"/>
        <v>#DIV/0!</v>
      </c>
      <c r="P100" t="e">
        <f t="shared" si="14"/>
        <v>#DIV/0!</v>
      </c>
      <c r="Q100" t="e">
        <f t="shared" si="15"/>
        <v>#DIV/0!</v>
      </c>
    </row>
    <row r="101" spans="1:17" x14ac:dyDescent="0.25">
      <c r="A101" t="s">
        <v>20</v>
      </c>
      <c r="B101" s="3">
        <v>38.983333333333334</v>
      </c>
      <c r="L101" t="e">
        <f t="shared" si="16"/>
        <v>#DIV/0!</v>
      </c>
      <c r="M101" t="e">
        <f t="shared" si="17"/>
        <v>#DIV/0!</v>
      </c>
      <c r="N101" t="e">
        <f t="shared" si="18"/>
        <v>#DIV/0!</v>
      </c>
      <c r="O101" t="e">
        <f t="shared" si="19"/>
        <v>#DIV/0!</v>
      </c>
      <c r="P101" t="e">
        <f t="shared" si="14"/>
        <v>#DIV/0!</v>
      </c>
      <c r="Q101" t="e">
        <f t="shared" si="15"/>
        <v>#DIV/0!</v>
      </c>
    </row>
    <row r="102" spans="1:17" x14ac:dyDescent="0.25">
      <c r="A102" t="s">
        <v>21</v>
      </c>
      <c r="B102" s="3">
        <v>40.700000000000003</v>
      </c>
      <c r="L102" t="e">
        <f t="shared" si="16"/>
        <v>#DIV/0!</v>
      </c>
      <c r="M102" t="e">
        <f t="shared" si="17"/>
        <v>#DIV/0!</v>
      </c>
      <c r="N102" t="e">
        <f t="shared" si="18"/>
        <v>#DIV/0!</v>
      </c>
      <c r="O102" t="e">
        <f t="shared" si="19"/>
        <v>#DIV/0!</v>
      </c>
      <c r="P102" t="e">
        <f t="shared" si="14"/>
        <v>#DIV/0!</v>
      </c>
      <c r="Q102" t="e">
        <f t="shared" si="15"/>
        <v>#DIV/0!</v>
      </c>
    </row>
    <row r="103" spans="1:17" x14ac:dyDescent="0.25">
      <c r="A103" t="s">
        <v>22</v>
      </c>
      <c r="B103" s="3">
        <v>41.716666666666669</v>
      </c>
      <c r="L103" t="e">
        <f t="shared" si="16"/>
        <v>#DIV/0!</v>
      </c>
      <c r="M103" t="e">
        <f t="shared" si="17"/>
        <v>#DIV/0!</v>
      </c>
      <c r="N103" t="e">
        <f t="shared" si="18"/>
        <v>#DIV/0!</v>
      </c>
      <c r="O103" t="e">
        <f t="shared" si="19"/>
        <v>#DIV/0!</v>
      </c>
      <c r="P103" t="e">
        <f t="shared" si="14"/>
        <v>#DIV/0!</v>
      </c>
      <c r="Q103" t="e">
        <f t="shared" si="15"/>
        <v>#DIV/0!</v>
      </c>
    </row>
    <row r="104" spans="1:17" x14ac:dyDescent="0.25">
      <c r="A104" t="s">
        <v>23</v>
      </c>
      <c r="B104" s="3">
        <v>43.666666666666671</v>
      </c>
      <c r="L104" t="e">
        <f t="shared" si="16"/>
        <v>#DIV/0!</v>
      </c>
      <c r="M104" t="e">
        <f t="shared" si="17"/>
        <v>#DIV/0!</v>
      </c>
      <c r="N104" t="e">
        <f t="shared" si="18"/>
        <v>#DIV/0!</v>
      </c>
      <c r="O104" t="e">
        <f t="shared" si="19"/>
        <v>#DIV/0!</v>
      </c>
      <c r="P104" t="e">
        <f t="shared" si="14"/>
        <v>#DIV/0!</v>
      </c>
      <c r="Q104" t="e">
        <f t="shared" si="15"/>
        <v>#DIV/0!</v>
      </c>
    </row>
    <row r="105" spans="1:17" x14ac:dyDescent="0.25">
      <c r="A105" t="s">
        <v>24</v>
      </c>
      <c r="B105" s="3">
        <v>48.366666666666667</v>
      </c>
      <c r="L105" t="e">
        <f t="shared" si="16"/>
        <v>#DIV/0!</v>
      </c>
      <c r="M105" t="e">
        <f t="shared" si="17"/>
        <v>#DIV/0!</v>
      </c>
      <c r="N105" t="e">
        <f t="shared" si="18"/>
        <v>#DIV/0!</v>
      </c>
      <c r="O105" t="e">
        <f t="shared" si="19"/>
        <v>#DIV/0!</v>
      </c>
      <c r="P105" t="e">
        <f t="shared" si="14"/>
        <v>#DIV/0!</v>
      </c>
      <c r="Q105" t="e">
        <f t="shared" si="15"/>
        <v>#DIV/0!</v>
      </c>
    </row>
    <row r="106" spans="1:17" x14ac:dyDescent="0.25">
      <c r="A106" t="s">
        <v>25</v>
      </c>
      <c r="B106" s="3">
        <v>50.533333333333331</v>
      </c>
      <c r="L106" t="e">
        <f t="shared" si="16"/>
        <v>#DIV/0!</v>
      </c>
      <c r="M106" t="e">
        <f t="shared" si="17"/>
        <v>#DIV/0!</v>
      </c>
      <c r="N106" t="e">
        <f t="shared" si="18"/>
        <v>#DIV/0!</v>
      </c>
      <c r="O106" t="e">
        <f t="shared" si="19"/>
        <v>#DIV/0!</v>
      </c>
      <c r="P106" t="e">
        <f t="shared" si="14"/>
        <v>#DIV/0!</v>
      </c>
      <c r="Q106" t="e">
        <f t="shared" si="15"/>
        <v>#DIV/0!</v>
      </c>
    </row>
    <row r="107" spans="1:17" x14ac:dyDescent="0.25">
      <c r="A107" t="s">
        <v>26</v>
      </c>
      <c r="B107" s="3">
        <v>61.85</v>
      </c>
      <c r="L107" t="e">
        <f t="shared" si="16"/>
        <v>#DIV/0!</v>
      </c>
      <c r="M107" t="e">
        <f t="shared" si="17"/>
        <v>#DIV/0!</v>
      </c>
      <c r="N107" t="e">
        <f t="shared" si="18"/>
        <v>#DIV/0!</v>
      </c>
      <c r="O107" t="e">
        <f t="shared" si="19"/>
        <v>#DIV/0!</v>
      </c>
      <c r="P107" t="e">
        <f t="shared" si="14"/>
        <v>#DIV/0!</v>
      </c>
      <c r="Q107" t="e">
        <f t="shared" si="15"/>
        <v>#DIV/0!</v>
      </c>
    </row>
    <row r="108" spans="1:17" x14ac:dyDescent="0.25">
      <c r="A108" t="s">
        <v>27</v>
      </c>
      <c r="B108">
        <v>65</v>
      </c>
      <c r="L108" t="e">
        <f t="shared" si="16"/>
        <v>#DIV/0!</v>
      </c>
      <c r="M108" t="e">
        <f t="shared" si="17"/>
        <v>#DIV/0!</v>
      </c>
      <c r="N108" t="e">
        <f t="shared" si="18"/>
        <v>#DIV/0!</v>
      </c>
      <c r="O108" t="e">
        <f t="shared" si="19"/>
        <v>#DIV/0!</v>
      </c>
      <c r="P108" t="e">
        <f t="shared" si="14"/>
        <v>#DIV/0!</v>
      </c>
      <c r="Q108" t="e">
        <f t="shared" si="15"/>
        <v>#DIV/0!</v>
      </c>
    </row>
    <row r="109" spans="1:17" x14ac:dyDescent="0.25">
      <c r="A109" t="s">
        <v>28</v>
      </c>
      <c r="B109">
        <v>67.75</v>
      </c>
      <c r="L109" t="e">
        <f t="shared" si="16"/>
        <v>#DIV/0!</v>
      </c>
      <c r="M109" t="e">
        <f t="shared" si="17"/>
        <v>#DIV/0!</v>
      </c>
      <c r="N109" t="e">
        <f t="shared" si="18"/>
        <v>#DIV/0!</v>
      </c>
      <c r="O109" t="e">
        <f t="shared" si="19"/>
        <v>#DIV/0!</v>
      </c>
      <c r="P109" t="e">
        <f t="shared" si="14"/>
        <v>#DIV/0!</v>
      </c>
      <c r="Q109" t="e">
        <f t="shared" si="15"/>
        <v>#DIV/0!</v>
      </c>
    </row>
    <row r="110" spans="1:17" x14ac:dyDescent="0.25">
      <c r="A110" t="s">
        <v>29</v>
      </c>
      <c r="B110">
        <v>70.8</v>
      </c>
      <c r="L110" t="e">
        <f t="shared" si="16"/>
        <v>#DIV/0!</v>
      </c>
      <c r="M110" t="e">
        <f t="shared" si="17"/>
        <v>#DIV/0!</v>
      </c>
      <c r="N110" t="e">
        <f t="shared" si="18"/>
        <v>#DIV/0!</v>
      </c>
      <c r="O110" t="e">
        <f t="shared" si="19"/>
        <v>#DIV/0!</v>
      </c>
      <c r="P110" t="e">
        <f t="shared" si="14"/>
        <v>#DIV/0!</v>
      </c>
      <c r="Q110" t="e">
        <f t="shared" si="15"/>
        <v>#DIV/0!</v>
      </c>
    </row>
    <row r="111" spans="1:17" x14ac:dyDescent="0.25">
      <c r="A111" t="s">
        <v>30</v>
      </c>
      <c r="B111">
        <v>73.866666666666674</v>
      </c>
      <c r="L111" t="e">
        <f t="shared" si="16"/>
        <v>#DIV/0!</v>
      </c>
      <c r="M111" t="e">
        <f t="shared" si="17"/>
        <v>#DIV/0!</v>
      </c>
      <c r="N111" t="e">
        <f t="shared" si="18"/>
        <v>#DIV/0!</v>
      </c>
      <c r="O111" t="e">
        <f t="shared" si="19"/>
        <v>#DIV/0!</v>
      </c>
      <c r="P111" t="e">
        <f t="shared" si="14"/>
        <v>#DIV/0!</v>
      </c>
      <c r="Q111" t="e">
        <f t="shared" si="15"/>
        <v>#DIV/0!</v>
      </c>
    </row>
    <row r="112" spans="1:17" x14ac:dyDescent="0.25">
      <c r="A112" t="s">
        <v>31</v>
      </c>
      <c r="B112">
        <v>84.766666666666666</v>
      </c>
      <c r="L112" t="e">
        <f t="shared" si="16"/>
        <v>#DIV/0!</v>
      </c>
      <c r="M112" t="e">
        <f t="shared" si="17"/>
        <v>#DIV/0!</v>
      </c>
      <c r="N112" t="e">
        <f t="shared" si="18"/>
        <v>#DIV/0!</v>
      </c>
      <c r="O112" t="e">
        <f t="shared" si="19"/>
        <v>#DIV/0!</v>
      </c>
      <c r="P112" t="e">
        <f t="shared" si="14"/>
        <v>#DIV/0!</v>
      </c>
      <c r="Q112" t="e">
        <f t="shared" si="15"/>
        <v>#DIV/0!</v>
      </c>
    </row>
    <row r="113" spans="1:17" x14ac:dyDescent="0.25">
      <c r="A113" t="s">
        <v>32</v>
      </c>
      <c r="B113">
        <v>87.166666666666671</v>
      </c>
      <c r="L113" t="e">
        <f t="shared" si="16"/>
        <v>#DIV/0!</v>
      </c>
      <c r="M113" t="e">
        <f t="shared" si="17"/>
        <v>#DIV/0!</v>
      </c>
      <c r="N113" t="e">
        <f t="shared" si="18"/>
        <v>#DIV/0!</v>
      </c>
      <c r="O113" t="e">
        <f t="shared" si="19"/>
        <v>#DIV/0!</v>
      </c>
      <c r="P113" t="e">
        <f t="shared" si="14"/>
        <v>#DIV/0!</v>
      </c>
      <c r="Q113" t="e">
        <f t="shared" si="15"/>
        <v>#DIV/0!</v>
      </c>
    </row>
    <row r="114" spans="1:17" x14ac:dyDescent="0.25">
      <c r="A114" t="s">
        <v>55</v>
      </c>
      <c r="B114">
        <v>89.166666666666657</v>
      </c>
      <c r="L114" t="e">
        <f t="shared" si="16"/>
        <v>#DIV/0!</v>
      </c>
      <c r="M114" t="e">
        <f t="shared" si="17"/>
        <v>#DIV/0!</v>
      </c>
      <c r="N114" t="e">
        <f t="shared" si="18"/>
        <v>#DIV/0!</v>
      </c>
      <c r="O114" t="e">
        <f t="shared" si="19"/>
        <v>#DIV/0!</v>
      </c>
      <c r="P114" t="e">
        <f t="shared" si="14"/>
        <v>#DIV/0!</v>
      </c>
      <c r="Q114" t="e">
        <f t="shared" si="15"/>
        <v>#DIV/0!</v>
      </c>
    </row>
    <row r="115" spans="1:17" x14ac:dyDescent="0.25">
      <c r="A115" t="s">
        <v>97</v>
      </c>
      <c r="L115" t="e">
        <f t="shared" si="16"/>
        <v>#DIV/0!</v>
      </c>
      <c r="M115" t="e">
        <f t="shared" si="17"/>
        <v>#DIV/0!</v>
      </c>
      <c r="N115" t="e">
        <f t="shared" si="18"/>
        <v>#DIV/0!</v>
      </c>
      <c r="O115" t="e">
        <f t="shared" si="19"/>
        <v>#DIV/0!</v>
      </c>
      <c r="P115" t="e">
        <f t="shared" si="14"/>
        <v>#DIV/0!</v>
      </c>
      <c r="Q115" t="e">
        <f t="shared" si="15"/>
        <v>#DIV/0!</v>
      </c>
    </row>
    <row r="116" spans="1:17" x14ac:dyDescent="0.25">
      <c r="A116" t="s">
        <v>98</v>
      </c>
      <c r="L116" t="e">
        <f t="shared" si="16"/>
        <v>#DIV/0!</v>
      </c>
      <c r="M116" t="e">
        <f t="shared" si="17"/>
        <v>#DIV/0!</v>
      </c>
      <c r="N116" t="e">
        <f t="shared" si="18"/>
        <v>#DIV/0!</v>
      </c>
      <c r="O116" t="e">
        <f t="shared" si="19"/>
        <v>#DIV/0!</v>
      </c>
      <c r="P116" t="e">
        <f t="shared" si="14"/>
        <v>#DIV/0!</v>
      </c>
      <c r="Q116" t="e">
        <f t="shared" si="15"/>
        <v>#DIV/0!</v>
      </c>
    </row>
    <row r="117" spans="1:17" x14ac:dyDescent="0.25">
      <c r="A117" t="s">
        <v>99</v>
      </c>
      <c r="L117" t="e">
        <f t="shared" si="16"/>
        <v>#DIV/0!</v>
      </c>
      <c r="M117" t="e">
        <f t="shared" si="17"/>
        <v>#DIV/0!</v>
      </c>
      <c r="N117" t="e">
        <f t="shared" si="18"/>
        <v>#DIV/0!</v>
      </c>
      <c r="O117" t="e">
        <f t="shared" si="19"/>
        <v>#DIV/0!</v>
      </c>
      <c r="P117" t="e">
        <f t="shared" si="14"/>
        <v>#DIV/0!</v>
      </c>
      <c r="Q117" t="e">
        <f t="shared" si="15"/>
        <v>#DIV/0!</v>
      </c>
    </row>
    <row r="118" spans="1:17" x14ac:dyDescent="0.25">
      <c r="A118" t="s">
        <v>100</v>
      </c>
      <c r="L118" t="e">
        <f t="shared" si="16"/>
        <v>#DIV/0!</v>
      </c>
      <c r="M118" t="e">
        <f t="shared" si="17"/>
        <v>#DIV/0!</v>
      </c>
      <c r="N118" t="e">
        <f t="shared" si="18"/>
        <v>#DIV/0!</v>
      </c>
      <c r="O118" t="e">
        <f t="shared" si="19"/>
        <v>#DIV/0!</v>
      </c>
      <c r="P118" t="e">
        <f t="shared" si="14"/>
        <v>#DIV/0!</v>
      </c>
      <c r="Q118" t="e">
        <f t="shared" si="15"/>
        <v>#DIV/0!</v>
      </c>
    </row>
    <row r="119" spans="1:17" x14ac:dyDescent="0.25">
      <c r="A119" t="s">
        <v>101</v>
      </c>
      <c r="L119" t="e">
        <f t="shared" si="16"/>
        <v>#DIV/0!</v>
      </c>
      <c r="M119" t="e">
        <f t="shared" si="17"/>
        <v>#DIV/0!</v>
      </c>
      <c r="N119" t="e">
        <f t="shared" si="18"/>
        <v>#DIV/0!</v>
      </c>
      <c r="O119" t="e">
        <f t="shared" si="19"/>
        <v>#DIV/0!</v>
      </c>
      <c r="P119" t="e">
        <f t="shared" si="14"/>
        <v>#DIV/0!</v>
      </c>
      <c r="Q119" t="e">
        <f t="shared" si="15"/>
        <v>#DIV/0!</v>
      </c>
    </row>
    <row r="120" spans="1:17" x14ac:dyDescent="0.25">
      <c r="A120" t="s">
        <v>102</v>
      </c>
      <c r="L120" t="e">
        <f t="shared" si="16"/>
        <v>#DIV/0!</v>
      </c>
      <c r="M120" t="e">
        <f t="shared" si="17"/>
        <v>#DIV/0!</v>
      </c>
      <c r="N120" t="e">
        <f t="shared" si="18"/>
        <v>#DIV/0!</v>
      </c>
      <c r="O120" t="e">
        <f t="shared" si="19"/>
        <v>#DIV/0!</v>
      </c>
      <c r="P120" t="e">
        <f t="shared" si="14"/>
        <v>#DIV/0!</v>
      </c>
      <c r="Q120" t="e">
        <f t="shared" si="15"/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J1" workbookViewId="0">
      <selection activeCell="E29" sqref="E29"/>
    </sheetView>
  </sheetViews>
  <sheetFormatPr baseColWidth="10" defaultRowHeight="15" x14ac:dyDescent="0.25"/>
  <cols>
    <col min="26" max="26" width="17" customWidth="1"/>
    <col min="270" max="270" width="6" customWidth="1"/>
    <col min="271" max="271" width="7.140625" bestFit="1" customWidth="1"/>
    <col min="274" max="274" width="13" customWidth="1"/>
    <col min="275" max="275" width="13.140625" customWidth="1"/>
    <col min="276" max="276" width="12.85546875" customWidth="1"/>
    <col min="277" max="277" width="15.28515625" customWidth="1"/>
    <col min="278" max="278" width="13.85546875" customWidth="1"/>
    <col min="279" max="279" width="17" customWidth="1"/>
    <col min="282" max="282" width="17" customWidth="1"/>
    <col min="526" max="526" width="6" customWidth="1"/>
    <col min="527" max="527" width="7.140625" bestFit="1" customWidth="1"/>
    <col min="530" max="530" width="13" customWidth="1"/>
    <col min="531" max="531" width="13.140625" customWidth="1"/>
    <col min="532" max="532" width="12.85546875" customWidth="1"/>
    <col min="533" max="533" width="15.28515625" customWidth="1"/>
    <col min="534" max="534" width="13.85546875" customWidth="1"/>
    <col min="535" max="535" width="17" customWidth="1"/>
    <col min="538" max="538" width="17" customWidth="1"/>
    <col min="782" max="782" width="6" customWidth="1"/>
    <col min="783" max="783" width="7.140625" bestFit="1" customWidth="1"/>
    <col min="786" max="786" width="13" customWidth="1"/>
    <col min="787" max="787" width="13.140625" customWidth="1"/>
    <col min="788" max="788" width="12.85546875" customWidth="1"/>
    <col min="789" max="789" width="15.28515625" customWidth="1"/>
    <col min="790" max="790" width="13.85546875" customWidth="1"/>
    <col min="791" max="791" width="17" customWidth="1"/>
    <col min="794" max="794" width="17" customWidth="1"/>
    <col min="1038" max="1038" width="6" customWidth="1"/>
    <col min="1039" max="1039" width="7.140625" bestFit="1" customWidth="1"/>
    <col min="1042" max="1042" width="13" customWidth="1"/>
    <col min="1043" max="1043" width="13.140625" customWidth="1"/>
    <col min="1044" max="1044" width="12.85546875" customWidth="1"/>
    <col min="1045" max="1045" width="15.28515625" customWidth="1"/>
    <col min="1046" max="1046" width="13.85546875" customWidth="1"/>
    <col min="1047" max="1047" width="17" customWidth="1"/>
    <col min="1050" max="1050" width="17" customWidth="1"/>
    <col min="1294" max="1294" width="6" customWidth="1"/>
    <col min="1295" max="1295" width="7.140625" bestFit="1" customWidth="1"/>
    <col min="1298" max="1298" width="13" customWidth="1"/>
    <col min="1299" max="1299" width="13.140625" customWidth="1"/>
    <col min="1300" max="1300" width="12.85546875" customWidth="1"/>
    <col min="1301" max="1301" width="15.28515625" customWidth="1"/>
    <col min="1302" max="1302" width="13.85546875" customWidth="1"/>
    <col min="1303" max="1303" width="17" customWidth="1"/>
    <col min="1306" max="1306" width="17" customWidth="1"/>
    <col min="1550" max="1550" width="6" customWidth="1"/>
    <col min="1551" max="1551" width="7.140625" bestFit="1" customWidth="1"/>
    <col min="1554" max="1554" width="13" customWidth="1"/>
    <col min="1555" max="1555" width="13.140625" customWidth="1"/>
    <col min="1556" max="1556" width="12.85546875" customWidth="1"/>
    <col min="1557" max="1557" width="15.28515625" customWidth="1"/>
    <col min="1558" max="1558" width="13.85546875" customWidth="1"/>
    <col min="1559" max="1559" width="17" customWidth="1"/>
    <col min="1562" max="1562" width="17" customWidth="1"/>
    <col min="1806" max="1806" width="6" customWidth="1"/>
    <col min="1807" max="1807" width="7.140625" bestFit="1" customWidth="1"/>
    <col min="1810" max="1810" width="13" customWidth="1"/>
    <col min="1811" max="1811" width="13.140625" customWidth="1"/>
    <col min="1812" max="1812" width="12.85546875" customWidth="1"/>
    <col min="1813" max="1813" width="15.28515625" customWidth="1"/>
    <col min="1814" max="1814" width="13.85546875" customWidth="1"/>
    <col min="1815" max="1815" width="17" customWidth="1"/>
    <col min="1818" max="1818" width="17" customWidth="1"/>
    <col min="2062" max="2062" width="6" customWidth="1"/>
    <col min="2063" max="2063" width="7.140625" bestFit="1" customWidth="1"/>
    <col min="2066" max="2066" width="13" customWidth="1"/>
    <col min="2067" max="2067" width="13.140625" customWidth="1"/>
    <col min="2068" max="2068" width="12.85546875" customWidth="1"/>
    <col min="2069" max="2069" width="15.28515625" customWidth="1"/>
    <col min="2070" max="2070" width="13.85546875" customWidth="1"/>
    <col min="2071" max="2071" width="17" customWidth="1"/>
    <col min="2074" max="2074" width="17" customWidth="1"/>
    <col min="2318" max="2318" width="6" customWidth="1"/>
    <col min="2319" max="2319" width="7.140625" bestFit="1" customWidth="1"/>
    <col min="2322" max="2322" width="13" customWidth="1"/>
    <col min="2323" max="2323" width="13.140625" customWidth="1"/>
    <col min="2324" max="2324" width="12.85546875" customWidth="1"/>
    <col min="2325" max="2325" width="15.28515625" customWidth="1"/>
    <col min="2326" max="2326" width="13.85546875" customWidth="1"/>
    <col min="2327" max="2327" width="17" customWidth="1"/>
    <col min="2330" max="2330" width="17" customWidth="1"/>
    <col min="2574" max="2574" width="6" customWidth="1"/>
    <col min="2575" max="2575" width="7.140625" bestFit="1" customWidth="1"/>
    <col min="2578" max="2578" width="13" customWidth="1"/>
    <col min="2579" max="2579" width="13.140625" customWidth="1"/>
    <col min="2580" max="2580" width="12.85546875" customWidth="1"/>
    <col min="2581" max="2581" width="15.28515625" customWidth="1"/>
    <col min="2582" max="2582" width="13.85546875" customWidth="1"/>
    <col min="2583" max="2583" width="17" customWidth="1"/>
    <col min="2586" max="2586" width="17" customWidth="1"/>
    <col min="2830" max="2830" width="6" customWidth="1"/>
    <col min="2831" max="2831" width="7.140625" bestFit="1" customWidth="1"/>
    <col min="2834" max="2834" width="13" customWidth="1"/>
    <col min="2835" max="2835" width="13.140625" customWidth="1"/>
    <col min="2836" max="2836" width="12.85546875" customWidth="1"/>
    <col min="2837" max="2837" width="15.28515625" customWidth="1"/>
    <col min="2838" max="2838" width="13.85546875" customWidth="1"/>
    <col min="2839" max="2839" width="17" customWidth="1"/>
    <col min="2842" max="2842" width="17" customWidth="1"/>
    <col min="3086" max="3086" width="6" customWidth="1"/>
    <col min="3087" max="3087" width="7.140625" bestFit="1" customWidth="1"/>
    <col min="3090" max="3090" width="13" customWidth="1"/>
    <col min="3091" max="3091" width="13.140625" customWidth="1"/>
    <col min="3092" max="3092" width="12.85546875" customWidth="1"/>
    <col min="3093" max="3093" width="15.28515625" customWidth="1"/>
    <col min="3094" max="3094" width="13.85546875" customWidth="1"/>
    <col min="3095" max="3095" width="17" customWidth="1"/>
    <col min="3098" max="3098" width="17" customWidth="1"/>
    <col min="3342" max="3342" width="6" customWidth="1"/>
    <col min="3343" max="3343" width="7.140625" bestFit="1" customWidth="1"/>
    <col min="3346" max="3346" width="13" customWidth="1"/>
    <col min="3347" max="3347" width="13.140625" customWidth="1"/>
    <col min="3348" max="3348" width="12.85546875" customWidth="1"/>
    <col min="3349" max="3349" width="15.28515625" customWidth="1"/>
    <col min="3350" max="3350" width="13.85546875" customWidth="1"/>
    <col min="3351" max="3351" width="17" customWidth="1"/>
    <col min="3354" max="3354" width="17" customWidth="1"/>
    <col min="3598" max="3598" width="6" customWidth="1"/>
    <col min="3599" max="3599" width="7.140625" bestFit="1" customWidth="1"/>
    <col min="3602" max="3602" width="13" customWidth="1"/>
    <col min="3603" max="3603" width="13.140625" customWidth="1"/>
    <col min="3604" max="3604" width="12.85546875" customWidth="1"/>
    <col min="3605" max="3605" width="15.28515625" customWidth="1"/>
    <col min="3606" max="3606" width="13.85546875" customWidth="1"/>
    <col min="3607" max="3607" width="17" customWidth="1"/>
    <col min="3610" max="3610" width="17" customWidth="1"/>
    <col min="3854" max="3854" width="6" customWidth="1"/>
    <col min="3855" max="3855" width="7.140625" bestFit="1" customWidth="1"/>
    <col min="3858" max="3858" width="13" customWidth="1"/>
    <col min="3859" max="3859" width="13.140625" customWidth="1"/>
    <col min="3860" max="3860" width="12.85546875" customWidth="1"/>
    <col min="3861" max="3861" width="15.28515625" customWidth="1"/>
    <col min="3862" max="3862" width="13.85546875" customWidth="1"/>
    <col min="3863" max="3863" width="17" customWidth="1"/>
    <col min="3866" max="3866" width="17" customWidth="1"/>
    <col min="4110" max="4110" width="6" customWidth="1"/>
    <col min="4111" max="4111" width="7.140625" bestFit="1" customWidth="1"/>
    <col min="4114" max="4114" width="13" customWidth="1"/>
    <col min="4115" max="4115" width="13.140625" customWidth="1"/>
    <col min="4116" max="4116" width="12.85546875" customWidth="1"/>
    <col min="4117" max="4117" width="15.28515625" customWidth="1"/>
    <col min="4118" max="4118" width="13.85546875" customWidth="1"/>
    <col min="4119" max="4119" width="17" customWidth="1"/>
    <col min="4122" max="4122" width="17" customWidth="1"/>
    <col min="4366" max="4366" width="6" customWidth="1"/>
    <col min="4367" max="4367" width="7.140625" bestFit="1" customWidth="1"/>
    <col min="4370" max="4370" width="13" customWidth="1"/>
    <col min="4371" max="4371" width="13.140625" customWidth="1"/>
    <col min="4372" max="4372" width="12.85546875" customWidth="1"/>
    <col min="4373" max="4373" width="15.28515625" customWidth="1"/>
    <col min="4374" max="4374" width="13.85546875" customWidth="1"/>
    <col min="4375" max="4375" width="17" customWidth="1"/>
    <col min="4378" max="4378" width="17" customWidth="1"/>
    <col min="4622" max="4622" width="6" customWidth="1"/>
    <col min="4623" max="4623" width="7.140625" bestFit="1" customWidth="1"/>
    <col min="4626" max="4626" width="13" customWidth="1"/>
    <col min="4627" max="4627" width="13.140625" customWidth="1"/>
    <col min="4628" max="4628" width="12.85546875" customWidth="1"/>
    <col min="4629" max="4629" width="15.28515625" customWidth="1"/>
    <col min="4630" max="4630" width="13.85546875" customWidth="1"/>
    <col min="4631" max="4631" width="17" customWidth="1"/>
    <col min="4634" max="4634" width="17" customWidth="1"/>
    <col min="4878" max="4878" width="6" customWidth="1"/>
    <col min="4879" max="4879" width="7.140625" bestFit="1" customWidth="1"/>
    <col min="4882" max="4882" width="13" customWidth="1"/>
    <col min="4883" max="4883" width="13.140625" customWidth="1"/>
    <col min="4884" max="4884" width="12.85546875" customWidth="1"/>
    <col min="4885" max="4885" width="15.28515625" customWidth="1"/>
    <col min="4886" max="4886" width="13.85546875" customWidth="1"/>
    <col min="4887" max="4887" width="17" customWidth="1"/>
    <col min="4890" max="4890" width="17" customWidth="1"/>
    <col min="5134" max="5134" width="6" customWidth="1"/>
    <col min="5135" max="5135" width="7.140625" bestFit="1" customWidth="1"/>
    <col min="5138" max="5138" width="13" customWidth="1"/>
    <col min="5139" max="5139" width="13.140625" customWidth="1"/>
    <col min="5140" max="5140" width="12.85546875" customWidth="1"/>
    <col min="5141" max="5141" width="15.28515625" customWidth="1"/>
    <col min="5142" max="5142" width="13.85546875" customWidth="1"/>
    <col min="5143" max="5143" width="17" customWidth="1"/>
    <col min="5146" max="5146" width="17" customWidth="1"/>
    <col min="5390" max="5390" width="6" customWidth="1"/>
    <col min="5391" max="5391" width="7.140625" bestFit="1" customWidth="1"/>
    <col min="5394" max="5394" width="13" customWidth="1"/>
    <col min="5395" max="5395" width="13.140625" customWidth="1"/>
    <col min="5396" max="5396" width="12.85546875" customWidth="1"/>
    <col min="5397" max="5397" width="15.28515625" customWidth="1"/>
    <col min="5398" max="5398" width="13.85546875" customWidth="1"/>
    <col min="5399" max="5399" width="17" customWidth="1"/>
    <col min="5402" max="5402" width="17" customWidth="1"/>
    <col min="5646" max="5646" width="6" customWidth="1"/>
    <col min="5647" max="5647" width="7.140625" bestFit="1" customWidth="1"/>
    <col min="5650" max="5650" width="13" customWidth="1"/>
    <col min="5651" max="5651" width="13.140625" customWidth="1"/>
    <col min="5652" max="5652" width="12.85546875" customWidth="1"/>
    <col min="5653" max="5653" width="15.28515625" customWidth="1"/>
    <col min="5654" max="5654" width="13.85546875" customWidth="1"/>
    <col min="5655" max="5655" width="17" customWidth="1"/>
    <col min="5658" max="5658" width="17" customWidth="1"/>
    <col min="5902" max="5902" width="6" customWidth="1"/>
    <col min="5903" max="5903" width="7.140625" bestFit="1" customWidth="1"/>
    <col min="5906" max="5906" width="13" customWidth="1"/>
    <col min="5907" max="5907" width="13.140625" customWidth="1"/>
    <col min="5908" max="5908" width="12.85546875" customWidth="1"/>
    <col min="5909" max="5909" width="15.28515625" customWidth="1"/>
    <col min="5910" max="5910" width="13.85546875" customWidth="1"/>
    <col min="5911" max="5911" width="17" customWidth="1"/>
    <col min="5914" max="5914" width="17" customWidth="1"/>
    <col min="6158" max="6158" width="6" customWidth="1"/>
    <col min="6159" max="6159" width="7.140625" bestFit="1" customWidth="1"/>
    <col min="6162" max="6162" width="13" customWidth="1"/>
    <col min="6163" max="6163" width="13.140625" customWidth="1"/>
    <col min="6164" max="6164" width="12.85546875" customWidth="1"/>
    <col min="6165" max="6165" width="15.28515625" customWidth="1"/>
    <col min="6166" max="6166" width="13.85546875" customWidth="1"/>
    <col min="6167" max="6167" width="17" customWidth="1"/>
    <col min="6170" max="6170" width="17" customWidth="1"/>
    <col min="6414" max="6414" width="6" customWidth="1"/>
    <col min="6415" max="6415" width="7.140625" bestFit="1" customWidth="1"/>
    <col min="6418" max="6418" width="13" customWidth="1"/>
    <col min="6419" max="6419" width="13.140625" customWidth="1"/>
    <col min="6420" max="6420" width="12.85546875" customWidth="1"/>
    <col min="6421" max="6421" width="15.28515625" customWidth="1"/>
    <col min="6422" max="6422" width="13.85546875" customWidth="1"/>
    <col min="6423" max="6423" width="17" customWidth="1"/>
    <col min="6426" max="6426" width="17" customWidth="1"/>
    <col min="6670" max="6670" width="6" customWidth="1"/>
    <col min="6671" max="6671" width="7.140625" bestFit="1" customWidth="1"/>
    <col min="6674" max="6674" width="13" customWidth="1"/>
    <col min="6675" max="6675" width="13.140625" customWidth="1"/>
    <col min="6676" max="6676" width="12.85546875" customWidth="1"/>
    <col min="6677" max="6677" width="15.28515625" customWidth="1"/>
    <col min="6678" max="6678" width="13.85546875" customWidth="1"/>
    <col min="6679" max="6679" width="17" customWidth="1"/>
    <col min="6682" max="6682" width="17" customWidth="1"/>
    <col min="6926" max="6926" width="6" customWidth="1"/>
    <col min="6927" max="6927" width="7.140625" bestFit="1" customWidth="1"/>
    <col min="6930" max="6930" width="13" customWidth="1"/>
    <col min="6931" max="6931" width="13.140625" customWidth="1"/>
    <col min="6932" max="6932" width="12.85546875" customWidth="1"/>
    <col min="6933" max="6933" width="15.28515625" customWidth="1"/>
    <col min="6934" max="6934" width="13.85546875" customWidth="1"/>
    <col min="6935" max="6935" width="17" customWidth="1"/>
    <col min="6938" max="6938" width="17" customWidth="1"/>
    <col min="7182" max="7182" width="6" customWidth="1"/>
    <col min="7183" max="7183" width="7.140625" bestFit="1" customWidth="1"/>
    <col min="7186" max="7186" width="13" customWidth="1"/>
    <col min="7187" max="7187" width="13.140625" customWidth="1"/>
    <col min="7188" max="7188" width="12.85546875" customWidth="1"/>
    <col min="7189" max="7189" width="15.28515625" customWidth="1"/>
    <col min="7190" max="7190" width="13.85546875" customWidth="1"/>
    <col min="7191" max="7191" width="17" customWidth="1"/>
    <col min="7194" max="7194" width="17" customWidth="1"/>
    <col min="7438" max="7438" width="6" customWidth="1"/>
    <col min="7439" max="7439" width="7.140625" bestFit="1" customWidth="1"/>
    <col min="7442" max="7442" width="13" customWidth="1"/>
    <col min="7443" max="7443" width="13.140625" customWidth="1"/>
    <col min="7444" max="7444" width="12.85546875" customWidth="1"/>
    <col min="7445" max="7445" width="15.28515625" customWidth="1"/>
    <col min="7446" max="7446" width="13.85546875" customWidth="1"/>
    <col min="7447" max="7447" width="17" customWidth="1"/>
    <col min="7450" max="7450" width="17" customWidth="1"/>
    <col min="7694" max="7694" width="6" customWidth="1"/>
    <col min="7695" max="7695" width="7.140625" bestFit="1" customWidth="1"/>
    <col min="7698" max="7698" width="13" customWidth="1"/>
    <col min="7699" max="7699" width="13.140625" customWidth="1"/>
    <col min="7700" max="7700" width="12.85546875" customWidth="1"/>
    <col min="7701" max="7701" width="15.28515625" customWidth="1"/>
    <col min="7702" max="7702" width="13.85546875" customWidth="1"/>
    <col min="7703" max="7703" width="17" customWidth="1"/>
    <col min="7706" max="7706" width="17" customWidth="1"/>
    <col min="7950" max="7950" width="6" customWidth="1"/>
    <col min="7951" max="7951" width="7.140625" bestFit="1" customWidth="1"/>
    <col min="7954" max="7954" width="13" customWidth="1"/>
    <col min="7955" max="7955" width="13.140625" customWidth="1"/>
    <col min="7956" max="7956" width="12.85546875" customWidth="1"/>
    <col min="7957" max="7957" width="15.28515625" customWidth="1"/>
    <col min="7958" max="7958" width="13.85546875" customWidth="1"/>
    <col min="7959" max="7959" width="17" customWidth="1"/>
    <col min="7962" max="7962" width="17" customWidth="1"/>
    <col min="8206" max="8206" width="6" customWidth="1"/>
    <col min="8207" max="8207" width="7.140625" bestFit="1" customWidth="1"/>
    <col min="8210" max="8210" width="13" customWidth="1"/>
    <col min="8211" max="8211" width="13.140625" customWidth="1"/>
    <col min="8212" max="8212" width="12.85546875" customWidth="1"/>
    <col min="8213" max="8213" width="15.28515625" customWidth="1"/>
    <col min="8214" max="8214" width="13.85546875" customWidth="1"/>
    <col min="8215" max="8215" width="17" customWidth="1"/>
    <col min="8218" max="8218" width="17" customWidth="1"/>
    <col min="8462" max="8462" width="6" customWidth="1"/>
    <col min="8463" max="8463" width="7.140625" bestFit="1" customWidth="1"/>
    <col min="8466" max="8466" width="13" customWidth="1"/>
    <col min="8467" max="8467" width="13.140625" customWidth="1"/>
    <col min="8468" max="8468" width="12.85546875" customWidth="1"/>
    <col min="8469" max="8469" width="15.28515625" customWidth="1"/>
    <col min="8470" max="8470" width="13.85546875" customWidth="1"/>
    <col min="8471" max="8471" width="17" customWidth="1"/>
    <col min="8474" max="8474" width="17" customWidth="1"/>
    <col min="8718" max="8718" width="6" customWidth="1"/>
    <col min="8719" max="8719" width="7.140625" bestFit="1" customWidth="1"/>
    <col min="8722" max="8722" width="13" customWidth="1"/>
    <col min="8723" max="8723" width="13.140625" customWidth="1"/>
    <col min="8724" max="8724" width="12.85546875" customWidth="1"/>
    <col min="8725" max="8725" width="15.28515625" customWidth="1"/>
    <col min="8726" max="8726" width="13.85546875" customWidth="1"/>
    <col min="8727" max="8727" width="17" customWidth="1"/>
    <col min="8730" max="8730" width="17" customWidth="1"/>
    <col min="8974" max="8974" width="6" customWidth="1"/>
    <col min="8975" max="8975" width="7.140625" bestFit="1" customWidth="1"/>
    <col min="8978" max="8978" width="13" customWidth="1"/>
    <col min="8979" max="8979" width="13.140625" customWidth="1"/>
    <col min="8980" max="8980" width="12.85546875" customWidth="1"/>
    <col min="8981" max="8981" width="15.28515625" customWidth="1"/>
    <col min="8982" max="8982" width="13.85546875" customWidth="1"/>
    <col min="8983" max="8983" width="17" customWidth="1"/>
    <col min="8986" max="8986" width="17" customWidth="1"/>
    <col min="9230" max="9230" width="6" customWidth="1"/>
    <col min="9231" max="9231" width="7.140625" bestFit="1" customWidth="1"/>
    <col min="9234" max="9234" width="13" customWidth="1"/>
    <col min="9235" max="9235" width="13.140625" customWidth="1"/>
    <col min="9236" max="9236" width="12.85546875" customWidth="1"/>
    <col min="9237" max="9237" width="15.28515625" customWidth="1"/>
    <col min="9238" max="9238" width="13.85546875" customWidth="1"/>
    <col min="9239" max="9239" width="17" customWidth="1"/>
    <col min="9242" max="9242" width="17" customWidth="1"/>
    <col min="9486" max="9486" width="6" customWidth="1"/>
    <col min="9487" max="9487" width="7.140625" bestFit="1" customWidth="1"/>
    <col min="9490" max="9490" width="13" customWidth="1"/>
    <col min="9491" max="9491" width="13.140625" customWidth="1"/>
    <col min="9492" max="9492" width="12.85546875" customWidth="1"/>
    <col min="9493" max="9493" width="15.28515625" customWidth="1"/>
    <col min="9494" max="9494" width="13.85546875" customWidth="1"/>
    <col min="9495" max="9495" width="17" customWidth="1"/>
    <col min="9498" max="9498" width="17" customWidth="1"/>
    <col min="9742" max="9742" width="6" customWidth="1"/>
    <col min="9743" max="9743" width="7.140625" bestFit="1" customWidth="1"/>
    <col min="9746" max="9746" width="13" customWidth="1"/>
    <col min="9747" max="9747" width="13.140625" customWidth="1"/>
    <col min="9748" max="9748" width="12.85546875" customWidth="1"/>
    <col min="9749" max="9749" width="15.28515625" customWidth="1"/>
    <col min="9750" max="9750" width="13.85546875" customWidth="1"/>
    <col min="9751" max="9751" width="17" customWidth="1"/>
    <col min="9754" max="9754" width="17" customWidth="1"/>
    <col min="9998" max="9998" width="6" customWidth="1"/>
    <col min="9999" max="9999" width="7.140625" bestFit="1" customWidth="1"/>
    <col min="10002" max="10002" width="13" customWidth="1"/>
    <col min="10003" max="10003" width="13.140625" customWidth="1"/>
    <col min="10004" max="10004" width="12.85546875" customWidth="1"/>
    <col min="10005" max="10005" width="15.28515625" customWidth="1"/>
    <col min="10006" max="10006" width="13.85546875" customWidth="1"/>
    <col min="10007" max="10007" width="17" customWidth="1"/>
    <col min="10010" max="10010" width="17" customWidth="1"/>
    <col min="10254" max="10254" width="6" customWidth="1"/>
    <col min="10255" max="10255" width="7.140625" bestFit="1" customWidth="1"/>
    <col min="10258" max="10258" width="13" customWidth="1"/>
    <col min="10259" max="10259" width="13.140625" customWidth="1"/>
    <col min="10260" max="10260" width="12.85546875" customWidth="1"/>
    <col min="10261" max="10261" width="15.28515625" customWidth="1"/>
    <col min="10262" max="10262" width="13.85546875" customWidth="1"/>
    <col min="10263" max="10263" width="17" customWidth="1"/>
    <col min="10266" max="10266" width="17" customWidth="1"/>
    <col min="10510" max="10510" width="6" customWidth="1"/>
    <col min="10511" max="10511" width="7.140625" bestFit="1" customWidth="1"/>
    <col min="10514" max="10514" width="13" customWidth="1"/>
    <col min="10515" max="10515" width="13.140625" customWidth="1"/>
    <col min="10516" max="10516" width="12.85546875" customWidth="1"/>
    <col min="10517" max="10517" width="15.28515625" customWidth="1"/>
    <col min="10518" max="10518" width="13.85546875" customWidth="1"/>
    <col min="10519" max="10519" width="17" customWidth="1"/>
    <col min="10522" max="10522" width="17" customWidth="1"/>
    <col min="10766" max="10766" width="6" customWidth="1"/>
    <col min="10767" max="10767" width="7.140625" bestFit="1" customWidth="1"/>
    <col min="10770" max="10770" width="13" customWidth="1"/>
    <col min="10771" max="10771" width="13.140625" customWidth="1"/>
    <col min="10772" max="10772" width="12.85546875" customWidth="1"/>
    <col min="10773" max="10773" width="15.28515625" customWidth="1"/>
    <col min="10774" max="10774" width="13.85546875" customWidth="1"/>
    <col min="10775" max="10775" width="17" customWidth="1"/>
    <col min="10778" max="10778" width="17" customWidth="1"/>
    <col min="11022" max="11022" width="6" customWidth="1"/>
    <col min="11023" max="11023" width="7.140625" bestFit="1" customWidth="1"/>
    <col min="11026" max="11026" width="13" customWidth="1"/>
    <col min="11027" max="11027" width="13.140625" customWidth="1"/>
    <col min="11028" max="11028" width="12.85546875" customWidth="1"/>
    <col min="11029" max="11029" width="15.28515625" customWidth="1"/>
    <col min="11030" max="11030" width="13.85546875" customWidth="1"/>
    <col min="11031" max="11031" width="17" customWidth="1"/>
    <col min="11034" max="11034" width="17" customWidth="1"/>
    <col min="11278" max="11278" width="6" customWidth="1"/>
    <col min="11279" max="11279" width="7.140625" bestFit="1" customWidth="1"/>
    <col min="11282" max="11282" width="13" customWidth="1"/>
    <col min="11283" max="11283" width="13.140625" customWidth="1"/>
    <col min="11284" max="11284" width="12.85546875" customWidth="1"/>
    <col min="11285" max="11285" width="15.28515625" customWidth="1"/>
    <col min="11286" max="11286" width="13.85546875" customWidth="1"/>
    <col min="11287" max="11287" width="17" customWidth="1"/>
    <col min="11290" max="11290" width="17" customWidth="1"/>
    <col min="11534" max="11534" width="6" customWidth="1"/>
    <col min="11535" max="11535" width="7.140625" bestFit="1" customWidth="1"/>
    <col min="11538" max="11538" width="13" customWidth="1"/>
    <col min="11539" max="11539" width="13.140625" customWidth="1"/>
    <col min="11540" max="11540" width="12.85546875" customWidth="1"/>
    <col min="11541" max="11541" width="15.28515625" customWidth="1"/>
    <col min="11542" max="11542" width="13.85546875" customWidth="1"/>
    <col min="11543" max="11543" width="17" customWidth="1"/>
    <col min="11546" max="11546" width="17" customWidth="1"/>
    <col min="11790" max="11790" width="6" customWidth="1"/>
    <col min="11791" max="11791" width="7.140625" bestFit="1" customWidth="1"/>
    <col min="11794" max="11794" width="13" customWidth="1"/>
    <col min="11795" max="11795" width="13.140625" customWidth="1"/>
    <col min="11796" max="11796" width="12.85546875" customWidth="1"/>
    <col min="11797" max="11797" width="15.28515625" customWidth="1"/>
    <col min="11798" max="11798" width="13.85546875" customWidth="1"/>
    <col min="11799" max="11799" width="17" customWidth="1"/>
    <col min="11802" max="11802" width="17" customWidth="1"/>
    <col min="12046" max="12046" width="6" customWidth="1"/>
    <col min="12047" max="12047" width="7.140625" bestFit="1" customWidth="1"/>
    <col min="12050" max="12050" width="13" customWidth="1"/>
    <col min="12051" max="12051" width="13.140625" customWidth="1"/>
    <col min="12052" max="12052" width="12.85546875" customWidth="1"/>
    <col min="12053" max="12053" width="15.28515625" customWidth="1"/>
    <col min="12054" max="12054" width="13.85546875" customWidth="1"/>
    <col min="12055" max="12055" width="17" customWidth="1"/>
    <col min="12058" max="12058" width="17" customWidth="1"/>
    <col min="12302" max="12302" width="6" customWidth="1"/>
    <col min="12303" max="12303" width="7.140625" bestFit="1" customWidth="1"/>
    <col min="12306" max="12306" width="13" customWidth="1"/>
    <col min="12307" max="12307" width="13.140625" customWidth="1"/>
    <col min="12308" max="12308" width="12.85546875" customWidth="1"/>
    <col min="12309" max="12309" width="15.28515625" customWidth="1"/>
    <col min="12310" max="12310" width="13.85546875" customWidth="1"/>
    <col min="12311" max="12311" width="17" customWidth="1"/>
    <col min="12314" max="12314" width="17" customWidth="1"/>
    <col min="12558" max="12558" width="6" customWidth="1"/>
    <col min="12559" max="12559" width="7.140625" bestFit="1" customWidth="1"/>
    <col min="12562" max="12562" width="13" customWidth="1"/>
    <col min="12563" max="12563" width="13.140625" customWidth="1"/>
    <col min="12564" max="12564" width="12.85546875" customWidth="1"/>
    <col min="12565" max="12565" width="15.28515625" customWidth="1"/>
    <col min="12566" max="12566" width="13.85546875" customWidth="1"/>
    <col min="12567" max="12567" width="17" customWidth="1"/>
    <col min="12570" max="12570" width="17" customWidth="1"/>
    <col min="12814" max="12814" width="6" customWidth="1"/>
    <col min="12815" max="12815" width="7.140625" bestFit="1" customWidth="1"/>
    <col min="12818" max="12818" width="13" customWidth="1"/>
    <col min="12819" max="12819" width="13.140625" customWidth="1"/>
    <col min="12820" max="12820" width="12.85546875" customWidth="1"/>
    <col min="12821" max="12821" width="15.28515625" customWidth="1"/>
    <col min="12822" max="12822" width="13.85546875" customWidth="1"/>
    <col min="12823" max="12823" width="17" customWidth="1"/>
    <col min="12826" max="12826" width="17" customWidth="1"/>
    <col min="13070" max="13070" width="6" customWidth="1"/>
    <col min="13071" max="13071" width="7.140625" bestFit="1" customWidth="1"/>
    <col min="13074" max="13074" width="13" customWidth="1"/>
    <col min="13075" max="13075" width="13.140625" customWidth="1"/>
    <col min="13076" max="13076" width="12.85546875" customWidth="1"/>
    <col min="13077" max="13077" width="15.28515625" customWidth="1"/>
    <col min="13078" max="13078" width="13.85546875" customWidth="1"/>
    <col min="13079" max="13079" width="17" customWidth="1"/>
    <col min="13082" max="13082" width="17" customWidth="1"/>
    <col min="13326" max="13326" width="6" customWidth="1"/>
    <col min="13327" max="13327" width="7.140625" bestFit="1" customWidth="1"/>
    <col min="13330" max="13330" width="13" customWidth="1"/>
    <col min="13331" max="13331" width="13.140625" customWidth="1"/>
    <col min="13332" max="13332" width="12.85546875" customWidth="1"/>
    <col min="13333" max="13333" width="15.28515625" customWidth="1"/>
    <col min="13334" max="13334" width="13.85546875" customWidth="1"/>
    <col min="13335" max="13335" width="17" customWidth="1"/>
    <col min="13338" max="13338" width="17" customWidth="1"/>
    <col min="13582" max="13582" width="6" customWidth="1"/>
    <col min="13583" max="13583" width="7.140625" bestFit="1" customWidth="1"/>
    <col min="13586" max="13586" width="13" customWidth="1"/>
    <col min="13587" max="13587" width="13.140625" customWidth="1"/>
    <col min="13588" max="13588" width="12.85546875" customWidth="1"/>
    <col min="13589" max="13589" width="15.28515625" customWidth="1"/>
    <col min="13590" max="13590" width="13.85546875" customWidth="1"/>
    <col min="13591" max="13591" width="17" customWidth="1"/>
    <col min="13594" max="13594" width="17" customWidth="1"/>
    <col min="13838" max="13838" width="6" customWidth="1"/>
    <col min="13839" max="13839" width="7.140625" bestFit="1" customWidth="1"/>
    <col min="13842" max="13842" width="13" customWidth="1"/>
    <col min="13843" max="13843" width="13.140625" customWidth="1"/>
    <col min="13844" max="13844" width="12.85546875" customWidth="1"/>
    <col min="13845" max="13845" width="15.28515625" customWidth="1"/>
    <col min="13846" max="13846" width="13.85546875" customWidth="1"/>
    <col min="13847" max="13847" width="17" customWidth="1"/>
    <col min="13850" max="13850" width="17" customWidth="1"/>
    <col min="14094" max="14094" width="6" customWidth="1"/>
    <col min="14095" max="14095" width="7.140625" bestFit="1" customWidth="1"/>
    <col min="14098" max="14098" width="13" customWidth="1"/>
    <col min="14099" max="14099" width="13.140625" customWidth="1"/>
    <col min="14100" max="14100" width="12.85546875" customWidth="1"/>
    <col min="14101" max="14101" width="15.28515625" customWidth="1"/>
    <col min="14102" max="14102" width="13.85546875" customWidth="1"/>
    <col min="14103" max="14103" width="17" customWidth="1"/>
    <col min="14106" max="14106" width="17" customWidth="1"/>
    <col min="14350" max="14350" width="6" customWidth="1"/>
    <col min="14351" max="14351" width="7.140625" bestFit="1" customWidth="1"/>
    <col min="14354" max="14354" width="13" customWidth="1"/>
    <col min="14355" max="14355" width="13.140625" customWidth="1"/>
    <col min="14356" max="14356" width="12.85546875" customWidth="1"/>
    <col min="14357" max="14357" width="15.28515625" customWidth="1"/>
    <col min="14358" max="14358" width="13.85546875" customWidth="1"/>
    <col min="14359" max="14359" width="17" customWidth="1"/>
    <col min="14362" max="14362" width="17" customWidth="1"/>
    <col min="14606" max="14606" width="6" customWidth="1"/>
    <col min="14607" max="14607" width="7.140625" bestFit="1" customWidth="1"/>
    <col min="14610" max="14610" width="13" customWidth="1"/>
    <col min="14611" max="14611" width="13.140625" customWidth="1"/>
    <col min="14612" max="14612" width="12.85546875" customWidth="1"/>
    <col min="14613" max="14613" width="15.28515625" customWidth="1"/>
    <col min="14614" max="14614" width="13.85546875" customWidth="1"/>
    <col min="14615" max="14615" width="17" customWidth="1"/>
    <col min="14618" max="14618" width="17" customWidth="1"/>
    <col min="14862" max="14862" width="6" customWidth="1"/>
    <col min="14863" max="14863" width="7.140625" bestFit="1" customWidth="1"/>
    <col min="14866" max="14866" width="13" customWidth="1"/>
    <col min="14867" max="14867" width="13.140625" customWidth="1"/>
    <col min="14868" max="14868" width="12.85546875" customWidth="1"/>
    <col min="14869" max="14869" width="15.28515625" customWidth="1"/>
    <col min="14870" max="14870" width="13.85546875" customWidth="1"/>
    <col min="14871" max="14871" width="17" customWidth="1"/>
    <col min="14874" max="14874" width="17" customWidth="1"/>
    <col min="15118" max="15118" width="6" customWidth="1"/>
    <col min="15119" max="15119" width="7.140625" bestFit="1" customWidth="1"/>
    <col min="15122" max="15122" width="13" customWidth="1"/>
    <col min="15123" max="15123" width="13.140625" customWidth="1"/>
    <col min="15124" max="15124" width="12.85546875" customWidth="1"/>
    <col min="15125" max="15125" width="15.28515625" customWidth="1"/>
    <col min="15126" max="15126" width="13.85546875" customWidth="1"/>
    <col min="15127" max="15127" width="17" customWidth="1"/>
    <col min="15130" max="15130" width="17" customWidth="1"/>
    <col min="15374" max="15374" width="6" customWidth="1"/>
    <col min="15375" max="15375" width="7.140625" bestFit="1" customWidth="1"/>
    <col min="15378" max="15378" width="13" customWidth="1"/>
    <col min="15379" max="15379" width="13.140625" customWidth="1"/>
    <col min="15380" max="15380" width="12.85546875" customWidth="1"/>
    <col min="15381" max="15381" width="15.28515625" customWidth="1"/>
    <col min="15382" max="15382" width="13.85546875" customWidth="1"/>
    <col min="15383" max="15383" width="17" customWidth="1"/>
    <col min="15386" max="15386" width="17" customWidth="1"/>
    <col min="15630" max="15630" width="6" customWidth="1"/>
    <col min="15631" max="15631" width="7.140625" bestFit="1" customWidth="1"/>
    <col min="15634" max="15634" width="13" customWidth="1"/>
    <col min="15635" max="15635" width="13.140625" customWidth="1"/>
    <col min="15636" max="15636" width="12.85546875" customWidth="1"/>
    <col min="15637" max="15637" width="15.28515625" customWidth="1"/>
    <col min="15638" max="15638" width="13.85546875" customWidth="1"/>
    <col min="15639" max="15639" width="17" customWidth="1"/>
    <col min="15642" max="15642" width="17" customWidth="1"/>
    <col min="15886" max="15886" width="6" customWidth="1"/>
    <col min="15887" max="15887" width="7.140625" bestFit="1" customWidth="1"/>
    <col min="15890" max="15890" width="13" customWidth="1"/>
    <col min="15891" max="15891" width="13.140625" customWidth="1"/>
    <col min="15892" max="15892" width="12.85546875" customWidth="1"/>
    <col min="15893" max="15893" width="15.28515625" customWidth="1"/>
    <col min="15894" max="15894" width="13.85546875" customWidth="1"/>
    <col min="15895" max="15895" width="17" customWidth="1"/>
    <col min="15898" max="15898" width="17" customWidth="1"/>
    <col min="16142" max="16142" width="6" customWidth="1"/>
    <col min="16143" max="16143" width="7.140625" bestFit="1" customWidth="1"/>
    <col min="16146" max="16146" width="13" customWidth="1"/>
    <col min="16147" max="16147" width="13.140625" customWidth="1"/>
    <col min="16148" max="16148" width="12.85546875" customWidth="1"/>
    <col min="16149" max="16149" width="15.28515625" customWidth="1"/>
    <col min="16150" max="16150" width="13.85546875" customWidth="1"/>
    <col min="16151" max="16151" width="17" customWidth="1"/>
    <col min="16154" max="16154" width="17" customWidth="1"/>
  </cols>
  <sheetData>
    <row r="1" spans="1:41" x14ac:dyDescent="0.25">
      <c r="A1" s="1" t="s">
        <v>131</v>
      </c>
      <c r="D1" t="s">
        <v>112</v>
      </c>
      <c r="E1" t="s">
        <v>112</v>
      </c>
      <c r="F1" t="s">
        <v>112</v>
      </c>
      <c r="G1" t="s">
        <v>112</v>
      </c>
      <c r="H1" t="s">
        <v>112</v>
      </c>
      <c r="I1" t="s">
        <v>112</v>
      </c>
      <c r="J1" t="s">
        <v>112</v>
      </c>
      <c r="K1" t="s">
        <v>112</v>
      </c>
      <c r="L1" t="s">
        <v>112</v>
      </c>
      <c r="M1" t="s">
        <v>112</v>
      </c>
      <c r="N1" t="s">
        <v>112</v>
      </c>
      <c r="Y1" t="s">
        <v>112</v>
      </c>
      <c r="Z1" t="s">
        <v>112</v>
      </c>
      <c r="AA1" t="s">
        <v>112</v>
      </c>
      <c r="AB1" t="s">
        <v>112</v>
      </c>
      <c r="AC1" t="s">
        <v>112</v>
      </c>
      <c r="AD1" t="s">
        <v>112</v>
      </c>
      <c r="AE1" t="s">
        <v>112</v>
      </c>
      <c r="AF1" t="s">
        <v>112</v>
      </c>
      <c r="AG1" t="s">
        <v>112</v>
      </c>
      <c r="AH1" t="s">
        <v>112</v>
      </c>
      <c r="AI1" t="s">
        <v>112</v>
      </c>
      <c r="AJ1" t="s">
        <v>112</v>
      </c>
      <c r="AK1" t="s">
        <v>112</v>
      </c>
      <c r="AL1" t="s">
        <v>112</v>
      </c>
      <c r="AM1" t="s">
        <v>112</v>
      </c>
      <c r="AN1" t="s">
        <v>112</v>
      </c>
      <c r="AO1" t="s">
        <v>112</v>
      </c>
    </row>
    <row r="4" spans="1:41" x14ac:dyDescent="0.25">
      <c r="A4" s="1"/>
      <c r="O4" t="s">
        <v>61</v>
      </c>
    </row>
    <row r="5" spans="1:41" x14ac:dyDescent="0.25">
      <c r="A5" s="11" t="s">
        <v>132</v>
      </c>
      <c r="O5" t="s">
        <v>135</v>
      </c>
      <c r="P5" t="s">
        <v>138</v>
      </c>
      <c r="Q5" t="s">
        <v>137</v>
      </c>
      <c r="R5" t="s">
        <v>136</v>
      </c>
      <c r="S5" t="s">
        <v>10</v>
      </c>
    </row>
    <row r="6" spans="1:41" x14ac:dyDescent="0.25">
      <c r="A6" t="s">
        <v>113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O6">
        <v>7.9000000000000001E-2</v>
      </c>
      <c r="P6" s="13" t="e">
        <f>B29</f>
        <v>#DIV/0!</v>
      </c>
      <c r="Q6" s="13" t="e">
        <f>C29</f>
        <v>#DIV/0!</v>
      </c>
      <c r="R6" s="13" t="e">
        <f>AVERAGE(P6:Q6)</f>
        <v>#DIV/0!</v>
      </c>
      <c r="S6" t="e">
        <f>_xlfn.STDEV.S(P6:Q6)</f>
        <v>#DIV/0!</v>
      </c>
    </row>
    <row r="7" spans="1:41" x14ac:dyDescent="0.25">
      <c r="A7" t="s">
        <v>114</v>
      </c>
      <c r="O7">
        <v>6.3E-2</v>
      </c>
      <c r="P7" s="13" t="e">
        <f>B30</f>
        <v>#DIV/0!</v>
      </c>
      <c r="Q7" s="13" t="e">
        <f>C30</f>
        <v>#DIV/0!</v>
      </c>
      <c r="R7" s="13" t="e">
        <f t="shared" ref="R7:R12" si="0">AVERAGE(P7:Q7)</f>
        <v>#DIV/0!</v>
      </c>
      <c r="S7" t="e">
        <f t="shared" ref="S7:S12" si="1">_xlfn.STDEV.S(P7:Q7)</f>
        <v>#DIV/0!</v>
      </c>
    </row>
    <row r="8" spans="1:41" x14ac:dyDescent="0.25">
      <c r="A8" t="s">
        <v>115</v>
      </c>
      <c r="O8">
        <v>4.7E-2</v>
      </c>
      <c r="P8" s="13" t="e">
        <f t="shared" ref="P8:P12" si="2">B31</f>
        <v>#DIV/0!</v>
      </c>
      <c r="Q8" s="13" t="e">
        <f t="shared" ref="Q8:Q12" si="3">C31</f>
        <v>#DIV/0!</v>
      </c>
      <c r="R8" s="13" t="e">
        <f t="shared" si="0"/>
        <v>#DIV/0!</v>
      </c>
      <c r="S8" t="e">
        <f t="shared" si="1"/>
        <v>#DIV/0!</v>
      </c>
    </row>
    <row r="9" spans="1:41" x14ac:dyDescent="0.25">
      <c r="A9" t="s">
        <v>116</v>
      </c>
      <c r="O9">
        <v>3.2000000000000001E-2</v>
      </c>
      <c r="P9" s="13" t="e">
        <f t="shared" si="2"/>
        <v>#DIV/0!</v>
      </c>
      <c r="Q9" s="13" t="e">
        <f t="shared" si="3"/>
        <v>#DIV/0!</v>
      </c>
      <c r="R9" s="13" t="e">
        <f t="shared" si="0"/>
        <v>#DIV/0!</v>
      </c>
      <c r="S9" t="e">
        <f t="shared" si="1"/>
        <v>#DIV/0!</v>
      </c>
    </row>
    <row r="10" spans="1:41" x14ac:dyDescent="0.25">
      <c r="A10" t="s">
        <v>117</v>
      </c>
      <c r="O10">
        <v>1.6E-2</v>
      </c>
      <c r="P10" s="13" t="e">
        <f t="shared" si="2"/>
        <v>#DIV/0!</v>
      </c>
      <c r="Q10" s="13" t="e">
        <f t="shared" si="3"/>
        <v>#DIV/0!</v>
      </c>
      <c r="R10" s="13" t="e">
        <f t="shared" si="0"/>
        <v>#DIV/0!</v>
      </c>
      <c r="S10" t="e">
        <f t="shared" si="1"/>
        <v>#DIV/0!</v>
      </c>
    </row>
    <row r="11" spans="1:41" x14ac:dyDescent="0.25">
      <c r="A11" t="s">
        <v>118</v>
      </c>
      <c r="O11">
        <v>8.0000000000000002E-3</v>
      </c>
      <c r="P11" s="13" t="e">
        <f t="shared" si="2"/>
        <v>#DIV/0!</v>
      </c>
      <c r="Q11" s="13" t="e">
        <f t="shared" si="3"/>
        <v>#DIV/0!</v>
      </c>
      <c r="R11" s="13" t="e">
        <f t="shared" si="0"/>
        <v>#DIV/0!</v>
      </c>
      <c r="S11" t="e">
        <f t="shared" si="1"/>
        <v>#DIV/0!</v>
      </c>
    </row>
    <row r="12" spans="1:41" x14ac:dyDescent="0.25">
      <c r="A12" t="s">
        <v>120</v>
      </c>
      <c r="O12">
        <v>0</v>
      </c>
      <c r="P12" s="13" t="e">
        <f t="shared" si="2"/>
        <v>#DIV/0!</v>
      </c>
      <c r="Q12" s="13" t="e">
        <f t="shared" si="3"/>
        <v>#DIV/0!</v>
      </c>
      <c r="R12" s="13" t="e">
        <f t="shared" si="0"/>
        <v>#DIV/0!</v>
      </c>
      <c r="S12" t="e">
        <f t="shared" si="1"/>
        <v>#DIV/0!</v>
      </c>
    </row>
    <row r="13" spans="1:41" x14ac:dyDescent="0.25">
      <c r="A13" t="s">
        <v>121</v>
      </c>
    </row>
    <row r="14" spans="1:41" x14ac:dyDescent="0.25">
      <c r="A14" t="s">
        <v>122</v>
      </c>
    </row>
    <row r="15" spans="1:41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41" x14ac:dyDescent="0.25">
      <c r="A16" s="11" t="s">
        <v>133</v>
      </c>
      <c r="O16" t="s">
        <v>66</v>
      </c>
    </row>
    <row r="17" spans="1:23" ht="17.25" x14ac:dyDescent="0.25">
      <c r="A17" t="s">
        <v>113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O17" t="s">
        <v>3</v>
      </c>
      <c r="P17" t="s">
        <v>47</v>
      </c>
      <c r="Q17" t="s">
        <v>138</v>
      </c>
      <c r="R17" t="s">
        <v>137</v>
      </c>
      <c r="S17" t="s">
        <v>8</v>
      </c>
      <c r="T17" t="s">
        <v>139</v>
      </c>
      <c r="U17" t="s">
        <v>140</v>
      </c>
      <c r="V17" t="s">
        <v>141</v>
      </c>
      <c r="W17" t="s">
        <v>10</v>
      </c>
    </row>
    <row r="18" spans="1:23" x14ac:dyDescent="0.25">
      <c r="A18" t="s">
        <v>114</v>
      </c>
      <c r="O18" t="s">
        <v>119</v>
      </c>
      <c r="P18" t="s">
        <v>142</v>
      </c>
      <c r="Q18" s="13">
        <f>F36</f>
        <v>0</v>
      </c>
      <c r="R18" s="13">
        <f>G36</f>
        <v>0</v>
      </c>
      <c r="S18">
        <v>100</v>
      </c>
      <c r="T18" t="e">
        <f>(SLOPE($O$6:$O$12,$R$6:$R$12)*Q18)+INTERCEPT($O$6:$O$12,$R$6:$R$12)</f>
        <v>#DIV/0!</v>
      </c>
      <c r="U18" t="e">
        <f>(SLOPE($O$6:$O$12,$R$6:$R$12)*R18)+INTERCEPT($O$6:$O$12,$R$6:$R$12)</f>
        <v>#DIV/0!</v>
      </c>
      <c r="V18" t="e">
        <f>AVERAGE(T18:U18)*S18</f>
        <v>#DIV/0!</v>
      </c>
      <c r="W18" t="e">
        <f>_xlfn.STDEV.S(T18:U18)*S18</f>
        <v>#DIV/0!</v>
      </c>
    </row>
    <row r="19" spans="1:23" x14ac:dyDescent="0.25">
      <c r="A19" t="s">
        <v>115</v>
      </c>
      <c r="O19" t="s">
        <v>15</v>
      </c>
      <c r="P19" s="3">
        <f>TimeToProcesstimeConverter!D6</f>
        <v>0</v>
      </c>
      <c r="Q19" s="13" t="e">
        <f>D29</f>
        <v>#DIV/0!</v>
      </c>
      <c r="R19" s="13" t="e">
        <f>E29</f>
        <v>#DIV/0!</v>
      </c>
      <c r="S19">
        <v>100</v>
      </c>
      <c r="T19" t="e">
        <f t="shared" ref="T19:T33" si="4">(SLOPE($O$6:$O$12,$R$6:$R$12)*Q19)+INTERCEPT($O$6:$O$12,$R$6:$R$12)</f>
        <v>#DIV/0!</v>
      </c>
      <c r="U19" t="e">
        <f t="shared" ref="U19:U33" si="5">(SLOPE($O$6:$O$12,$R$6:$R$12)*R19)+INTERCEPT($O$6:$O$12,$R$6:$R$12)</f>
        <v>#DIV/0!</v>
      </c>
      <c r="V19" t="e">
        <f>AVERAGE(T19:U19)*S19-$V$18</f>
        <v>#DIV/0!</v>
      </c>
      <c r="W19" t="e">
        <f t="shared" ref="W19:W33" si="6">_xlfn.STDEV.S(T19:U19)*S19</f>
        <v>#DIV/0!</v>
      </c>
    </row>
    <row r="20" spans="1:23" x14ac:dyDescent="0.25">
      <c r="A20" t="s">
        <v>116</v>
      </c>
      <c r="O20" t="s">
        <v>16</v>
      </c>
      <c r="Q20" s="13" t="e">
        <f t="shared" ref="Q20:Q26" si="7">D30</f>
        <v>#DIV/0!</v>
      </c>
      <c r="R20" s="13" t="e">
        <f t="shared" ref="R20:R26" si="8">E30</f>
        <v>#DIV/0!</v>
      </c>
      <c r="S20">
        <v>100</v>
      </c>
      <c r="T20" t="e">
        <f t="shared" si="4"/>
        <v>#DIV/0!</v>
      </c>
      <c r="U20" t="e">
        <f t="shared" si="5"/>
        <v>#DIV/0!</v>
      </c>
      <c r="V20" t="e">
        <f t="shared" ref="V20:V33" si="9">AVERAGE(T20:U20)*S20-$V$18</f>
        <v>#DIV/0!</v>
      </c>
      <c r="W20" t="e">
        <f t="shared" si="6"/>
        <v>#DIV/0!</v>
      </c>
    </row>
    <row r="21" spans="1:23" x14ac:dyDescent="0.25">
      <c r="A21" t="s">
        <v>117</v>
      </c>
      <c r="O21" t="s">
        <v>17</v>
      </c>
      <c r="Q21" s="13" t="e">
        <f t="shared" si="7"/>
        <v>#DIV/0!</v>
      </c>
      <c r="R21" s="13" t="e">
        <f t="shared" si="8"/>
        <v>#DIV/0!</v>
      </c>
      <c r="S21">
        <v>100</v>
      </c>
      <c r="T21" t="e">
        <f t="shared" si="4"/>
        <v>#DIV/0!</v>
      </c>
      <c r="U21" t="e">
        <f t="shared" si="5"/>
        <v>#DIV/0!</v>
      </c>
      <c r="V21" t="e">
        <f t="shared" si="9"/>
        <v>#DIV/0!</v>
      </c>
      <c r="W21" t="e">
        <f t="shared" si="6"/>
        <v>#DIV/0!</v>
      </c>
    </row>
    <row r="22" spans="1:23" x14ac:dyDescent="0.25">
      <c r="A22" t="s">
        <v>118</v>
      </c>
      <c r="O22" t="s">
        <v>18</v>
      </c>
      <c r="Q22" s="13" t="e">
        <f t="shared" si="7"/>
        <v>#DIV/0!</v>
      </c>
      <c r="R22" s="13" t="e">
        <f t="shared" si="8"/>
        <v>#DIV/0!</v>
      </c>
      <c r="S22">
        <v>100</v>
      </c>
      <c r="T22" t="e">
        <f t="shared" si="4"/>
        <v>#DIV/0!</v>
      </c>
      <c r="U22" t="e">
        <f t="shared" si="5"/>
        <v>#DIV/0!</v>
      </c>
      <c r="V22" t="e">
        <f t="shared" si="9"/>
        <v>#DIV/0!</v>
      </c>
      <c r="W22" t="e">
        <f t="shared" si="6"/>
        <v>#DIV/0!</v>
      </c>
    </row>
    <row r="23" spans="1:23" x14ac:dyDescent="0.25">
      <c r="A23" t="s">
        <v>120</v>
      </c>
      <c r="O23" t="s">
        <v>19</v>
      </c>
      <c r="Q23" s="13" t="e">
        <f t="shared" si="7"/>
        <v>#DIV/0!</v>
      </c>
      <c r="R23" s="13" t="e">
        <f t="shared" si="8"/>
        <v>#DIV/0!</v>
      </c>
      <c r="S23">
        <v>100</v>
      </c>
      <c r="T23" t="e">
        <f t="shared" si="4"/>
        <v>#DIV/0!</v>
      </c>
      <c r="U23" t="e">
        <f t="shared" si="5"/>
        <v>#DIV/0!</v>
      </c>
      <c r="V23" t="e">
        <f t="shared" si="9"/>
        <v>#DIV/0!</v>
      </c>
      <c r="W23" t="e">
        <f t="shared" si="6"/>
        <v>#DIV/0!</v>
      </c>
    </row>
    <row r="24" spans="1:23" x14ac:dyDescent="0.25">
      <c r="A24" t="s">
        <v>121</v>
      </c>
      <c r="O24" t="s">
        <v>20</v>
      </c>
      <c r="Q24" s="13" t="e">
        <f t="shared" si="7"/>
        <v>#DIV/0!</v>
      </c>
      <c r="R24" s="13" t="e">
        <f t="shared" si="8"/>
        <v>#DIV/0!</v>
      </c>
      <c r="S24">
        <v>100</v>
      </c>
      <c r="T24" t="e">
        <f t="shared" si="4"/>
        <v>#DIV/0!</v>
      </c>
      <c r="U24" t="e">
        <f t="shared" si="5"/>
        <v>#DIV/0!</v>
      </c>
      <c r="V24" t="e">
        <f t="shared" si="9"/>
        <v>#DIV/0!</v>
      </c>
      <c r="W24" t="e">
        <f t="shared" si="6"/>
        <v>#DIV/0!</v>
      </c>
    </row>
    <row r="25" spans="1:23" x14ac:dyDescent="0.25">
      <c r="A25" t="s">
        <v>122</v>
      </c>
      <c r="O25" t="s">
        <v>21</v>
      </c>
      <c r="Q25" s="13" t="e">
        <f t="shared" si="7"/>
        <v>#DIV/0!</v>
      </c>
      <c r="R25" s="13" t="e">
        <f t="shared" si="8"/>
        <v>#DIV/0!</v>
      </c>
      <c r="S25">
        <v>100</v>
      </c>
      <c r="T25" t="e">
        <f t="shared" si="4"/>
        <v>#DIV/0!</v>
      </c>
      <c r="U25" t="e">
        <f t="shared" si="5"/>
        <v>#DIV/0!</v>
      </c>
      <c r="V25" t="e">
        <f t="shared" si="9"/>
        <v>#DIV/0!</v>
      </c>
      <c r="W25" t="e">
        <f t="shared" si="6"/>
        <v>#DIV/0!</v>
      </c>
    </row>
    <row r="26" spans="1:23" x14ac:dyDescent="0.25">
      <c r="O26" t="s">
        <v>22</v>
      </c>
      <c r="Q26" s="13" t="e">
        <f t="shared" si="7"/>
        <v>#DIV/0!</v>
      </c>
      <c r="R26" s="13" t="e">
        <f t="shared" si="8"/>
        <v>#DIV/0!</v>
      </c>
      <c r="S26">
        <v>100</v>
      </c>
      <c r="T26" t="e">
        <f t="shared" si="4"/>
        <v>#DIV/0!</v>
      </c>
      <c r="U26" t="e">
        <f t="shared" si="5"/>
        <v>#DIV/0!</v>
      </c>
      <c r="V26" t="e">
        <f t="shared" si="9"/>
        <v>#DIV/0!</v>
      </c>
      <c r="W26" t="e">
        <f t="shared" si="6"/>
        <v>#DIV/0!</v>
      </c>
    </row>
    <row r="27" spans="1:23" x14ac:dyDescent="0.25">
      <c r="A27" s="11" t="s">
        <v>134</v>
      </c>
      <c r="O27" t="s">
        <v>23</v>
      </c>
      <c r="Q27" s="13">
        <f>F29</f>
        <v>0</v>
      </c>
      <c r="R27" s="13">
        <f>G29</f>
        <v>0</v>
      </c>
      <c r="S27">
        <v>100</v>
      </c>
      <c r="T27" t="e">
        <f t="shared" si="4"/>
        <v>#DIV/0!</v>
      </c>
      <c r="U27" t="e">
        <f t="shared" si="5"/>
        <v>#DIV/0!</v>
      </c>
      <c r="V27" t="e">
        <f t="shared" si="9"/>
        <v>#DIV/0!</v>
      </c>
      <c r="W27" t="e">
        <f t="shared" si="6"/>
        <v>#DIV/0!</v>
      </c>
    </row>
    <row r="28" spans="1:23" x14ac:dyDescent="0.25">
      <c r="A28" t="s">
        <v>113</v>
      </c>
      <c r="B28" s="10">
        <v>1</v>
      </c>
      <c r="C28" s="10">
        <v>2</v>
      </c>
      <c r="D28" s="10">
        <v>3</v>
      </c>
      <c r="E28" s="10">
        <v>4</v>
      </c>
      <c r="F28" s="10">
        <v>5</v>
      </c>
      <c r="G28" s="10">
        <v>6</v>
      </c>
      <c r="H28" s="10">
        <v>7</v>
      </c>
      <c r="I28" s="10">
        <v>8</v>
      </c>
      <c r="J28" s="10">
        <v>9</v>
      </c>
      <c r="K28" s="10">
        <v>10</v>
      </c>
      <c r="L28" s="10">
        <v>11</v>
      </c>
      <c r="M28" s="10">
        <v>12</v>
      </c>
      <c r="O28" t="s">
        <v>24</v>
      </c>
      <c r="Q28" s="13">
        <f t="shared" ref="Q28:Q33" si="10">F30</f>
        <v>0</v>
      </c>
      <c r="R28" s="13">
        <f t="shared" ref="R28:R33" si="11">G30</f>
        <v>0</v>
      </c>
      <c r="S28">
        <v>100</v>
      </c>
      <c r="T28" t="e">
        <f t="shared" si="4"/>
        <v>#DIV/0!</v>
      </c>
      <c r="U28" t="e">
        <f t="shared" si="5"/>
        <v>#DIV/0!</v>
      </c>
      <c r="V28" t="e">
        <f t="shared" si="9"/>
        <v>#DIV/0!</v>
      </c>
      <c r="W28" t="e">
        <f t="shared" si="6"/>
        <v>#DIV/0!</v>
      </c>
    </row>
    <row r="29" spans="1:23" x14ac:dyDescent="0.25">
      <c r="A29" s="12" t="s">
        <v>123</v>
      </c>
      <c r="B29" s="13" t="e">
        <f>(B7-B18)-(AVERAGE($B$13:$C$13)-AVERAGE($B$24:$C$24))</f>
        <v>#DIV/0!</v>
      </c>
      <c r="C29" s="13" t="e">
        <f>(C7-C18)-(AVERAGE($B$13:$C$13)-AVERAGE($B$24:$C$24))</f>
        <v>#DIV/0!</v>
      </c>
      <c r="D29" s="13" t="e">
        <f>(D7-D18)-(AVERAGE($B$13:$C$13)-AVERAGE($B$24:$C$24))</f>
        <v>#DIV/0!</v>
      </c>
      <c r="E29" s="13" t="e">
        <f>(E7-E18)-(AVERAGE($B$13:$C$13)-AVERAGE($B$24:$C$24))</f>
        <v>#DIV/0!</v>
      </c>
      <c r="F29" s="13">
        <f t="shared" ref="F29:M36" si="12">F7-F18</f>
        <v>0</v>
      </c>
      <c r="G29" s="13">
        <f t="shared" si="12"/>
        <v>0</v>
      </c>
      <c r="H29" s="13">
        <f t="shared" si="12"/>
        <v>0</v>
      </c>
      <c r="I29" s="13">
        <f t="shared" si="12"/>
        <v>0</v>
      </c>
      <c r="J29" s="13">
        <f t="shared" si="12"/>
        <v>0</v>
      </c>
      <c r="K29" s="13">
        <f t="shared" si="12"/>
        <v>0</v>
      </c>
      <c r="L29" s="13">
        <f t="shared" si="12"/>
        <v>0</v>
      </c>
      <c r="M29" s="13">
        <f t="shared" si="12"/>
        <v>0</v>
      </c>
      <c r="O29" t="s">
        <v>25</v>
      </c>
      <c r="Q29" s="13">
        <f t="shared" si="10"/>
        <v>0</v>
      </c>
      <c r="R29" s="13">
        <f t="shared" si="11"/>
        <v>0</v>
      </c>
      <c r="S29">
        <v>100</v>
      </c>
      <c r="T29" t="e">
        <f t="shared" si="4"/>
        <v>#DIV/0!</v>
      </c>
      <c r="U29" t="e">
        <f t="shared" si="5"/>
        <v>#DIV/0!</v>
      </c>
      <c r="V29" t="e">
        <f t="shared" si="9"/>
        <v>#DIV/0!</v>
      </c>
      <c r="W29" t="e">
        <f t="shared" si="6"/>
        <v>#DIV/0!</v>
      </c>
    </row>
    <row r="30" spans="1:23" x14ac:dyDescent="0.25">
      <c r="A30" s="12" t="s">
        <v>124</v>
      </c>
      <c r="B30" s="13" t="e">
        <f t="shared" ref="B30:E36" si="13">(B8-B19)-(AVERAGE($B$13:$C$13)-AVERAGE($B$24:$C$24))</f>
        <v>#DIV/0!</v>
      </c>
      <c r="C30" s="13" t="e">
        <f t="shared" si="13"/>
        <v>#DIV/0!</v>
      </c>
      <c r="D30" s="13" t="e">
        <f t="shared" si="13"/>
        <v>#DIV/0!</v>
      </c>
      <c r="E30" s="13" t="e">
        <f t="shared" si="13"/>
        <v>#DIV/0!</v>
      </c>
      <c r="F30" s="13">
        <f t="shared" si="12"/>
        <v>0</v>
      </c>
      <c r="G30" s="13">
        <f t="shared" si="12"/>
        <v>0</v>
      </c>
      <c r="H30" s="13">
        <f t="shared" si="12"/>
        <v>0</v>
      </c>
      <c r="I30" s="13">
        <f t="shared" si="12"/>
        <v>0</v>
      </c>
      <c r="J30" s="13">
        <f t="shared" si="12"/>
        <v>0</v>
      </c>
      <c r="K30" s="13">
        <f t="shared" si="12"/>
        <v>0</v>
      </c>
      <c r="L30" s="13">
        <f t="shared" si="12"/>
        <v>0</v>
      </c>
      <c r="M30" s="13">
        <f t="shared" si="12"/>
        <v>0</v>
      </c>
      <c r="O30" t="s">
        <v>26</v>
      </c>
      <c r="Q30" s="13">
        <f t="shared" si="10"/>
        <v>0</v>
      </c>
      <c r="R30" s="13">
        <f t="shared" si="11"/>
        <v>0</v>
      </c>
      <c r="S30">
        <v>100</v>
      </c>
      <c r="T30" t="e">
        <f t="shared" si="4"/>
        <v>#DIV/0!</v>
      </c>
      <c r="U30" t="e">
        <f t="shared" si="5"/>
        <v>#DIV/0!</v>
      </c>
      <c r="V30" t="e">
        <f t="shared" si="9"/>
        <v>#DIV/0!</v>
      </c>
      <c r="W30" t="e">
        <f t="shared" si="6"/>
        <v>#DIV/0!</v>
      </c>
    </row>
    <row r="31" spans="1:23" x14ac:dyDescent="0.25">
      <c r="A31" s="12" t="s">
        <v>125</v>
      </c>
      <c r="B31" s="13" t="e">
        <f>(B9-B20)-(AVERAGE($B$13:$C$13)-AVERAGE($B$24:$C$24))</f>
        <v>#DIV/0!</v>
      </c>
      <c r="C31" s="13" t="e">
        <f t="shared" si="13"/>
        <v>#DIV/0!</v>
      </c>
      <c r="D31" s="13" t="e">
        <f t="shared" si="13"/>
        <v>#DIV/0!</v>
      </c>
      <c r="E31" s="13" t="e">
        <f t="shared" si="13"/>
        <v>#DIV/0!</v>
      </c>
      <c r="F31" s="13">
        <f t="shared" si="12"/>
        <v>0</v>
      </c>
      <c r="G31" s="13">
        <f t="shared" si="12"/>
        <v>0</v>
      </c>
      <c r="H31" s="13">
        <f t="shared" si="12"/>
        <v>0</v>
      </c>
      <c r="I31" s="13">
        <f t="shared" si="12"/>
        <v>0</v>
      </c>
      <c r="J31" s="13">
        <f t="shared" si="12"/>
        <v>0</v>
      </c>
      <c r="K31" s="13">
        <f t="shared" si="12"/>
        <v>0</v>
      </c>
      <c r="L31" s="13">
        <f t="shared" si="12"/>
        <v>0</v>
      </c>
      <c r="M31" s="13">
        <f t="shared" si="12"/>
        <v>0</v>
      </c>
      <c r="O31" t="s">
        <v>27</v>
      </c>
      <c r="Q31" s="13">
        <f t="shared" si="10"/>
        <v>0</v>
      </c>
      <c r="R31" s="13">
        <f t="shared" si="11"/>
        <v>0</v>
      </c>
      <c r="S31">
        <v>100</v>
      </c>
      <c r="T31" t="e">
        <f t="shared" si="4"/>
        <v>#DIV/0!</v>
      </c>
      <c r="U31" t="e">
        <f t="shared" si="5"/>
        <v>#DIV/0!</v>
      </c>
      <c r="V31" t="e">
        <f t="shared" si="9"/>
        <v>#DIV/0!</v>
      </c>
      <c r="W31" t="e">
        <f t="shared" si="6"/>
        <v>#DIV/0!</v>
      </c>
    </row>
    <row r="32" spans="1:23" x14ac:dyDescent="0.25">
      <c r="A32" s="12" t="s">
        <v>126</v>
      </c>
      <c r="B32" s="13" t="e">
        <f t="shared" si="13"/>
        <v>#DIV/0!</v>
      </c>
      <c r="C32" s="13" t="e">
        <f t="shared" si="13"/>
        <v>#DIV/0!</v>
      </c>
      <c r="D32" s="13" t="e">
        <f t="shared" si="13"/>
        <v>#DIV/0!</v>
      </c>
      <c r="E32" s="13" t="e">
        <f t="shared" si="13"/>
        <v>#DIV/0!</v>
      </c>
      <c r="F32" s="13">
        <f t="shared" si="12"/>
        <v>0</v>
      </c>
      <c r="G32" s="13">
        <f t="shared" si="12"/>
        <v>0</v>
      </c>
      <c r="H32" s="13">
        <f t="shared" si="12"/>
        <v>0</v>
      </c>
      <c r="I32" s="13">
        <f t="shared" si="12"/>
        <v>0</v>
      </c>
      <c r="J32" s="13">
        <f t="shared" si="12"/>
        <v>0</v>
      </c>
      <c r="K32" s="13">
        <f t="shared" si="12"/>
        <v>0</v>
      </c>
      <c r="L32" s="13">
        <f t="shared" si="12"/>
        <v>0</v>
      </c>
      <c r="M32" s="13">
        <f t="shared" si="12"/>
        <v>0</v>
      </c>
      <c r="O32" t="s">
        <v>28</v>
      </c>
      <c r="Q32" s="13">
        <f t="shared" si="10"/>
        <v>0</v>
      </c>
      <c r="R32" s="13">
        <f t="shared" si="11"/>
        <v>0</v>
      </c>
      <c r="S32">
        <v>100</v>
      </c>
      <c r="T32" t="e">
        <f t="shared" si="4"/>
        <v>#DIV/0!</v>
      </c>
      <c r="U32" t="e">
        <f t="shared" si="5"/>
        <v>#DIV/0!</v>
      </c>
      <c r="V32" t="e">
        <f t="shared" si="9"/>
        <v>#DIV/0!</v>
      </c>
      <c r="W32" t="e">
        <f t="shared" si="6"/>
        <v>#DIV/0!</v>
      </c>
    </row>
    <row r="33" spans="1:23" x14ac:dyDescent="0.25">
      <c r="A33" s="12" t="s">
        <v>127</v>
      </c>
      <c r="B33" s="13" t="e">
        <f t="shared" si="13"/>
        <v>#DIV/0!</v>
      </c>
      <c r="C33" s="13" t="e">
        <f t="shared" si="13"/>
        <v>#DIV/0!</v>
      </c>
      <c r="D33" s="13" t="e">
        <f t="shared" si="13"/>
        <v>#DIV/0!</v>
      </c>
      <c r="E33" s="13" t="e">
        <f t="shared" si="13"/>
        <v>#DIV/0!</v>
      </c>
      <c r="F33" s="13">
        <f t="shared" si="12"/>
        <v>0</v>
      </c>
      <c r="G33" s="13">
        <f t="shared" si="12"/>
        <v>0</v>
      </c>
      <c r="H33" s="13">
        <f t="shared" si="12"/>
        <v>0</v>
      </c>
      <c r="I33" s="13">
        <f t="shared" si="12"/>
        <v>0</v>
      </c>
      <c r="J33" s="13">
        <f t="shared" si="12"/>
        <v>0</v>
      </c>
      <c r="K33" s="13">
        <f t="shared" si="12"/>
        <v>0</v>
      </c>
      <c r="L33" s="13">
        <f t="shared" si="12"/>
        <v>0</v>
      </c>
      <c r="M33" s="13">
        <f t="shared" si="12"/>
        <v>0</v>
      </c>
      <c r="O33" t="s">
        <v>29</v>
      </c>
      <c r="Q33" s="13">
        <f t="shared" si="10"/>
        <v>0</v>
      </c>
      <c r="R33" s="13">
        <f t="shared" si="11"/>
        <v>0</v>
      </c>
      <c r="S33">
        <v>100</v>
      </c>
      <c r="T33" t="e">
        <f t="shared" si="4"/>
        <v>#DIV/0!</v>
      </c>
      <c r="U33" t="e">
        <f t="shared" si="5"/>
        <v>#DIV/0!</v>
      </c>
      <c r="V33" t="e">
        <f t="shared" si="9"/>
        <v>#DIV/0!</v>
      </c>
      <c r="W33" t="e">
        <f t="shared" si="6"/>
        <v>#DIV/0!</v>
      </c>
    </row>
    <row r="34" spans="1:23" x14ac:dyDescent="0.25">
      <c r="A34" s="12" t="s">
        <v>128</v>
      </c>
      <c r="B34" s="13" t="e">
        <f t="shared" si="13"/>
        <v>#DIV/0!</v>
      </c>
      <c r="C34" s="13" t="e">
        <f t="shared" si="13"/>
        <v>#DIV/0!</v>
      </c>
      <c r="D34" s="13" t="e">
        <f t="shared" si="13"/>
        <v>#DIV/0!</v>
      </c>
      <c r="E34" s="13" t="e">
        <f t="shared" si="13"/>
        <v>#DIV/0!</v>
      </c>
      <c r="F34" s="13">
        <f t="shared" si="12"/>
        <v>0</v>
      </c>
      <c r="G34" s="13">
        <f t="shared" si="12"/>
        <v>0</v>
      </c>
      <c r="H34" s="13">
        <f t="shared" si="12"/>
        <v>0</v>
      </c>
      <c r="I34" s="13">
        <f t="shared" si="12"/>
        <v>0</v>
      </c>
      <c r="J34" s="13">
        <f t="shared" si="12"/>
        <v>0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O34" t="s">
        <v>30</v>
      </c>
      <c r="Q34" s="13"/>
      <c r="R34" s="13"/>
      <c r="S34">
        <v>100</v>
      </c>
    </row>
    <row r="35" spans="1:23" x14ac:dyDescent="0.25">
      <c r="A35" s="12" t="s">
        <v>129</v>
      </c>
      <c r="B35" s="13" t="e">
        <f>(B13-B24)-(AVERAGE($B$13:$C$13)-AVERAGE($B$24:$C$24))</f>
        <v>#DIV/0!</v>
      </c>
      <c r="C35" s="13" t="e">
        <f t="shared" si="13"/>
        <v>#DIV/0!</v>
      </c>
      <c r="D35" s="13" t="e">
        <f t="shared" si="13"/>
        <v>#DIV/0!</v>
      </c>
      <c r="E35" s="13" t="e">
        <f t="shared" si="13"/>
        <v>#DIV/0!</v>
      </c>
      <c r="F35" s="13">
        <f t="shared" si="12"/>
        <v>0</v>
      </c>
      <c r="G35" s="13">
        <f t="shared" si="12"/>
        <v>0</v>
      </c>
      <c r="H35" s="13">
        <f t="shared" si="12"/>
        <v>0</v>
      </c>
      <c r="I35" s="13">
        <f t="shared" si="12"/>
        <v>0</v>
      </c>
      <c r="J35" s="13">
        <f t="shared" si="12"/>
        <v>0</v>
      </c>
      <c r="K35" s="13">
        <f t="shared" si="12"/>
        <v>0</v>
      </c>
      <c r="L35" s="13">
        <f t="shared" si="12"/>
        <v>0</v>
      </c>
      <c r="M35" s="13">
        <f t="shared" si="12"/>
        <v>0</v>
      </c>
      <c r="O35" t="s">
        <v>31</v>
      </c>
      <c r="Q35" s="13"/>
      <c r="R35" s="13"/>
      <c r="S35">
        <v>100</v>
      </c>
    </row>
    <row r="36" spans="1:23" x14ac:dyDescent="0.25">
      <c r="A36" s="12" t="s">
        <v>130</v>
      </c>
      <c r="B36" s="13" t="e">
        <f t="shared" si="13"/>
        <v>#DIV/0!</v>
      </c>
      <c r="C36" s="13" t="e">
        <f t="shared" si="13"/>
        <v>#DIV/0!</v>
      </c>
      <c r="D36" s="13" t="e">
        <f t="shared" si="13"/>
        <v>#DIV/0!</v>
      </c>
      <c r="E36" s="13" t="e">
        <f t="shared" si="13"/>
        <v>#DIV/0!</v>
      </c>
      <c r="F36" s="13">
        <f t="shared" si="12"/>
        <v>0</v>
      </c>
      <c r="G36" s="13">
        <f t="shared" si="12"/>
        <v>0</v>
      </c>
      <c r="H36" s="13">
        <f t="shared" si="12"/>
        <v>0</v>
      </c>
      <c r="I36" s="13">
        <f t="shared" si="12"/>
        <v>0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O36" t="s">
        <v>32</v>
      </c>
      <c r="Q36" s="13"/>
      <c r="R36" s="13"/>
      <c r="S36">
        <v>100</v>
      </c>
    </row>
    <row r="37" spans="1:23" x14ac:dyDescent="0.25">
      <c r="O37" t="s">
        <v>55</v>
      </c>
      <c r="Q37" s="13"/>
      <c r="R37" s="13"/>
      <c r="S37">
        <v>100</v>
      </c>
    </row>
    <row r="38" spans="1:23" x14ac:dyDescent="0.25">
      <c r="O38" t="s">
        <v>97</v>
      </c>
      <c r="Q38" s="13"/>
      <c r="R38" s="13"/>
      <c r="S38">
        <v>100</v>
      </c>
    </row>
    <row r="39" spans="1:23" x14ac:dyDescent="0.25">
      <c r="O39" t="s">
        <v>98</v>
      </c>
      <c r="S39">
        <v>100</v>
      </c>
    </row>
    <row r="40" spans="1:23" x14ac:dyDescent="0.25">
      <c r="O40" t="s">
        <v>99</v>
      </c>
      <c r="S40">
        <v>100</v>
      </c>
    </row>
    <row r="41" spans="1:23" x14ac:dyDescent="0.25">
      <c r="O41" t="s">
        <v>100</v>
      </c>
      <c r="S41">
        <v>100</v>
      </c>
    </row>
    <row r="42" spans="1:23" x14ac:dyDescent="0.25">
      <c r="O42" t="s">
        <v>101</v>
      </c>
      <c r="S42">
        <v>100</v>
      </c>
    </row>
    <row r="43" spans="1:23" x14ac:dyDescent="0.25">
      <c r="O43" t="s">
        <v>102</v>
      </c>
      <c r="S43">
        <v>100</v>
      </c>
    </row>
    <row r="44" spans="1:23" x14ac:dyDescent="0.25">
      <c r="O44" t="s">
        <v>103</v>
      </c>
      <c r="S44">
        <v>100</v>
      </c>
    </row>
    <row r="45" spans="1:23" x14ac:dyDescent="0.25">
      <c r="O45" t="s">
        <v>104</v>
      </c>
      <c r="S45">
        <v>100</v>
      </c>
    </row>
    <row r="46" spans="1:23" x14ac:dyDescent="0.25">
      <c r="O46" t="s">
        <v>105</v>
      </c>
      <c r="S46">
        <v>100</v>
      </c>
    </row>
    <row r="47" spans="1:23" x14ac:dyDescent="0.25">
      <c r="O47" t="s">
        <v>106</v>
      </c>
      <c r="S47">
        <v>100</v>
      </c>
    </row>
    <row r="48" spans="1:23" x14ac:dyDescent="0.25">
      <c r="O48" t="s">
        <v>107</v>
      </c>
      <c r="S48">
        <v>100</v>
      </c>
    </row>
    <row r="49" spans="19:19" x14ac:dyDescent="0.25">
      <c r="S49">
        <v>100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N19" sqref="N19"/>
    </sheetView>
  </sheetViews>
  <sheetFormatPr baseColWidth="10" defaultRowHeight="15" x14ac:dyDescent="0.25"/>
  <sheetData>
    <row r="1" spans="1:13" x14ac:dyDescent="0.25">
      <c r="A1" s="1" t="s">
        <v>80</v>
      </c>
    </row>
    <row r="8" spans="1:13" ht="18.75" x14ac:dyDescent="0.35">
      <c r="A8" t="s">
        <v>3</v>
      </c>
      <c r="B8" t="s">
        <v>47</v>
      </c>
      <c r="C8" t="s">
        <v>81</v>
      </c>
      <c r="D8" t="s">
        <v>82</v>
      </c>
      <c r="E8" t="s">
        <v>83</v>
      </c>
      <c r="F8" t="s">
        <v>175</v>
      </c>
      <c r="G8" t="s">
        <v>176</v>
      </c>
      <c r="H8" t="s">
        <v>177</v>
      </c>
      <c r="I8" t="s">
        <v>84</v>
      </c>
      <c r="J8" t="s">
        <v>85</v>
      </c>
      <c r="K8" t="s">
        <v>88</v>
      </c>
      <c r="L8" t="s">
        <v>87</v>
      </c>
      <c r="M8" t="s">
        <v>86</v>
      </c>
    </row>
    <row r="9" spans="1:13" x14ac:dyDescent="0.25">
      <c r="A9" t="s">
        <v>14</v>
      </c>
      <c r="C9">
        <v>-0.13333333333331865</v>
      </c>
      <c r="F9">
        <v>1000</v>
      </c>
      <c r="G9">
        <f>-15</f>
        <v>-15</v>
      </c>
      <c r="H9">
        <f>F9+G9</f>
        <v>985</v>
      </c>
      <c r="K9">
        <f>C9*(H9/1000)</f>
        <v>-0.13133333333331887</v>
      </c>
    </row>
    <row r="10" spans="1:13" x14ac:dyDescent="0.25">
      <c r="A10" t="s">
        <v>15</v>
      </c>
      <c r="B10" s="3">
        <f>TimeToProcesstimeConverter!D7</f>
        <v>0</v>
      </c>
      <c r="C10">
        <v>3.3333333333329662E-2</v>
      </c>
      <c r="F10">
        <v>1000</v>
      </c>
      <c r="G10">
        <f>20-11.5</f>
        <v>8.5</v>
      </c>
      <c r="H10">
        <f>F10+SUM(G$9:G10)</f>
        <v>993.5</v>
      </c>
      <c r="I10" t="e">
        <f>LN((K10/K9))/(B10-B9)</f>
        <v>#NUM!</v>
      </c>
      <c r="K10">
        <f t="shared" ref="K10:K28" si="0">C10*(H10/1000)</f>
        <v>3.3116666666663019E-2</v>
      </c>
    </row>
    <row r="11" spans="1:13" x14ac:dyDescent="0.25">
      <c r="A11" t="s">
        <v>16</v>
      </c>
      <c r="B11" s="3">
        <f>TimeToProcesstimeConverter!D8</f>
        <v>16.516666666666666</v>
      </c>
      <c r="C11">
        <v>1.3666666666666643</v>
      </c>
      <c r="F11">
        <v>1000.7744059500421</v>
      </c>
      <c r="G11">
        <f>5-12</f>
        <v>-7</v>
      </c>
      <c r="H11">
        <f>F11+SUM(G$9:G11)</f>
        <v>987.27440595004214</v>
      </c>
      <c r="I11">
        <f t="shared" ref="I11:I28" si="1">LN((K11/K10))/(B11-B10)</f>
        <v>0.22445727703643051</v>
      </c>
      <c r="K11">
        <f t="shared" si="0"/>
        <v>1.3492750214650553</v>
      </c>
    </row>
    <row r="12" spans="1:13" x14ac:dyDescent="0.25">
      <c r="A12" t="s">
        <v>17</v>
      </c>
      <c r="B12" s="3">
        <f>TimeToProcesstimeConverter!D9</f>
        <v>19.549999999999997</v>
      </c>
      <c r="C12">
        <v>2.3833333333333671</v>
      </c>
      <c r="F12">
        <v>1018.8313350726992</v>
      </c>
      <c r="G12">
        <f>-13</f>
        <v>-13</v>
      </c>
      <c r="H12">
        <f>F12+SUM(G$9:G12)</f>
        <v>992.33133507269918</v>
      </c>
      <c r="I12">
        <f t="shared" si="1"/>
        <v>0.18502233647356617</v>
      </c>
      <c r="K12">
        <f t="shared" si="0"/>
        <v>2.3650563485899667</v>
      </c>
    </row>
    <row r="13" spans="1:13" x14ac:dyDescent="0.25">
      <c r="A13" t="s">
        <v>18</v>
      </c>
      <c r="B13" s="3">
        <f>TimeToProcesstimeConverter!D10</f>
        <v>22.833333333333332</v>
      </c>
      <c r="C13">
        <v>3.5999999999999734</v>
      </c>
      <c r="F13">
        <v>1044.6238705997923</v>
      </c>
      <c r="G13">
        <f>-13</f>
        <v>-13</v>
      </c>
      <c r="H13">
        <f>F13+SUM(G$9:G13)</f>
        <v>1005.1238705997923</v>
      </c>
      <c r="I13">
        <f t="shared" si="1"/>
        <v>0.12951556934123659</v>
      </c>
      <c r="K13">
        <f t="shared" si="0"/>
        <v>3.6184459341592254</v>
      </c>
    </row>
    <row r="14" spans="1:13" x14ac:dyDescent="0.25">
      <c r="A14" t="s">
        <v>19</v>
      </c>
      <c r="B14" s="3">
        <f>TimeToProcesstimeConverter!D11</f>
        <v>25.2</v>
      </c>
      <c r="C14">
        <v>4.4166666666666989</v>
      </c>
      <c r="F14">
        <v>1071.4868551185839</v>
      </c>
      <c r="G14">
        <f>10-11.5</f>
        <v>-1.5</v>
      </c>
      <c r="H14">
        <f>F14+SUM(G$9:G14)</f>
        <v>1030.4868551185839</v>
      </c>
      <c r="I14">
        <f t="shared" si="1"/>
        <v>9.6917744575964734E-2</v>
      </c>
      <c r="K14">
        <f t="shared" si="0"/>
        <v>4.5513169434404457</v>
      </c>
    </row>
    <row r="15" spans="1:13" x14ac:dyDescent="0.25">
      <c r="A15" t="s">
        <v>20</v>
      </c>
      <c r="B15" s="3">
        <f>TimeToProcesstimeConverter!D12</f>
        <v>38.983333333333334</v>
      </c>
      <c r="C15">
        <v>19.799999999999965</v>
      </c>
      <c r="F15">
        <v>1203.0119931924507</v>
      </c>
      <c r="G15">
        <f>-10</f>
        <v>-10</v>
      </c>
      <c r="H15">
        <f>F15+SUM(G$9:G15)</f>
        <v>1152.0119931924507</v>
      </c>
      <c r="I15">
        <f t="shared" si="1"/>
        <v>0.11693653795464265</v>
      </c>
      <c r="K15">
        <f t="shared" si="0"/>
        <v>22.809837465210485</v>
      </c>
    </row>
    <row r="16" spans="1:13" x14ac:dyDescent="0.25">
      <c r="A16" t="s">
        <v>21</v>
      </c>
      <c r="B16" s="3">
        <f>TimeToProcesstimeConverter!D13</f>
        <v>40.700000000000003</v>
      </c>
      <c r="C16">
        <v>21.850000000000037</v>
      </c>
      <c r="F16">
        <v>1229.0615897527293</v>
      </c>
      <c r="G16">
        <f>10-10</f>
        <v>0</v>
      </c>
      <c r="H16">
        <f>F16+SUM(G$9:G16)</f>
        <v>1178.0615897527293</v>
      </c>
      <c r="I16">
        <f t="shared" si="1"/>
        <v>7.0415171678703453E-2</v>
      </c>
      <c r="K16">
        <f t="shared" si="0"/>
        <v>25.740645736097179</v>
      </c>
    </row>
    <row r="17" spans="1:11" x14ac:dyDescent="0.25">
      <c r="A17" t="s">
        <v>22</v>
      </c>
      <c r="B17" s="3">
        <f>TimeToProcesstimeConverter!D14</f>
        <v>41.716666666666669</v>
      </c>
      <c r="C17">
        <v>23.266666666666662</v>
      </c>
      <c r="F17">
        <v>1234.5314063056301</v>
      </c>
      <c r="G17">
        <f>-10</f>
        <v>-10</v>
      </c>
      <c r="H17">
        <f>F17+SUM(G$9:G17)</f>
        <v>1173.5314063056301</v>
      </c>
      <c r="I17">
        <f t="shared" si="1"/>
        <v>5.8001243863735216E-2</v>
      </c>
      <c r="K17">
        <f t="shared" si="0"/>
        <v>27.304164053377654</v>
      </c>
    </row>
    <row r="18" spans="1:11" x14ac:dyDescent="0.25">
      <c r="A18" t="s">
        <v>23</v>
      </c>
      <c r="B18" s="3">
        <f>TimeToProcesstimeConverter!D15</f>
        <v>43.666666666666671</v>
      </c>
      <c r="C18">
        <v>24.883333333333368</v>
      </c>
      <c r="F18">
        <v>1245.4710394114315</v>
      </c>
      <c r="G18">
        <f>-12</f>
        <v>-12</v>
      </c>
      <c r="H18">
        <f>F18+SUM(G$9:G18)</f>
        <v>1172.4710394114315</v>
      </c>
      <c r="I18">
        <f t="shared" si="1"/>
        <v>3.3985916154249625E-2</v>
      </c>
      <c r="K18">
        <f t="shared" si="0"/>
        <v>29.174987697354496</v>
      </c>
    </row>
    <row r="19" spans="1:11" x14ac:dyDescent="0.25">
      <c r="A19" t="s">
        <v>24</v>
      </c>
      <c r="B19" s="3">
        <f>TimeToProcesstimeConverter!D16</f>
        <v>48.366666666666667</v>
      </c>
      <c r="C19">
        <v>27.25</v>
      </c>
      <c r="F19">
        <v>1270.9968499916349</v>
      </c>
      <c r="G19">
        <f>-11</f>
        <v>-11</v>
      </c>
      <c r="H19">
        <f>F19+SUM(G$9:G19)</f>
        <v>1186.9968499916349</v>
      </c>
      <c r="I19">
        <f t="shared" si="1"/>
        <v>2.195068648707349E-2</v>
      </c>
      <c r="K19">
        <f t="shared" si="0"/>
        <v>32.345664162272051</v>
      </c>
    </row>
    <row r="20" spans="1:11" x14ac:dyDescent="0.25">
      <c r="A20" t="s">
        <v>25</v>
      </c>
      <c r="B20" s="3">
        <f>TimeToProcesstimeConverter!D17</f>
        <v>50.533333333333331</v>
      </c>
      <c r="C20">
        <v>27.716666666666686</v>
      </c>
      <c r="F20">
        <v>1282.8481191895867</v>
      </c>
      <c r="G20">
        <f>-11.5</f>
        <v>-11.5</v>
      </c>
      <c r="H20">
        <f>F20+SUM(G$9:G20)</f>
        <v>1187.3481191895867</v>
      </c>
      <c r="I20">
        <f t="shared" si="1"/>
        <v>7.9736691279422636E-3</v>
      </c>
      <c r="K20">
        <f t="shared" si="0"/>
        <v>32.909332036871405</v>
      </c>
    </row>
    <row r="21" spans="1:11" x14ac:dyDescent="0.25">
      <c r="A21" t="s">
        <v>26</v>
      </c>
      <c r="B21" s="3">
        <f>TimeToProcesstimeConverter!D18</f>
        <v>61.85</v>
      </c>
      <c r="C21">
        <v>28.633333333333365</v>
      </c>
      <c r="F21">
        <v>1344.8393734557949</v>
      </c>
      <c r="G21">
        <f>-11.5</f>
        <v>-11.5</v>
      </c>
      <c r="H21">
        <f>F21+SUM(G$9:G21)</f>
        <v>1237.8393734557949</v>
      </c>
      <c r="I21">
        <f t="shared" si="1"/>
        <v>6.5551717178935053E-3</v>
      </c>
      <c r="K21">
        <f t="shared" si="0"/>
        <v>35.443467393284301</v>
      </c>
    </row>
    <row r="22" spans="1:11" x14ac:dyDescent="0.25">
      <c r="A22" t="s">
        <v>27</v>
      </c>
      <c r="B22" s="3">
        <f>TimeToProcesstimeConverter!D19</f>
        <v>65</v>
      </c>
      <c r="C22">
        <v>28.300000000000026</v>
      </c>
      <c r="F22">
        <v>1362.1604592066476</v>
      </c>
      <c r="G22">
        <f>-13</f>
        <v>-13</v>
      </c>
      <c r="H22">
        <f>F22+SUM(G$9:G22)</f>
        <v>1242.1604592066476</v>
      </c>
      <c r="I22">
        <f t="shared" si="1"/>
        <v>-2.6111064565377418E-3</v>
      </c>
      <c r="K22">
        <f t="shared" si="0"/>
        <v>35.153140995548156</v>
      </c>
    </row>
    <row r="23" spans="1:11" x14ac:dyDescent="0.25">
      <c r="A23" t="s">
        <v>28</v>
      </c>
      <c r="B23" s="3">
        <f>TimeToProcesstimeConverter!D20</f>
        <v>67.75</v>
      </c>
      <c r="C23">
        <v>28.733333333333348</v>
      </c>
      <c r="F23">
        <v>1376.7466366810509</v>
      </c>
      <c r="G23">
        <f>-13</f>
        <v>-13</v>
      </c>
      <c r="H23">
        <f>F23+SUM(G$9:G23)</f>
        <v>1243.7466366810509</v>
      </c>
      <c r="I23">
        <f t="shared" si="1"/>
        <v>5.9898982867746696E-3</v>
      </c>
      <c r="K23">
        <f t="shared" si="0"/>
        <v>35.736986693968881</v>
      </c>
    </row>
    <row r="24" spans="1:11" x14ac:dyDescent="0.25">
      <c r="A24" t="s">
        <v>29</v>
      </c>
      <c r="B24" s="3">
        <f>TimeToProcesstimeConverter!D21</f>
        <v>70.8</v>
      </c>
      <c r="C24">
        <v>28.816666666666638</v>
      </c>
      <c r="F24">
        <v>1393.1560863397544</v>
      </c>
      <c r="G24">
        <f>-13</f>
        <v>-13</v>
      </c>
      <c r="H24">
        <f>F24+SUM(G$9:G24)</f>
        <v>1247.1560863397544</v>
      </c>
      <c r="I24">
        <f t="shared" si="1"/>
        <v>1.8470680301924188E-3</v>
      </c>
      <c r="K24">
        <f t="shared" si="0"/>
        <v>35.938881221357221</v>
      </c>
    </row>
    <row r="25" spans="1:11" x14ac:dyDescent="0.25">
      <c r="A25" t="s">
        <v>30</v>
      </c>
      <c r="B25" s="3">
        <f>TimeToProcesstimeConverter!D22</f>
        <v>73.866666666666674</v>
      </c>
      <c r="C25">
        <v>29.049999999999983</v>
      </c>
      <c r="F25">
        <v>1410.4771720906083</v>
      </c>
      <c r="G25">
        <f>-13</f>
        <v>-13</v>
      </c>
      <c r="H25">
        <f>F25+SUM(G$9:G25)</f>
        <v>1251.4771720906083</v>
      </c>
      <c r="I25">
        <f t="shared" si="1"/>
        <v>3.7576052535885237E-3</v>
      </c>
      <c r="K25">
        <f t="shared" si="0"/>
        <v>36.355411849232155</v>
      </c>
    </row>
    <row r="26" spans="1:11" x14ac:dyDescent="0.25">
      <c r="A26" t="s">
        <v>31</v>
      </c>
      <c r="B26" s="3">
        <f>TimeToProcesstimeConverter!D23</f>
        <v>84.766666666666666</v>
      </c>
      <c r="C26">
        <v>27.483333333333306</v>
      </c>
      <c r="F26">
        <v>1469.7335180803711</v>
      </c>
      <c r="G26">
        <f>-13</f>
        <v>-13</v>
      </c>
      <c r="H26">
        <f>F26+SUM(G$9:G26)</f>
        <v>1297.7335180803711</v>
      </c>
      <c r="I26">
        <f t="shared" si="1"/>
        <v>-1.7563320166386867E-3</v>
      </c>
      <c r="K26">
        <f t="shared" si="0"/>
        <v>35.666042855242161</v>
      </c>
    </row>
    <row r="27" spans="1:11" x14ac:dyDescent="0.25">
      <c r="A27" t="s">
        <v>32</v>
      </c>
      <c r="B27" s="3">
        <f>TimeToProcesstimeConverter!D24</f>
        <v>87.166666666666671</v>
      </c>
      <c r="C27">
        <v>26.849999999999966</v>
      </c>
      <c r="F27">
        <v>1483.4080594626241</v>
      </c>
      <c r="G27">
        <f>-13</f>
        <v>-13</v>
      </c>
      <c r="H27">
        <f>F27+SUM(G$9:G27)</f>
        <v>1298.4080594626241</v>
      </c>
      <c r="I27">
        <f t="shared" si="1"/>
        <v>-9.497620925314686E-3</v>
      </c>
      <c r="K27">
        <f t="shared" si="0"/>
        <v>34.862256396571418</v>
      </c>
    </row>
    <row r="28" spans="1:11" x14ac:dyDescent="0.25">
      <c r="A28" t="s">
        <v>55</v>
      </c>
      <c r="B28" s="3">
        <f>TimeToProcesstimeConverter!D25</f>
        <v>89.166666666666657</v>
      </c>
      <c r="C28">
        <v>26.533333333333371</v>
      </c>
      <c r="F28">
        <v>1494.3476925684265</v>
      </c>
      <c r="G28">
        <f>-13</f>
        <v>-13</v>
      </c>
      <c r="H28">
        <f>F28+SUM(G$9:G28)</f>
        <v>1296.3476925684265</v>
      </c>
      <c r="I28">
        <f t="shared" si="1"/>
        <v>-6.7260589730162934E-3</v>
      </c>
      <c r="K28">
        <f t="shared" si="0"/>
        <v>34.396425442815634</v>
      </c>
    </row>
    <row r="29" spans="1:11" x14ac:dyDescent="0.25">
      <c r="A29" t="s">
        <v>97</v>
      </c>
      <c r="B29" s="3"/>
    </row>
    <row r="30" spans="1:11" x14ac:dyDescent="0.25">
      <c r="A30" t="s">
        <v>98</v>
      </c>
      <c r="B30" s="3"/>
    </row>
    <row r="31" spans="1:11" x14ac:dyDescent="0.25">
      <c r="A31" t="s">
        <v>99</v>
      </c>
      <c r="B31" s="3"/>
    </row>
    <row r="32" spans="1:11" x14ac:dyDescent="0.25">
      <c r="A32" t="s">
        <v>100</v>
      </c>
      <c r="B32" s="3"/>
    </row>
    <row r="33" spans="1:2" x14ac:dyDescent="0.25">
      <c r="A33" t="s">
        <v>101</v>
      </c>
      <c r="B33" s="3"/>
    </row>
    <row r="34" spans="1:2" x14ac:dyDescent="0.25">
      <c r="A34" t="s">
        <v>102</v>
      </c>
      <c r="B34" s="3"/>
    </row>
    <row r="35" spans="1:2" x14ac:dyDescent="0.25">
      <c r="A35" t="s">
        <v>103</v>
      </c>
      <c r="B35" s="3"/>
    </row>
    <row r="36" spans="1:2" x14ac:dyDescent="0.25">
      <c r="A36" t="s">
        <v>104</v>
      </c>
      <c r="B36" s="3"/>
    </row>
    <row r="37" spans="1:2" x14ac:dyDescent="0.25">
      <c r="A37" t="s">
        <v>105</v>
      </c>
      <c r="B37" s="3"/>
    </row>
    <row r="38" spans="1:2" x14ac:dyDescent="0.25">
      <c r="A38" t="s">
        <v>106</v>
      </c>
      <c r="B38" s="3"/>
    </row>
    <row r="39" spans="1:2" x14ac:dyDescent="0.25">
      <c r="A39" t="s">
        <v>107</v>
      </c>
      <c r="B39" s="3"/>
    </row>
    <row r="40" spans="1:2" x14ac:dyDescent="0.25">
      <c r="B40" s="3"/>
    </row>
    <row r="41" spans="1:2" x14ac:dyDescent="0.25">
      <c r="B41" s="3"/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45" sqref="F45"/>
    </sheetView>
  </sheetViews>
  <sheetFormatPr baseColWidth="10" defaultRowHeight="15" x14ac:dyDescent="0.25"/>
  <sheetData>
    <row r="1" spans="1:4" x14ac:dyDescent="0.25">
      <c r="A1" s="1" t="s">
        <v>92</v>
      </c>
    </row>
    <row r="5" spans="1:4" x14ac:dyDescent="0.25">
      <c r="A5" t="s">
        <v>96</v>
      </c>
      <c r="B5" t="s">
        <v>93</v>
      </c>
      <c r="C5" t="s">
        <v>94</v>
      </c>
      <c r="D5" t="s">
        <v>95</v>
      </c>
    </row>
    <row r="6" spans="1:4" x14ac:dyDescent="0.25">
      <c r="A6" t="s">
        <v>14</v>
      </c>
      <c r="B6" s="7"/>
      <c r="C6">
        <v>0</v>
      </c>
      <c r="D6" s="3">
        <v>0</v>
      </c>
    </row>
    <row r="7" spans="1:4" x14ac:dyDescent="0.25">
      <c r="A7" t="s">
        <v>15</v>
      </c>
      <c r="B7" s="7">
        <v>0.78819444444444453</v>
      </c>
      <c r="C7">
        <v>0</v>
      </c>
      <c r="D7" s="3">
        <f>(B7*24)-($B$7*24)+C7*24</f>
        <v>0</v>
      </c>
    </row>
    <row r="8" spans="1:4" x14ac:dyDescent="0.25">
      <c r="A8" t="s">
        <v>16</v>
      </c>
      <c r="B8" s="7">
        <v>0.47638888888888892</v>
      </c>
      <c r="C8">
        <v>1</v>
      </c>
      <c r="D8" s="3">
        <f t="shared" ref="D8:D36" si="0">(B8*24)-($B$7*24)+C8*24</f>
        <v>16.516666666666666</v>
      </c>
    </row>
    <row r="9" spans="1:4" x14ac:dyDescent="0.25">
      <c r="A9" t="s">
        <v>17</v>
      </c>
      <c r="B9" s="7">
        <v>0.60277777777777775</v>
      </c>
      <c r="C9">
        <v>1</v>
      </c>
      <c r="D9" s="3">
        <f t="shared" si="0"/>
        <v>19.549999999999997</v>
      </c>
    </row>
    <row r="10" spans="1:4" x14ac:dyDescent="0.25">
      <c r="A10" t="s">
        <v>18</v>
      </c>
      <c r="B10" s="7">
        <v>0.73958333333333337</v>
      </c>
      <c r="C10">
        <v>1</v>
      </c>
      <c r="D10" s="3">
        <f t="shared" si="0"/>
        <v>22.833333333333332</v>
      </c>
    </row>
    <row r="11" spans="1:4" x14ac:dyDescent="0.25">
      <c r="A11" t="s">
        <v>19</v>
      </c>
      <c r="B11" s="7">
        <v>0.83819444444444446</v>
      </c>
      <c r="C11">
        <v>1</v>
      </c>
      <c r="D11" s="3">
        <f t="shared" si="0"/>
        <v>25.2</v>
      </c>
    </row>
    <row r="12" spans="1:4" x14ac:dyDescent="0.25">
      <c r="A12" t="s">
        <v>20</v>
      </c>
      <c r="B12" s="7">
        <v>0.41250000000000003</v>
      </c>
      <c r="C12">
        <v>2</v>
      </c>
      <c r="D12" s="3">
        <f t="shared" si="0"/>
        <v>38.983333333333334</v>
      </c>
    </row>
    <row r="13" spans="1:4" x14ac:dyDescent="0.25">
      <c r="A13" t="s">
        <v>21</v>
      </c>
      <c r="B13" s="7">
        <v>0.48402777777777778</v>
      </c>
      <c r="C13">
        <v>2</v>
      </c>
      <c r="D13" s="3">
        <f t="shared" si="0"/>
        <v>40.700000000000003</v>
      </c>
    </row>
    <row r="14" spans="1:4" x14ac:dyDescent="0.25">
      <c r="A14" t="s">
        <v>22</v>
      </c>
      <c r="B14" s="7">
        <v>0.52638888888888891</v>
      </c>
      <c r="C14">
        <v>2</v>
      </c>
      <c r="D14" s="3">
        <f t="shared" si="0"/>
        <v>41.716666666666669</v>
      </c>
    </row>
    <row r="15" spans="1:4" x14ac:dyDescent="0.25">
      <c r="A15" t="s">
        <v>23</v>
      </c>
      <c r="B15" s="7">
        <v>0.60763888888888895</v>
      </c>
      <c r="C15">
        <v>2</v>
      </c>
      <c r="D15" s="3">
        <f t="shared" si="0"/>
        <v>43.666666666666671</v>
      </c>
    </row>
    <row r="16" spans="1:4" x14ac:dyDescent="0.25">
      <c r="A16" t="s">
        <v>24</v>
      </c>
      <c r="B16" s="7">
        <v>0.80347222222222225</v>
      </c>
      <c r="C16">
        <v>2</v>
      </c>
      <c r="D16" s="3">
        <f t="shared" si="0"/>
        <v>48.366666666666667</v>
      </c>
    </row>
    <row r="17" spans="1:4" x14ac:dyDescent="0.25">
      <c r="A17" t="s">
        <v>25</v>
      </c>
      <c r="B17" s="7">
        <v>0.89374999999999993</v>
      </c>
      <c r="C17">
        <v>2</v>
      </c>
      <c r="D17" s="3">
        <f t="shared" si="0"/>
        <v>50.533333333333331</v>
      </c>
    </row>
    <row r="18" spans="1:4" x14ac:dyDescent="0.25">
      <c r="A18" t="s">
        <v>26</v>
      </c>
      <c r="B18" s="7">
        <v>0.36527777777777781</v>
      </c>
      <c r="C18">
        <v>3</v>
      </c>
      <c r="D18" s="3">
        <f t="shared" si="0"/>
        <v>61.85</v>
      </c>
    </row>
    <row r="19" spans="1:4" x14ac:dyDescent="0.25">
      <c r="A19" t="s">
        <v>27</v>
      </c>
      <c r="B19" s="7">
        <v>0.49652777777777773</v>
      </c>
      <c r="C19">
        <v>3</v>
      </c>
      <c r="D19" s="3">
        <f t="shared" si="0"/>
        <v>65</v>
      </c>
    </row>
    <row r="20" spans="1:4" x14ac:dyDescent="0.25">
      <c r="A20" t="s">
        <v>28</v>
      </c>
      <c r="B20" s="7">
        <v>0.61111111111111105</v>
      </c>
      <c r="C20">
        <v>3</v>
      </c>
      <c r="D20" s="3">
        <f t="shared" si="0"/>
        <v>67.75</v>
      </c>
    </row>
    <row r="21" spans="1:4" x14ac:dyDescent="0.25">
      <c r="A21" t="s">
        <v>29</v>
      </c>
      <c r="B21" s="7">
        <v>0.73819444444444438</v>
      </c>
      <c r="C21">
        <v>3</v>
      </c>
      <c r="D21" s="3">
        <f t="shared" si="0"/>
        <v>70.8</v>
      </c>
    </row>
    <row r="22" spans="1:4" x14ac:dyDescent="0.25">
      <c r="A22" t="s">
        <v>30</v>
      </c>
      <c r="B22" s="7">
        <v>0.86597222222222225</v>
      </c>
      <c r="C22">
        <v>3</v>
      </c>
      <c r="D22" s="3">
        <f t="shared" si="0"/>
        <v>73.866666666666674</v>
      </c>
    </row>
    <row r="23" spans="1:4" x14ac:dyDescent="0.25">
      <c r="A23" t="s">
        <v>31</v>
      </c>
      <c r="B23" s="7">
        <v>0.32013888888888892</v>
      </c>
      <c r="C23">
        <v>4</v>
      </c>
      <c r="D23" s="3">
        <f t="shared" si="0"/>
        <v>84.766666666666666</v>
      </c>
    </row>
    <row r="24" spans="1:4" x14ac:dyDescent="0.25">
      <c r="A24" t="s">
        <v>32</v>
      </c>
      <c r="B24" s="7">
        <v>0.4201388888888889</v>
      </c>
      <c r="C24">
        <v>4</v>
      </c>
      <c r="D24" s="3">
        <f t="shared" si="0"/>
        <v>87.166666666666671</v>
      </c>
    </row>
    <row r="25" spans="1:4" x14ac:dyDescent="0.25">
      <c r="A25" t="s">
        <v>55</v>
      </c>
      <c r="B25" s="7">
        <v>0.50347222222222221</v>
      </c>
      <c r="C25">
        <v>4</v>
      </c>
      <c r="D25" s="3">
        <f t="shared" si="0"/>
        <v>89.166666666666657</v>
      </c>
    </row>
    <row r="26" spans="1:4" x14ac:dyDescent="0.25">
      <c r="A26" t="s">
        <v>97</v>
      </c>
      <c r="D26" s="3">
        <f t="shared" si="0"/>
        <v>-18.916666666666668</v>
      </c>
    </row>
    <row r="27" spans="1:4" x14ac:dyDescent="0.25">
      <c r="A27" t="s">
        <v>98</v>
      </c>
      <c r="D27" s="3">
        <f t="shared" si="0"/>
        <v>-18.916666666666668</v>
      </c>
    </row>
    <row r="28" spans="1:4" x14ac:dyDescent="0.25">
      <c r="A28" t="s">
        <v>99</v>
      </c>
      <c r="D28" s="3">
        <f t="shared" si="0"/>
        <v>-18.916666666666668</v>
      </c>
    </row>
    <row r="29" spans="1:4" x14ac:dyDescent="0.25">
      <c r="A29" t="s">
        <v>100</v>
      </c>
      <c r="D29" s="3">
        <f t="shared" si="0"/>
        <v>-18.916666666666668</v>
      </c>
    </row>
    <row r="30" spans="1:4" x14ac:dyDescent="0.25">
      <c r="A30" t="s">
        <v>101</v>
      </c>
      <c r="D30" s="3">
        <f t="shared" si="0"/>
        <v>-18.916666666666668</v>
      </c>
    </row>
    <row r="31" spans="1:4" x14ac:dyDescent="0.25">
      <c r="A31" t="s">
        <v>102</v>
      </c>
      <c r="D31" s="3">
        <f t="shared" si="0"/>
        <v>-18.916666666666668</v>
      </c>
    </row>
    <row r="32" spans="1:4" x14ac:dyDescent="0.25">
      <c r="A32" t="s">
        <v>103</v>
      </c>
      <c r="D32" s="3">
        <f t="shared" si="0"/>
        <v>-18.916666666666668</v>
      </c>
    </row>
    <row r="33" spans="1:4" x14ac:dyDescent="0.25">
      <c r="A33" t="s">
        <v>104</v>
      </c>
      <c r="D33" s="3">
        <f t="shared" si="0"/>
        <v>-18.916666666666668</v>
      </c>
    </row>
    <row r="34" spans="1:4" x14ac:dyDescent="0.25">
      <c r="A34" t="s">
        <v>105</v>
      </c>
      <c r="D34" s="3">
        <f t="shared" si="0"/>
        <v>-18.916666666666668</v>
      </c>
    </row>
    <row r="35" spans="1:4" x14ac:dyDescent="0.25">
      <c r="A35" t="s">
        <v>106</v>
      </c>
      <c r="D35" s="3">
        <f t="shared" si="0"/>
        <v>-18.916666666666668</v>
      </c>
    </row>
    <row r="36" spans="1:4" x14ac:dyDescent="0.25">
      <c r="A36" t="s">
        <v>107</v>
      </c>
      <c r="D36" s="3">
        <f t="shared" si="0"/>
        <v>-18.916666666666668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z + o B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I y 0 j O w 0 Y e J 2 f h m 5 i H k j Y D u B c k i C d o 4 l + a U l B a l 2 q X m 6 b o 7 2 e j D u D b 6 U C / Y A Q A A A P / / A w B Q S w M E F A A C A A g A A A A h A E G Y v 3 M + A Q A A / Q I A A B M A A A B G b 3 J t d W x h c y 9 T Z W N 0 a W 9 u M S 5 t d J H R S s M w F I b v C 3 2 H k N 1 s E M o S 3 e o c v b F 1 K q g g m 1 d W S u y O W 1 m a j C Y d j r G 3 8 U 1 8 M S N F V O T k J s l 3 D j n / R y y U r j K a z L u d T 8 M g D O x a N r A k P S r 4 c C w m x e 1 M i I I P 6 0 p T k h A F L g y I X w 8 t K A W e p H Y X Z a Z s a 9 C u P 6 s U R K n R z l 9 s n 6 b n + a O F x u Z 3 U q 9 J J h 2 5 N l K v 8 g z s x p l t 7 k f E X B Q X s t y 0 2 + J G v x r f + 2 t u / i 9 D V N o d H b C n D F R V V w 6 a h E 4 p I 6 l R b a 1 t w m N G L n V p l p V e J V y M B P N B j Y O 5 2 y t I f o 7 R v d H w P G C d S 4 9 e w c e 7 X k L j H y S L / f b L d C F f f N + i k d r 6 W H U 3 w d f A 9 j t 3 d j j Q j n K f w P k K c f D m j o x 8 c 4 H w E 4 S f I n y E 8 D H C Y 4 S f I X y C c D 7 E C p g x x 5 Q 5 5 s w x a Y 5 Z c 0 y b / / U + D s K g 0 t g P T z 8 B A A D / / w M A U E s B A i 0 A F A A G A A g A A A A h A C r d q k D S A A A A N w E A A B M A A A A A A A A A A A A A A A A A A A A A A F t D b 2 5 0 Z W 5 0 X 1 R 5 c G V z X S 5 4 b W x Q S w E C L Q A U A A I A C A A A A C E A q z + o B 6 w A A A D 2 A A A A E g A A A A A A A A A A A A A A A A A L A w A A Q 2 9 u Z m l n L 1 B h Y 2 t h Z 2 U u e G 1 s U E s B A i 0 A F A A C A A g A A A A h A E G Y v 3 M + A Q A A / Q I A A B M A A A A A A A A A A A A A A A A A 5 w M A A E Z v c m 1 1 b G F z L 1 N l Y 3 R p b 2 4 x L m 1 Q S w U G A A A A A A M A A w D C A A A A V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S A A A A A A A A / B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T A 2 M j l f T E Y y M l 8 x M G 1 p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x O V Q x M D o x M j o y M S 4 1 M D g 4 M z g x W i I v P j x F b n R y e S B U e X B l P S J G a W x s Q 2 9 s d W 1 u V H l w Z X M i I F Z h b H V l P S J z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w N j I 5 X 0 x G M j J f M T B t a W 4 v Q X V 0 b 1 J l b W 9 2 Z W R D b 2 x 1 b W 5 z M S 5 7 Q 2 9 s d W 1 u M S w w f S Z x d W 9 0 O y w m c X V v d D t T Z W N 0 a W 9 u M S 8 y M T A 2 M j l f T E Y y M l 8 x M G 1 p b i 9 B d X R v U m V t b 3 Z l Z E N v b H V t b n M x L n t D b 2 x 1 b W 4 y L D F 9 J n F 1 b 3 Q 7 L C Z x d W 9 0 O 1 N l Y 3 R p b 2 4 x L z I x M D Y y O V 9 M R j I y X z E w b W l u L 0 F 1 d G 9 S Z W 1 v d m V k Q 2 9 s d W 1 u c z E u e 0 N v b H V t b j M s M n 0 m c X V v d D s s J n F 1 b 3 Q 7 U 2 V j d G l v b j E v M j E w N j I 5 X 0 x G M j J f M T B t a W 4 v Q X V 0 b 1 J l b W 9 2 Z W R D b 2 x 1 b W 5 z M S 5 7 Q 2 9 s d W 1 u N C w z f S Z x d W 9 0 O y w m c X V v d D t T Z W N 0 a W 9 u M S 8 y M T A 2 M j l f T E Y y M l 8 x M G 1 p b i 9 B d X R v U m V t b 3 Z l Z E N v b H V t b n M x L n t D b 2 x 1 b W 4 1 L D R 9 J n F 1 b 3 Q 7 L C Z x d W 9 0 O 1 N l Y 3 R p b 2 4 x L z I x M D Y y O V 9 M R j I y X z E w b W l u L 0 F 1 d G 9 S Z W 1 v d m V k Q 2 9 s d W 1 u c z E u e 0 N v b H V t b j Y s N X 0 m c X V v d D s s J n F 1 b 3 Q 7 U 2 V j d G l v b j E v M j E w N j I 5 X 0 x G M j J f M T B t a W 4 v Q X V 0 b 1 J l b W 9 2 Z W R D b 2 x 1 b W 5 z M S 5 7 Q 2 9 s d W 1 u N y w 2 f S Z x d W 9 0 O y w m c X V v d D t T Z W N 0 a W 9 u M S 8 y M T A 2 M j l f T E Y y M l 8 x M G 1 p b i 9 B d X R v U m V t b 3 Z l Z E N v b H V t b n M x L n t D b 2 x 1 b W 4 4 L D d 9 J n F 1 b 3 Q 7 L C Z x d W 9 0 O 1 N l Y 3 R p b 2 4 x L z I x M D Y y O V 9 M R j I y X z E w b W l u L 0 F 1 d G 9 S Z W 1 v d m V k Q 2 9 s d W 1 u c z E u e 0 N v b H V t b j k s O H 0 m c X V v d D s s J n F 1 b 3 Q 7 U 2 V j d G l v b j E v M j E w N j I 5 X 0 x G M j J f M T B t a W 4 v Q X V 0 b 1 J l b W 9 2 Z W R D b 2 x 1 b W 5 z M S 5 7 Q 2 9 s d W 1 u M T A s O X 0 m c X V v d D s s J n F 1 b 3 Q 7 U 2 V j d G l v b j E v M j E w N j I 5 X 0 x G M j J f M T B t a W 4 v Q X V 0 b 1 J l b W 9 2 Z W R D b 2 x 1 b W 5 z M S 5 7 Q 2 9 s d W 1 u M T E s M T B 9 J n F 1 b 3 Q 7 L C Z x d W 9 0 O 1 N l Y 3 R p b 2 4 x L z I x M D Y y O V 9 M R j I y X z E w b W l u L 0 F 1 d G 9 S Z W 1 v d m V k Q 2 9 s d W 1 u c z E u e 0 N v b H V t b j E y L D E x f S Z x d W 9 0 O y w m c X V v d D t T Z W N 0 a W 9 u M S 8 y M T A 2 M j l f T E Y y M l 8 x M G 1 p b i 9 B d X R v U m V t b 3 Z l Z E N v b H V t b n M x L n t D b 2 x 1 b W 4 x M y w x M n 0 m c X V v d D s s J n F 1 b 3 Q 7 U 2 V j d G l v b j E v M j E w N j I 5 X 0 x G M j J f M T B t a W 4 v Q X V 0 b 1 J l b W 9 2 Z W R D b 2 x 1 b W 5 z M S 5 7 Q 2 9 s d W 1 u M T Q s M T N 9 J n F 1 b 3 Q 7 L C Z x d W 9 0 O 1 N l Y 3 R p b 2 4 x L z I x M D Y y O V 9 M R j I y X z E w b W l u L 0 F 1 d G 9 S Z W 1 v d m V k Q 2 9 s d W 1 u c z E u e 0 N v b H V t b j E 1 L D E 0 f S Z x d W 9 0 O y w m c X V v d D t T Z W N 0 a W 9 u M S 8 y M T A 2 M j l f T E Y y M l 8 x M G 1 p b i 9 B d X R v U m V t b 3 Z l Z E N v b H V t b n M x L n t D b 2 x 1 b W 4 x N i w x N X 0 m c X V v d D s s J n F 1 b 3 Q 7 U 2 V j d G l v b j E v M j E w N j I 5 X 0 x G M j J f M T B t a W 4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M T A 2 M j l f T E Y y M l 8 x M G 1 p b i 9 B d X R v U m V t b 3 Z l Z E N v b H V t b n M x L n t D b 2 x 1 b W 4 x L D B 9 J n F 1 b 3 Q 7 L C Z x d W 9 0 O 1 N l Y 3 R p b 2 4 x L z I x M D Y y O V 9 M R j I y X z E w b W l u L 0 F 1 d G 9 S Z W 1 v d m V k Q 2 9 s d W 1 u c z E u e 0 N v b H V t b j I s M X 0 m c X V v d D s s J n F 1 b 3 Q 7 U 2 V j d G l v b j E v M j E w N j I 5 X 0 x G M j J f M T B t a W 4 v Q X V 0 b 1 J l b W 9 2 Z W R D b 2 x 1 b W 5 z M S 5 7 Q 2 9 s d W 1 u M y w y f S Z x d W 9 0 O y w m c X V v d D t T Z W N 0 a W 9 u M S 8 y M T A 2 M j l f T E Y y M l 8 x M G 1 p b i 9 B d X R v U m V t b 3 Z l Z E N v b H V t b n M x L n t D b 2 x 1 b W 4 0 L D N 9 J n F 1 b 3 Q 7 L C Z x d W 9 0 O 1 N l Y 3 R p b 2 4 x L z I x M D Y y O V 9 M R j I y X z E w b W l u L 0 F 1 d G 9 S Z W 1 v d m V k Q 2 9 s d W 1 u c z E u e 0 N v b H V t b j U s N H 0 m c X V v d D s s J n F 1 b 3 Q 7 U 2 V j d G l v b j E v M j E w N j I 5 X 0 x G M j J f M T B t a W 4 v Q X V 0 b 1 J l b W 9 2 Z W R D b 2 x 1 b W 5 z M S 5 7 Q 2 9 s d W 1 u N i w 1 f S Z x d W 9 0 O y w m c X V v d D t T Z W N 0 a W 9 u M S 8 y M T A 2 M j l f T E Y y M l 8 x M G 1 p b i 9 B d X R v U m V t b 3 Z l Z E N v b H V t b n M x L n t D b 2 x 1 b W 4 3 L D Z 9 J n F 1 b 3 Q 7 L C Z x d W 9 0 O 1 N l Y 3 R p b 2 4 x L z I x M D Y y O V 9 M R j I y X z E w b W l u L 0 F 1 d G 9 S Z W 1 v d m V k Q 2 9 s d W 1 u c z E u e 0 N v b H V t b j g s N 3 0 m c X V v d D s s J n F 1 b 3 Q 7 U 2 V j d G l v b j E v M j E w N j I 5 X 0 x G M j J f M T B t a W 4 v Q X V 0 b 1 J l b W 9 2 Z W R D b 2 x 1 b W 5 z M S 5 7 Q 2 9 s d W 1 u O S w 4 f S Z x d W 9 0 O y w m c X V v d D t T Z W N 0 a W 9 u M S 8 y M T A 2 M j l f T E Y y M l 8 x M G 1 p b i 9 B d X R v U m V t b 3 Z l Z E N v b H V t b n M x L n t D b 2 x 1 b W 4 x M C w 5 f S Z x d W 9 0 O y w m c X V v d D t T Z W N 0 a W 9 u M S 8 y M T A 2 M j l f T E Y y M l 8 x M G 1 p b i 9 B d X R v U m V t b 3 Z l Z E N v b H V t b n M x L n t D b 2 x 1 b W 4 x M S w x M H 0 m c X V v d D s s J n F 1 b 3 Q 7 U 2 V j d G l v b j E v M j E w N j I 5 X 0 x G M j J f M T B t a W 4 v Q X V 0 b 1 J l b W 9 2 Z W R D b 2 x 1 b W 5 z M S 5 7 Q 2 9 s d W 1 u M T I s M T F 9 J n F 1 b 3 Q 7 L C Z x d W 9 0 O 1 N l Y 3 R p b 2 4 x L z I x M D Y y O V 9 M R j I y X z E w b W l u L 0 F 1 d G 9 S Z W 1 v d m V k Q 2 9 s d W 1 u c z E u e 0 N v b H V t b j E z L D E y f S Z x d W 9 0 O y w m c X V v d D t T Z W N 0 a W 9 u M S 8 y M T A 2 M j l f T E Y y M l 8 x M G 1 p b i 9 B d X R v U m V t b 3 Z l Z E N v b H V t b n M x L n t D b 2 x 1 b W 4 x N C w x M 3 0 m c X V v d D s s J n F 1 b 3 Q 7 U 2 V j d G l v b j E v M j E w N j I 5 X 0 x G M j J f M T B t a W 4 v Q X V 0 b 1 J l b W 9 2 Z W R D b 2 x 1 b W 5 z M S 5 7 Q 2 9 s d W 1 u M T U s M T R 9 J n F 1 b 3 Q 7 L C Z x d W 9 0 O 1 N l Y 3 R p b 2 4 x L z I x M D Y y O V 9 M R j I y X z E w b W l u L 0 F 1 d G 9 S Z W 1 v d m V k Q 2 9 s d W 1 u c z E u e 0 N v b H V t b j E 2 L D E 1 f S Z x d W 9 0 O y w m c X V v d D t T Z W N 0 a W 9 u M S 8 y M T A 2 M j l f T E Y y M l 8 x M G 1 p b i 9 B d X R v U m V t b 3 Z l Z E N v b H V t b n M x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x M D Y y O V 9 M R j I y X z E w b W l u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w N j I 5 X 0 x G M j J f M T B t a W 4 v R 2 U l Q z M l Q T R u Z G V y d G V y J T I w V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7 L y v 1 z d K T 0 + 2 U j / Z X I O T N Q A A A A A C A A A A A A A Q Z g A A A A E A A C A A A A B 2 n g Y y l F Y p H T V k I + E Y G 3 o M 9 k W + m O R y V i B c R K L 0 F B q X 1 g A A A A A O g A A A A A I A A C A A A A A J M z o X T q x D v B I w F K F 1 y k y P R p n 5 u 3 p d k R X 8 n 2 K G s x 3 / P F A A A A D O l 9 y v c + w m x L o L 7 S w a V p i H S 5 O P 4 0 g Z T c F N W u P v Q o x x 6 H H 0 4 i 7 m B 9 F c 7 h J D I n t 9 K X 9 H I w / 7 1 6 3 c t W r y 9 Q y f n K e q E 1 0 x 8 2 A 0 Y L I N E H V I D I W I z k A A A A A s Z D x i n c d Y p 2 V 0 l 9 T A I C 6 A 1 n D a X C C n t A d 0 B P X T W N y Z F Y a K 8 i m X M / c 5 G Y H B A 0 5 F G E n U W Y M V Q W q T n y S B z 8 J S w Z a 2 < / D a t a M a s h u p > 
</file>

<file path=customXml/itemProps1.xml><?xml version="1.0" encoding="utf-8"?>
<ds:datastoreItem xmlns:ds="http://schemas.openxmlformats.org/officeDocument/2006/customXml" ds:itemID="{43871632-C6E9-4232-8DE6-DAD4250F95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Graphical summary</vt:lpstr>
      <vt:lpstr>OD+CDW</vt:lpstr>
      <vt:lpstr>Online data, OUR, CER + RQ</vt:lpstr>
      <vt:lpstr>HPLC_Knauer</vt:lpstr>
      <vt:lpstr>HPLC_Shimadzu</vt:lpstr>
      <vt:lpstr>FACS</vt:lpstr>
      <vt:lpstr>Ammonia_assay</vt:lpstr>
      <vt:lpstr>Data summary with µ, Yxs and qp</vt:lpstr>
      <vt:lpstr>TimeToProcesstimeConverter</vt:lpstr>
      <vt:lpstr>'Online data, OUR, CER + RQ'!Report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Dat Hoang</dc:creator>
  <cp:lastModifiedBy>Manh Dat Hoang</cp:lastModifiedBy>
  <dcterms:created xsi:type="dcterms:W3CDTF">2015-06-05T18:19:34Z</dcterms:created>
  <dcterms:modified xsi:type="dcterms:W3CDTF">2021-10-19T10:29:19Z</dcterms:modified>
</cp:coreProperties>
</file>