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ego-Pc\Documents\MATLAB\space apps\"/>
    </mc:Choice>
  </mc:AlternateContent>
  <bookViews>
    <workbookView xWindow="0" yWindow="0" windowWidth="23040" windowHeight="9390"/>
  </bookViews>
  <sheets>
    <sheet name="Hoja1" sheetId="1" r:id="rId1"/>
    <sheet name="Hoja2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3" i="2"/>
  <c r="C10" i="2"/>
  <c r="P8" i="2"/>
  <c r="O3" i="2"/>
  <c r="O4" i="2"/>
  <c r="O5" i="2"/>
  <c r="O6" i="2"/>
  <c r="O7" i="2"/>
  <c r="O8" i="2"/>
  <c r="P7" i="2"/>
  <c r="P6" i="2"/>
  <c r="P5" i="2"/>
  <c r="P4" i="2"/>
  <c r="P3" i="2"/>
  <c r="D10" i="2"/>
  <c r="M53" i="1"/>
  <c r="M49" i="1"/>
  <c r="D43" i="1"/>
  <c r="D44" i="1"/>
  <c r="D45" i="1"/>
  <c r="D46" i="1"/>
  <c r="D47" i="1"/>
  <c r="D48" i="1"/>
  <c r="M52" i="1"/>
  <c r="D49" i="1"/>
  <c r="D50" i="1"/>
  <c r="D51" i="1"/>
  <c r="D52" i="1"/>
  <c r="D53" i="1"/>
  <c r="D54" i="1"/>
  <c r="D55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M34" i="1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40" i="2"/>
  <c r="B36" i="2"/>
  <c r="B37" i="2"/>
  <c r="B38" i="2"/>
  <c r="B39" i="2"/>
  <c r="B34" i="2"/>
  <c r="B35" i="2"/>
  <c r="B30" i="2"/>
  <c r="B31" i="2"/>
  <c r="B32" i="2"/>
  <c r="B33" i="2"/>
  <c r="B29" i="2"/>
  <c r="B20" i="2"/>
  <c r="B21" i="2"/>
  <c r="B22" i="2"/>
  <c r="B23" i="2"/>
  <c r="B24" i="2"/>
  <c r="B25" i="2"/>
  <c r="B26" i="2"/>
  <c r="B27" i="2"/>
  <c r="B28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3" i="2"/>
  <c r="N22" i="1"/>
  <c r="C20" i="2"/>
  <c r="C55" i="2"/>
  <c r="D55" i="2"/>
  <c r="C56" i="2"/>
  <c r="D56" i="2"/>
  <c r="C57" i="2"/>
  <c r="D57" i="2"/>
  <c r="C58" i="2"/>
  <c r="D58" i="2"/>
  <c r="C59" i="2"/>
  <c r="D59" i="2"/>
  <c r="C4" i="2"/>
  <c r="D4" i="2"/>
  <c r="C5" i="2"/>
  <c r="D5" i="2"/>
  <c r="C6" i="2"/>
  <c r="D6" i="2"/>
  <c r="C7" i="2"/>
  <c r="D7" i="2"/>
  <c r="C8" i="2"/>
  <c r="D8" i="2"/>
  <c r="C9" i="2"/>
  <c r="D9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3" i="2"/>
  <c r="D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3" i="2"/>
  <c r="H3" i="2"/>
  <c r="O11" i="1"/>
  <c r="O12" i="1"/>
  <c r="J6" i="1"/>
  <c r="J4" i="2"/>
  <c r="J7" i="1"/>
  <c r="J5" i="2"/>
  <c r="J8" i="1"/>
  <c r="J6" i="2"/>
  <c r="J9" i="1"/>
  <c r="J7" i="2"/>
  <c r="J10" i="1"/>
  <c r="J8" i="2"/>
  <c r="J11" i="1"/>
  <c r="J9" i="2"/>
  <c r="J12" i="1"/>
  <c r="J10" i="2"/>
  <c r="J13" i="1"/>
  <c r="J11" i="2"/>
  <c r="J14" i="1"/>
  <c r="J12" i="2"/>
  <c r="J15" i="1"/>
  <c r="J13" i="2"/>
  <c r="J16" i="1"/>
  <c r="J14" i="2"/>
  <c r="J17" i="1"/>
  <c r="J15" i="2"/>
  <c r="J18" i="1"/>
  <c r="J16" i="2"/>
  <c r="J19" i="1"/>
  <c r="J17" i="2"/>
  <c r="J20" i="1"/>
  <c r="J18" i="2"/>
  <c r="J21" i="1"/>
  <c r="J19" i="2"/>
  <c r="J22" i="1"/>
  <c r="J20" i="2"/>
  <c r="J23" i="1"/>
  <c r="J21" i="2"/>
  <c r="J24" i="1"/>
  <c r="J22" i="2"/>
  <c r="J25" i="1"/>
  <c r="J23" i="2"/>
  <c r="J26" i="1"/>
  <c r="J24" i="2"/>
  <c r="J27" i="1"/>
  <c r="J25" i="2"/>
  <c r="J26" i="2"/>
  <c r="J27" i="2"/>
  <c r="J28" i="2"/>
  <c r="J29" i="2"/>
  <c r="J30" i="2"/>
  <c r="J31" i="2"/>
  <c r="J32" i="2"/>
  <c r="J33" i="2"/>
  <c r="J34" i="2"/>
  <c r="M42" i="1"/>
  <c r="M43" i="1"/>
  <c r="J37" i="1"/>
  <c r="J35" i="2"/>
  <c r="J38" i="1"/>
  <c r="J36" i="2"/>
  <c r="J39" i="1"/>
  <c r="J37" i="2"/>
  <c r="J40" i="1"/>
  <c r="J38" i="2"/>
  <c r="J41" i="1"/>
  <c r="J39" i="2"/>
  <c r="J42" i="1"/>
  <c r="J40" i="2"/>
  <c r="J43" i="1"/>
  <c r="J41" i="2"/>
  <c r="J44" i="1"/>
  <c r="J42" i="2"/>
  <c r="J45" i="1"/>
  <c r="J43" i="2"/>
  <c r="J46" i="1"/>
  <c r="J44" i="2"/>
  <c r="J47" i="1"/>
  <c r="J45" i="2"/>
  <c r="J48" i="1"/>
  <c r="J46" i="2"/>
  <c r="J49" i="1"/>
  <c r="J47" i="2"/>
  <c r="J50" i="1"/>
  <c r="J48" i="2"/>
  <c r="J51" i="1"/>
  <c r="J49" i="2"/>
  <c r="J52" i="1"/>
  <c r="J50" i="2"/>
  <c r="J53" i="1"/>
  <c r="J51" i="2"/>
  <c r="J54" i="1"/>
  <c r="J52" i="2"/>
  <c r="J55" i="1"/>
  <c r="J53" i="2"/>
  <c r="J56" i="1"/>
  <c r="J54" i="2"/>
  <c r="J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3" i="2"/>
  <c r="L3" i="2"/>
  <c r="M6" i="1"/>
  <c r="M7" i="1"/>
  <c r="G6" i="1"/>
  <c r="F4" i="2"/>
  <c r="G7" i="1"/>
  <c r="F5" i="2"/>
  <c r="G8" i="1"/>
  <c r="F6" i="2"/>
  <c r="G9" i="1"/>
  <c r="F7" i="2"/>
  <c r="G10" i="1"/>
  <c r="F8" i="2"/>
  <c r="M12" i="1"/>
  <c r="G11" i="1"/>
  <c r="F9" i="2"/>
  <c r="G12" i="1"/>
  <c r="F10" i="2"/>
  <c r="G13" i="1"/>
  <c r="F11" i="2"/>
  <c r="G14" i="1"/>
  <c r="F12" i="2"/>
  <c r="G15" i="1"/>
  <c r="F13" i="2"/>
  <c r="G16" i="1"/>
  <c r="F14" i="2"/>
  <c r="G17" i="1"/>
  <c r="F15" i="2"/>
  <c r="G18" i="1"/>
  <c r="F16" i="2"/>
  <c r="G19" i="1"/>
  <c r="F17" i="2"/>
  <c r="G20" i="1"/>
  <c r="F18" i="2"/>
  <c r="G21" i="1"/>
  <c r="F19" i="2"/>
  <c r="G22" i="1"/>
  <c r="F20" i="2"/>
  <c r="M28" i="1"/>
  <c r="G23" i="1"/>
  <c r="F21" i="2"/>
  <c r="G24" i="1"/>
  <c r="F22" i="2"/>
  <c r="G25" i="1"/>
  <c r="F23" i="2"/>
  <c r="G26" i="1"/>
  <c r="F24" i="2"/>
  <c r="G27" i="1"/>
  <c r="F25" i="2"/>
  <c r="G28" i="1"/>
  <c r="F26" i="2"/>
  <c r="G29" i="1"/>
  <c r="F27" i="2"/>
  <c r="G30" i="1"/>
  <c r="F28" i="2"/>
  <c r="G31" i="1"/>
  <c r="F29" i="2"/>
  <c r="G32" i="1"/>
  <c r="F30" i="2"/>
  <c r="G33" i="1"/>
  <c r="F31" i="2"/>
  <c r="G34" i="1"/>
  <c r="F32" i="2"/>
  <c r="L33" i="1"/>
  <c r="G35" i="1"/>
  <c r="F33" i="2"/>
  <c r="G36" i="1"/>
  <c r="F34" i="2"/>
  <c r="G37" i="1"/>
  <c r="F35" i="2"/>
  <c r="G38" i="1"/>
  <c r="F36" i="2"/>
  <c r="G39" i="1"/>
  <c r="F37" i="2"/>
  <c r="G40" i="1"/>
  <c r="F38" i="2"/>
  <c r="L42" i="1"/>
  <c r="G41" i="1"/>
  <c r="F39" i="2"/>
  <c r="G42" i="1"/>
  <c r="F40" i="2"/>
  <c r="G43" i="1"/>
  <c r="F41" i="2"/>
  <c r="G44" i="1"/>
  <c r="F42" i="2"/>
  <c r="G45" i="1"/>
  <c r="F43" i="2"/>
  <c r="G46" i="1"/>
  <c r="F44" i="2"/>
  <c r="G47" i="1"/>
  <c r="F45" i="2"/>
  <c r="G48" i="1"/>
  <c r="F46" i="2"/>
  <c r="F47" i="2"/>
  <c r="F48" i="2"/>
  <c r="F3" i="2"/>
  <c r="I68" i="1"/>
  <c r="N3" i="1"/>
  <c r="N4" i="1"/>
  <c r="O3" i="1"/>
  <c r="N5" i="1"/>
  <c r="O4" i="1"/>
  <c r="N6" i="1"/>
  <c r="O5" i="1"/>
  <c r="N7" i="1"/>
  <c r="O6" i="1"/>
  <c r="O7" i="1"/>
  <c r="O2" i="1"/>
  <c r="G64" i="1"/>
  <c r="G65" i="1"/>
  <c r="F64" i="1"/>
  <c r="K63" i="1"/>
  <c r="H63" i="1"/>
  <c r="E63" i="1"/>
  <c r="K62" i="1"/>
  <c r="H62" i="1"/>
  <c r="E62" i="1"/>
</calcChain>
</file>

<file path=xl/sharedStrings.xml><?xml version="1.0" encoding="utf-8"?>
<sst xmlns="http://schemas.openxmlformats.org/spreadsheetml/2006/main" count="126" uniqueCount="15">
  <si>
    <t>carrera</t>
  </si>
  <si>
    <t xml:space="preserve">calle </t>
  </si>
  <si>
    <t>medida</t>
  </si>
  <si>
    <t>69a</t>
  </si>
  <si>
    <t>Caracas</t>
  </si>
  <si>
    <t>ROJO</t>
  </si>
  <si>
    <t>NARANJA OSCURO</t>
  </si>
  <si>
    <t>NARANJA</t>
  </si>
  <si>
    <t>AMARILLO OSCURO</t>
  </si>
  <si>
    <t>AMARILLO</t>
  </si>
  <si>
    <t>VERDE</t>
  </si>
  <si>
    <t>Rango</t>
  </si>
  <si>
    <t>caracas</t>
  </si>
  <si>
    <t>Latitud</t>
  </si>
  <si>
    <t>longitud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</si>
</sst>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16" fontId="0" fillId="0" borderId="0" xfId="0" applyNumberFormat="1"/>
    <xf numFmtId="0" fontId="0" fillId="3" borderId="1" xfId="0" applyFill="1" applyBorder="1"/>
    <xf numFmtId="0" fontId="0" fillId="4" borderId="1" xfId="0" applyFill="1" applyBorder="1"/>
    <xf numFmtId="0" fontId="0" fillId="5" borderId="0" xfId="0" applyFill="1"/>
    <xf numFmtId="0" fontId="0" fillId="2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8"/>
  <sheetViews>
    <sheetView tabSelected="1" zoomScale="85" zoomScaleNormal="85" workbookViewId="0">
      <selection activeCell="B22" sqref="B22"/>
    </sheetView>
  </sheetViews>
  <sheetFormatPr baseColWidth="10" defaultRowHeight="15" x14ac:dyDescent="0.25"/>
  <sheetData>
    <row r="2" spans="1:15" ht="15.75" thickBot="1" x14ac:dyDescent="0.3">
      <c r="N2">
        <v>333</v>
      </c>
      <c r="O2">
        <f>+N3</f>
        <v>338.5</v>
      </c>
    </row>
    <row r="3" spans="1:15" x14ac:dyDescent="0.25">
      <c r="A3" t="s">
        <v>13</v>
      </c>
      <c r="B3" t="s">
        <v>14</v>
      </c>
      <c r="C3" s="2" t="s">
        <v>0</v>
      </c>
      <c r="D3" s="3" t="s">
        <v>1</v>
      </c>
      <c r="E3" s="4" t="s">
        <v>2</v>
      </c>
      <c r="N3">
        <f>+N2+5.5</f>
        <v>338.5</v>
      </c>
      <c r="O3">
        <f>+N4</f>
        <v>344</v>
      </c>
    </row>
    <row r="4" spans="1:15" x14ac:dyDescent="0.25">
      <c r="C4" s="5"/>
      <c r="D4" s="1"/>
      <c r="E4" s="6"/>
      <c r="N4">
        <f t="shared" ref="N4:N7" si="0">+N3+5.5</f>
        <v>344</v>
      </c>
      <c r="O4">
        <f>+N5</f>
        <v>349.5</v>
      </c>
    </row>
    <row r="5" spans="1:15" x14ac:dyDescent="0.25">
      <c r="A5">
        <v>4.6269419999999997</v>
      </c>
      <c r="B5">
        <v>-74.065445999999994</v>
      </c>
      <c r="C5" s="5">
        <v>7</v>
      </c>
      <c r="D5" s="1">
        <v>40</v>
      </c>
      <c r="E5" s="6">
        <v>345</v>
      </c>
      <c r="F5" s="10">
        <v>11</v>
      </c>
      <c r="G5" s="1">
        <v>91</v>
      </c>
      <c r="H5" s="1">
        <v>351</v>
      </c>
      <c r="I5" t="s">
        <v>4</v>
      </c>
      <c r="J5" s="1">
        <v>39</v>
      </c>
      <c r="K5" s="1">
        <v>351</v>
      </c>
      <c r="N5">
        <f t="shared" si="0"/>
        <v>349.5</v>
      </c>
      <c r="O5">
        <f>+N6</f>
        <v>355</v>
      </c>
    </row>
    <row r="6" spans="1:15" x14ac:dyDescent="0.25">
      <c r="A6">
        <v>4.6286259999999997</v>
      </c>
      <c r="B6">
        <v>-74.065043000000003</v>
      </c>
      <c r="C6" s="5">
        <v>7</v>
      </c>
      <c r="D6" s="1">
        <v>41</v>
      </c>
      <c r="E6" s="6">
        <v>347</v>
      </c>
      <c r="F6" s="10">
        <v>11</v>
      </c>
      <c r="G6" s="1">
        <f>+G5-$M$7</f>
        <v>89.4</v>
      </c>
      <c r="H6" s="1">
        <v>345</v>
      </c>
      <c r="I6" t="s">
        <v>4</v>
      </c>
      <c r="J6" s="1">
        <f>+J5+$O$12</f>
        <v>40.090909090909093</v>
      </c>
      <c r="K6" s="1">
        <v>350</v>
      </c>
      <c r="M6">
        <f>91-83</f>
        <v>8</v>
      </c>
      <c r="N6">
        <f t="shared" si="0"/>
        <v>355</v>
      </c>
      <c r="O6">
        <f>+N7</f>
        <v>360.5</v>
      </c>
    </row>
    <row r="7" spans="1:15" x14ac:dyDescent="0.25">
      <c r="A7">
        <v>4.6294420000000001</v>
      </c>
      <c r="B7">
        <v>-74.064817000000005</v>
      </c>
      <c r="C7" s="5">
        <v>7</v>
      </c>
      <c r="D7" s="1">
        <v>42</v>
      </c>
      <c r="E7" s="6">
        <v>337</v>
      </c>
      <c r="F7" s="10">
        <v>11</v>
      </c>
      <c r="G7" s="1">
        <f t="shared" ref="G7:G10" si="1">+G6-$M$7</f>
        <v>87.800000000000011</v>
      </c>
      <c r="H7" s="1">
        <v>348</v>
      </c>
      <c r="I7" t="s">
        <v>4</v>
      </c>
      <c r="J7" s="1">
        <f t="shared" ref="J7:J27" si="2">+J6+$O$12</f>
        <v>41.181818181818187</v>
      </c>
      <c r="K7" s="1">
        <v>355</v>
      </c>
      <c r="M7">
        <f>+M6/5</f>
        <v>1.6</v>
      </c>
      <c r="N7">
        <f t="shared" si="0"/>
        <v>360.5</v>
      </c>
      <c r="O7">
        <f>+N54</f>
        <v>0</v>
      </c>
    </row>
    <row r="8" spans="1:15" x14ac:dyDescent="0.25">
      <c r="A8">
        <v>4.6302320000000003</v>
      </c>
      <c r="B8">
        <v>-74.064575000000005</v>
      </c>
      <c r="C8" s="5">
        <v>7</v>
      </c>
      <c r="D8" s="1">
        <v>43</v>
      </c>
      <c r="E8" s="6">
        <v>345</v>
      </c>
      <c r="F8" s="10">
        <v>11</v>
      </c>
      <c r="G8" s="1">
        <f t="shared" si="1"/>
        <v>86.200000000000017</v>
      </c>
      <c r="H8" s="1">
        <v>347</v>
      </c>
      <c r="I8" t="s">
        <v>4</v>
      </c>
      <c r="J8" s="1">
        <f t="shared" si="2"/>
        <v>42.27272727272728</v>
      </c>
      <c r="K8" s="1">
        <v>357</v>
      </c>
    </row>
    <row r="9" spans="1:15" x14ac:dyDescent="0.25">
      <c r="A9">
        <v>4.6310029999999998</v>
      </c>
      <c r="B9">
        <v>-74.064307999999997</v>
      </c>
      <c r="C9" s="5">
        <v>7</v>
      </c>
      <c r="D9" s="1">
        <v>44</v>
      </c>
      <c r="E9" s="6">
        <v>347</v>
      </c>
      <c r="F9" s="10">
        <v>11</v>
      </c>
      <c r="G9" s="1">
        <f t="shared" si="1"/>
        <v>84.600000000000023</v>
      </c>
      <c r="H9" s="1">
        <v>351</v>
      </c>
      <c r="I9" t="s">
        <v>4</v>
      </c>
      <c r="J9" s="1">
        <f t="shared" si="2"/>
        <v>43.363636363636374</v>
      </c>
      <c r="K9" s="1">
        <v>358</v>
      </c>
    </row>
    <row r="10" spans="1:15" x14ac:dyDescent="0.25">
      <c r="A10">
        <v>4.6313440000000003</v>
      </c>
      <c r="B10">
        <v>-74.064159000000004</v>
      </c>
      <c r="C10" s="5">
        <v>7</v>
      </c>
      <c r="D10" s="1">
        <v>45</v>
      </c>
      <c r="E10" s="6">
        <v>335</v>
      </c>
      <c r="F10" s="10">
        <v>11</v>
      </c>
      <c r="G10" s="1">
        <f t="shared" si="1"/>
        <v>83.000000000000028</v>
      </c>
      <c r="H10" s="1">
        <v>350</v>
      </c>
      <c r="I10" t="s">
        <v>4</v>
      </c>
      <c r="J10" s="1">
        <f t="shared" si="2"/>
        <v>44.454545454545467</v>
      </c>
      <c r="K10" s="1">
        <v>361</v>
      </c>
    </row>
    <row r="11" spans="1:15" x14ac:dyDescent="0.25">
      <c r="A11">
        <v>4.6325510000000003</v>
      </c>
      <c r="B11">
        <v>-74.063856999999999</v>
      </c>
      <c r="C11" s="5">
        <v>7</v>
      </c>
      <c r="D11" s="1">
        <v>46</v>
      </c>
      <c r="E11" s="6">
        <v>337</v>
      </c>
      <c r="F11" s="10">
        <v>11</v>
      </c>
      <c r="G11" s="1">
        <f>+G10-$M$12</f>
        <v>82.1666666666667</v>
      </c>
      <c r="H11" s="1">
        <v>354</v>
      </c>
      <c r="I11" t="s">
        <v>4</v>
      </c>
      <c r="J11" s="1">
        <f t="shared" si="2"/>
        <v>45.545454545454561</v>
      </c>
      <c r="K11" s="1">
        <v>362</v>
      </c>
      <c r="O11">
        <f>63-39</f>
        <v>24</v>
      </c>
    </row>
    <row r="12" spans="1:15" x14ac:dyDescent="0.25">
      <c r="A12">
        <v>4.6336639999999996</v>
      </c>
      <c r="B12">
        <v>-74.063789</v>
      </c>
      <c r="C12" s="5">
        <v>7</v>
      </c>
      <c r="D12" s="1">
        <v>47</v>
      </c>
      <c r="E12" s="6">
        <v>333</v>
      </c>
      <c r="F12" s="10">
        <v>11</v>
      </c>
      <c r="G12" s="1">
        <f t="shared" ref="G12:G22" si="3">+G11-$M$12</f>
        <v>81.333333333333371</v>
      </c>
      <c r="H12" s="1">
        <v>355</v>
      </c>
      <c r="I12" t="s">
        <v>4</v>
      </c>
      <c r="J12" s="1">
        <f t="shared" si="2"/>
        <v>46.636363636363654</v>
      </c>
      <c r="K12" s="1">
        <v>361</v>
      </c>
      <c r="M12">
        <f>10/12</f>
        <v>0.83333333333333337</v>
      </c>
      <c r="O12">
        <f>+O11/22</f>
        <v>1.0909090909090908</v>
      </c>
    </row>
    <row r="13" spans="1:15" x14ac:dyDescent="0.25">
      <c r="A13">
        <v>4.6345850000000004</v>
      </c>
      <c r="B13">
        <v>-74.063771000000003</v>
      </c>
      <c r="C13" s="5">
        <v>7</v>
      </c>
      <c r="D13" s="1">
        <v>48</v>
      </c>
      <c r="E13" s="6">
        <v>334</v>
      </c>
      <c r="F13" s="10">
        <v>11</v>
      </c>
      <c r="G13" s="1">
        <f t="shared" si="3"/>
        <v>80.500000000000043</v>
      </c>
      <c r="H13" s="1">
        <v>360</v>
      </c>
      <c r="I13" t="s">
        <v>4</v>
      </c>
      <c r="J13" s="1">
        <f t="shared" si="2"/>
        <v>47.727272727272748</v>
      </c>
      <c r="K13" s="1">
        <v>361</v>
      </c>
    </row>
    <row r="14" spans="1:15" x14ac:dyDescent="0.25">
      <c r="A14">
        <v>4.6351279999999999</v>
      </c>
      <c r="B14">
        <v>-74.063755</v>
      </c>
      <c r="C14" s="5">
        <v>7</v>
      </c>
      <c r="D14" s="1">
        <v>49</v>
      </c>
      <c r="E14" s="6">
        <v>334</v>
      </c>
      <c r="F14" s="10">
        <v>11</v>
      </c>
      <c r="G14" s="1">
        <f t="shared" si="3"/>
        <v>79.666666666666714</v>
      </c>
      <c r="H14" s="1">
        <v>348</v>
      </c>
      <c r="I14" t="s">
        <v>4</v>
      </c>
      <c r="J14" s="1">
        <f t="shared" si="2"/>
        <v>48.818181818181841</v>
      </c>
      <c r="K14" s="1">
        <v>364</v>
      </c>
    </row>
    <row r="15" spans="1:15" x14ac:dyDescent="0.25">
      <c r="A15">
        <v>4.6361359999999996</v>
      </c>
      <c r="B15">
        <v>-74.063605999999993</v>
      </c>
      <c r="C15" s="5">
        <v>7</v>
      </c>
      <c r="D15" s="1">
        <v>50</v>
      </c>
      <c r="E15" s="6">
        <v>335</v>
      </c>
      <c r="F15" s="10">
        <v>11</v>
      </c>
      <c r="G15" s="1">
        <f t="shared" si="3"/>
        <v>78.833333333333385</v>
      </c>
      <c r="H15" s="1">
        <v>351</v>
      </c>
      <c r="I15" t="s">
        <v>4</v>
      </c>
      <c r="J15" s="1">
        <f t="shared" si="2"/>
        <v>49.909090909090935</v>
      </c>
      <c r="K15" s="1">
        <v>360</v>
      </c>
    </row>
    <row r="16" spans="1:15" x14ac:dyDescent="0.25">
      <c r="A16">
        <v>4.6372470000000003</v>
      </c>
      <c r="B16">
        <v>-74.063382000000004</v>
      </c>
      <c r="C16" s="5">
        <v>7</v>
      </c>
      <c r="D16" s="1">
        <v>51</v>
      </c>
      <c r="E16" s="6">
        <v>335</v>
      </c>
      <c r="F16" s="10">
        <v>11</v>
      </c>
      <c r="G16" s="1">
        <f t="shared" si="3"/>
        <v>78.000000000000057</v>
      </c>
      <c r="H16" s="1">
        <v>349</v>
      </c>
      <c r="I16" t="s">
        <v>4</v>
      </c>
      <c r="J16" s="1">
        <f t="shared" si="2"/>
        <v>51.000000000000028</v>
      </c>
      <c r="K16" s="1">
        <v>364</v>
      </c>
    </row>
    <row r="17" spans="1:14" x14ac:dyDescent="0.25">
      <c r="A17">
        <v>4.6382969999999997</v>
      </c>
      <c r="B17">
        <v>-74.063134000000005</v>
      </c>
      <c r="C17" s="5">
        <v>7</v>
      </c>
      <c r="D17" s="1">
        <v>52</v>
      </c>
      <c r="E17" s="6">
        <v>337</v>
      </c>
      <c r="F17" s="10">
        <v>11</v>
      </c>
      <c r="G17" s="1">
        <f t="shared" si="3"/>
        <v>77.166666666666728</v>
      </c>
      <c r="H17" s="1">
        <v>346</v>
      </c>
      <c r="I17" t="s">
        <v>4</v>
      </c>
      <c r="J17" s="1">
        <f t="shared" si="2"/>
        <v>52.090909090909122</v>
      </c>
      <c r="K17" s="1">
        <v>358</v>
      </c>
    </row>
    <row r="18" spans="1:14" x14ac:dyDescent="0.25">
      <c r="A18">
        <v>4.639392</v>
      </c>
      <c r="B18">
        <v>-74.062865000000002</v>
      </c>
      <c r="C18" s="5">
        <v>7</v>
      </c>
      <c r="D18" s="1">
        <v>53</v>
      </c>
      <c r="E18" s="6">
        <v>342</v>
      </c>
      <c r="F18" s="10">
        <v>11</v>
      </c>
      <c r="G18" s="1">
        <f t="shared" si="3"/>
        <v>76.3333333333334</v>
      </c>
      <c r="H18" s="1">
        <v>354</v>
      </c>
      <c r="I18" t="s">
        <v>4</v>
      </c>
      <c r="J18" s="1">
        <f t="shared" si="2"/>
        <v>53.181818181818215</v>
      </c>
      <c r="K18" s="1">
        <v>359</v>
      </c>
    </row>
    <row r="19" spans="1:14" x14ac:dyDescent="0.25">
      <c r="A19">
        <v>4.640428</v>
      </c>
      <c r="B19">
        <v>-74.062579999999997</v>
      </c>
      <c r="C19" s="5">
        <v>7</v>
      </c>
      <c r="D19" s="1">
        <v>54</v>
      </c>
      <c r="E19" s="6">
        <v>340</v>
      </c>
      <c r="F19" s="10">
        <v>11</v>
      </c>
      <c r="G19" s="1">
        <f t="shared" si="3"/>
        <v>75.500000000000071</v>
      </c>
      <c r="H19" s="1">
        <v>350</v>
      </c>
      <c r="I19" t="s">
        <v>4</v>
      </c>
      <c r="J19" s="1">
        <f t="shared" si="2"/>
        <v>54.272727272727309</v>
      </c>
      <c r="K19" s="1">
        <v>362</v>
      </c>
    </row>
    <row r="20" spans="1:14" x14ac:dyDescent="0.25">
      <c r="A20">
        <v>4.6411379999999998</v>
      </c>
      <c r="B20">
        <v>-74.062379000000007</v>
      </c>
      <c r="C20" s="5">
        <v>7</v>
      </c>
      <c r="D20" s="1">
        <v>55</v>
      </c>
      <c r="E20" s="6">
        <v>342</v>
      </c>
      <c r="F20" s="10">
        <v>11</v>
      </c>
      <c r="G20" s="1">
        <f t="shared" si="3"/>
        <v>74.666666666666742</v>
      </c>
      <c r="H20" s="1">
        <v>352</v>
      </c>
      <c r="I20" t="s">
        <v>4</v>
      </c>
      <c r="J20" s="1">
        <f t="shared" si="2"/>
        <v>55.363636363636402</v>
      </c>
      <c r="K20" s="1">
        <v>362</v>
      </c>
    </row>
    <row r="21" spans="1:14" x14ac:dyDescent="0.25">
      <c r="A21">
        <v>4.641921</v>
      </c>
      <c r="B21">
        <v>-74062170</v>
      </c>
      <c r="C21" s="5">
        <v>7</v>
      </c>
      <c r="D21" s="1">
        <v>56</v>
      </c>
      <c r="E21" s="6">
        <v>341</v>
      </c>
      <c r="F21" s="10">
        <v>11</v>
      </c>
      <c r="G21" s="1">
        <f t="shared" si="3"/>
        <v>73.833333333333414</v>
      </c>
      <c r="H21" s="1">
        <v>353</v>
      </c>
      <c r="I21" t="s">
        <v>4</v>
      </c>
      <c r="J21" s="1">
        <f t="shared" si="2"/>
        <v>56.454545454545496</v>
      </c>
      <c r="K21" s="1">
        <v>366</v>
      </c>
    </row>
    <row r="22" spans="1:14" x14ac:dyDescent="0.25">
      <c r="A22">
        <v>4.6425390000000002</v>
      </c>
      <c r="B22">
        <v>-74062025</v>
      </c>
      <c r="C22" s="5">
        <v>7</v>
      </c>
      <c r="D22" s="1">
        <f>+D21+0.7</f>
        <v>56.7</v>
      </c>
      <c r="E22" s="6">
        <v>343</v>
      </c>
      <c r="F22" s="10">
        <v>11</v>
      </c>
      <c r="G22" s="1">
        <f t="shared" si="3"/>
        <v>73.000000000000085</v>
      </c>
      <c r="H22" s="1">
        <v>350</v>
      </c>
      <c r="I22" t="s">
        <v>4</v>
      </c>
      <c r="J22" s="1">
        <f t="shared" si="2"/>
        <v>57.545454545454589</v>
      </c>
      <c r="K22" s="1">
        <v>362</v>
      </c>
      <c r="N22">
        <f>7/10</f>
        <v>0.7</v>
      </c>
    </row>
    <row r="23" spans="1:14" x14ac:dyDescent="0.25">
      <c r="C23" s="5">
        <v>7</v>
      </c>
      <c r="D23" s="1">
        <f t="shared" ref="D23:D31" si="4">+D22+0.7</f>
        <v>57.400000000000006</v>
      </c>
      <c r="E23" s="6">
        <v>343</v>
      </c>
      <c r="F23" s="10">
        <v>11</v>
      </c>
      <c r="G23" s="1">
        <f>+G22-$M$28</f>
        <v>72.166666666666757</v>
      </c>
      <c r="H23" s="1">
        <v>351</v>
      </c>
      <c r="I23" t="s">
        <v>4</v>
      </c>
      <c r="J23" s="1">
        <f t="shared" si="2"/>
        <v>58.636363636363683</v>
      </c>
      <c r="K23" s="1">
        <v>359</v>
      </c>
    </row>
    <row r="24" spans="1:14" x14ac:dyDescent="0.25">
      <c r="C24" s="5">
        <v>7</v>
      </c>
      <c r="D24" s="1">
        <f t="shared" si="4"/>
        <v>58.100000000000009</v>
      </c>
      <c r="E24" s="6">
        <v>343</v>
      </c>
      <c r="F24" s="10">
        <v>11</v>
      </c>
      <c r="G24" s="1">
        <f t="shared" ref="G24:G34" si="5">+G23-$M$28</f>
        <v>71.333333333333428</v>
      </c>
      <c r="H24" s="1">
        <v>352</v>
      </c>
      <c r="I24" t="s">
        <v>4</v>
      </c>
      <c r="J24" s="1">
        <f t="shared" si="2"/>
        <v>59.727272727272776</v>
      </c>
      <c r="K24" s="1">
        <v>364</v>
      </c>
    </row>
    <row r="25" spans="1:14" x14ac:dyDescent="0.25">
      <c r="C25" s="5">
        <v>7</v>
      </c>
      <c r="D25" s="1">
        <f t="shared" si="4"/>
        <v>58.800000000000011</v>
      </c>
      <c r="E25" s="6">
        <v>343</v>
      </c>
      <c r="F25" s="10">
        <v>11</v>
      </c>
      <c r="G25" s="1">
        <f t="shared" si="5"/>
        <v>70.500000000000099</v>
      </c>
      <c r="H25" s="1">
        <v>348</v>
      </c>
      <c r="I25" t="s">
        <v>4</v>
      </c>
      <c r="J25" s="1">
        <f t="shared" si="2"/>
        <v>60.81818181818187</v>
      </c>
      <c r="K25" s="1">
        <v>359</v>
      </c>
    </row>
    <row r="26" spans="1:14" x14ac:dyDescent="0.25">
      <c r="C26" s="5">
        <v>7</v>
      </c>
      <c r="D26" s="1">
        <f t="shared" si="4"/>
        <v>59.500000000000014</v>
      </c>
      <c r="E26" s="6">
        <v>344</v>
      </c>
      <c r="F26" s="10">
        <v>11</v>
      </c>
      <c r="G26" s="1">
        <f t="shared" si="5"/>
        <v>69.666666666666771</v>
      </c>
      <c r="H26" s="1">
        <v>357</v>
      </c>
      <c r="I26" t="s">
        <v>4</v>
      </c>
      <c r="J26" s="1">
        <f t="shared" si="2"/>
        <v>61.909090909090963</v>
      </c>
      <c r="K26" s="1">
        <v>361</v>
      </c>
    </row>
    <row r="27" spans="1:14" x14ac:dyDescent="0.25">
      <c r="C27" s="5">
        <v>7</v>
      </c>
      <c r="D27" s="1">
        <f t="shared" si="4"/>
        <v>60.200000000000017</v>
      </c>
      <c r="E27" s="6">
        <v>344</v>
      </c>
      <c r="F27" s="10">
        <v>11</v>
      </c>
      <c r="G27" s="1">
        <f t="shared" si="5"/>
        <v>68.833333333333442</v>
      </c>
      <c r="H27" s="1">
        <v>348</v>
      </c>
      <c r="I27" t="s">
        <v>4</v>
      </c>
      <c r="J27" s="1">
        <f t="shared" si="2"/>
        <v>63.000000000000057</v>
      </c>
      <c r="K27" s="1">
        <v>358</v>
      </c>
      <c r="M27" s="11"/>
    </row>
    <row r="28" spans="1:14" x14ac:dyDescent="0.25">
      <c r="C28" s="5">
        <v>7</v>
      </c>
      <c r="D28" s="1">
        <f t="shared" si="4"/>
        <v>60.90000000000002</v>
      </c>
      <c r="E28" s="6">
        <v>345</v>
      </c>
      <c r="F28" s="10">
        <v>11</v>
      </c>
      <c r="G28" s="1">
        <f t="shared" si="5"/>
        <v>68.000000000000114</v>
      </c>
      <c r="H28" s="1">
        <v>349</v>
      </c>
      <c r="I28" t="s">
        <v>4</v>
      </c>
      <c r="J28" s="1">
        <v>64</v>
      </c>
      <c r="K28" s="1">
        <v>351</v>
      </c>
      <c r="M28">
        <f>10/12</f>
        <v>0.83333333333333337</v>
      </c>
    </row>
    <row r="29" spans="1:14" x14ac:dyDescent="0.25">
      <c r="C29" s="5">
        <v>7</v>
      </c>
      <c r="D29" s="1">
        <f t="shared" si="4"/>
        <v>61.600000000000023</v>
      </c>
      <c r="E29" s="6">
        <v>345</v>
      </c>
      <c r="F29" s="10">
        <v>11</v>
      </c>
      <c r="G29" s="1">
        <f t="shared" si="5"/>
        <v>67.166666666666785</v>
      </c>
      <c r="H29" s="1">
        <v>348</v>
      </c>
      <c r="I29" t="s">
        <v>4</v>
      </c>
      <c r="J29" s="1">
        <v>65</v>
      </c>
      <c r="K29" s="1">
        <v>354</v>
      </c>
    </row>
    <row r="30" spans="1:14" x14ac:dyDescent="0.25">
      <c r="C30" s="5">
        <v>7</v>
      </c>
      <c r="D30" s="1">
        <f t="shared" si="4"/>
        <v>62.300000000000026</v>
      </c>
      <c r="E30" s="6">
        <v>347</v>
      </c>
      <c r="F30" s="10">
        <v>11</v>
      </c>
      <c r="G30" s="1">
        <f t="shared" si="5"/>
        <v>66.333333333333456</v>
      </c>
      <c r="H30" s="1">
        <v>346</v>
      </c>
      <c r="I30" t="s">
        <v>4</v>
      </c>
      <c r="J30" s="1">
        <v>66</v>
      </c>
      <c r="K30" s="1">
        <v>353</v>
      </c>
    </row>
    <row r="31" spans="1:14" x14ac:dyDescent="0.25">
      <c r="C31" s="5">
        <v>7</v>
      </c>
      <c r="D31" s="1">
        <f t="shared" si="4"/>
        <v>63.000000000000028</v>
      </c>
      <c r="E31" s="6">
        <v>347</v>
      </c>
      <c r="F31" s="10">
        <v>11</v>
      </c>
      <c r="G31" s="1">
        <f t="shared" si="5"/>
        <v>65.500000000000128</v>
      </c>
      <c r="H31" s="1">
        <v>354</v>
      </c>
      <c r="I31" t="s">
        <v>4</v>
      </c>
      <c r="J31" s="1">
        <v>67</v>
      </c>
      <c r="K31" s="1">
        <v>359</v>
      </c>
    </row>
    <row r="32" spans="1:14" x14ac:dyDescent="0.25">
      <c r="C32" s="5">
        <v>7</v>
      </c>
      <c r="D32" s="1">
        <f>+D31+1.2</f>
        <v>64.200000000000031</v>
      </c>
      <c r="E32" s="6">
        <v>347</v>
      </c>
      <c r="F32" s="10">
        <v>11</v>
      </c>
      <c r="G32" s="1">
        <f t="shared" si="5"/>
        <v>64.666666666666799</v>
      </c>
      <c r="H32" s="1">
        <v>353</v>
      </c>
      <c r="I32" t="s">
        <v>4</v>
      </c>
      <c r="J32" s="1">
        <v>68</v>
      </c>
      <c r="K32" s="1">
        <v>358</v>
      </c>
    </row>
    <row r="33" spans="3:13" x14ac:dyDescent="0.25">
      <c r="C33" s="5">
        <v>7</v>
      </c>
      <c r="D33" s="1">
        <f t="shared" ref="D33:D36" si="6">+D32+1.2</f>
        <v>65.400000000000034</v>
      </c>
      <c r="E33" s="6">
        <v>350</v>
      </c>
      <c r="F33" s="10">
        <v>11</v>
      </c>
      <c r="G33" s="1">
        <f t="shared" si="5"/>
        <v>63.833333333333464</v>
      </c>
      <c r="H33" s="1">
        <v>355</v>
      </c>
      <c r="I33" t="s">
        <v>4</v>
      </c>
      <c r="J33" s="1">
        <v>69</v>
      </c>
      <c r="K33" s="1">
        <v>359</v>
      </c>
      <c r="L33">
        <f>10/6</f>
        <v>1.6666666666666667</v>
      </c>
    </row>
    <row r="34" spans="3:13" x14ac:dyDescent="0.25">
      <c r="C34" s="5">
        <v>7</v>
      </c>
      <c r="D34" s="1">
        <f t="shared" si="6"/>
        <v>66.600000000000037</v>
      </c>
      <c r="E34" s="6">
        <v>349</v>
      </c>
      <c r="F34" s="10">
        <v>13</v>
      </c>
      <c r="G34" s="1">
        <f t="shared" si="5"/>
        <v>63.000000000000128</v>
      </c>
      <c r="H34" s="1">
        <v>354</v>
      </c>
      <c r="I34" t="s">
        <v>4</v>
      </c>
      <c r="J34" s="1">
        <v>70</v>
      </c>
      <c r="K34" s="1">
        <v>365</v>
      </c>
      <c r="M34">
        <f>6/5</f>
        <v>1.2</v>
      </c>
    </row>
    <row r="35" spans="3:13" x14ac:dyDescent="0.25">
      <c r="C35" s="5">
        <v>7</v>
      </c>
      <c r="D35" s="1">
        <f t="shared" si="6"/>
        <v>67.80000000000004</v>
      </c>
      <c r="E35" s="6">
        <v>346</v>
      </c>
      <c r="F35" s="10">
        <v>13</v>
      </c>
      <c r="G35" s="1">
        <f>+G34-$L$33</f>
        <v>61.333333333333464</v>
      </c>
      <c r="H35" s="1">
        <v>352</v>
      </c>
      <c r="I35" t="s">
        <v>4</v>
      </c>
      <c r="J35" s="1">
        <v>71</v>
      </c>
      <c r="K35" s="1">
        <v>361</v>
      </c>
    </row>
    <row r="36" spans="3:13" x14ac:dyDescent="0.25">
      <c r="C36" s="5">
        <v>7</v>
      </c>
      <c r="D36" s="1">
        <f t="shared" si="6"/>
        <v>69.000000000000043</v>
      </c>
      <c r="E36" s="6">
        <v>351</v>
      </c>
      <c r="F36" s="10">
        <v>13</v>
      </c>
      <c r="G36" s="1">
        <f t="shared" ref="G36:G40" si="7">+G35-$L$33</f>
        <v>59.666666666666799</v>
      </c>
      <c r="H36" s="1">
        <v>358</v>
      </c>
      <c r="I36" t="s">
        <v>4</v>
      </c>
      <c r="J36" s="1">
        <v>72</v>
      </c>
      <c r="K36" s="1">
        <v>360</v>
      </c>
    </row>
    <row r="37" spans="3:13" x14ac:dyDescent="0.25">
      <c r="C37" s="5">
        <v>7</v>
      </c>
      <c r="D37" s="1" t="s">
        <v>3</v>
      </c>
      <c r="E37" s="6">
        <v>350</v>
      </c>
      <c r="F37" s="10">
        <v>13</v>
      </c>
      <c r="G37" s="1">
        <f t="shared" si="7"/>
        <v>58.000000000000135</v>
      </c>
      <c r="H37" s="1">
        <v>351</v>
      </c>
      <c r="I37" t="s">
        <v>4</v>
      </c>
      <c r="J37" s="1">
        <f>+J36+$M$43</f>
        <v>72.95</v>
      </c>
      <c r="K37" s="1">
        <v>365</v>
      </c>
    </row>
    <row r="38" spans="3:13" x14ac:dyDescent="0.25">
      <c r="C38" s="5">
        <v>7</v>
      </c>
      <c r="D38" s="1">
        <v>70</v>
      </c>
      <c r="E38" s="6">
        <v>349</v>
      </c>
      <c r="F38" s="10">
        <v>13</v>
      </c>
      <c r="G38" s="1">
        <f t="shared" si="7"/>
        <v>56.333333333333471</v>
      </c>
      <c r="H38" s="1">
        <v>350</v>
      </c>
      <c r="I38" t="s">
        <v>4</v>
      </c>
      <c r="J38" s="1">
        <f t="shared" ref="J38:J56" si="8">+J37+$M$43</f>
        <v>73.900000000000006</v>
      </c>
      <c r="K38" s="1">
        <v>366</v>
      </c>
    </row>
    <row r="39" spans="3:13" x14ac:dyDescent="0.25">
      <c r="C39" s="5">
        <v>7</v>
      </c>
      <c r="D39" s="1">
        <v>70.5</v>
      </c>
      <c r="E39" s="6">
        <v>350</v>
      </c>
      <c r="F39" s="10">
        <v>13</v>
      </c>
      <c r="G39" s="1">
        <f t="shared" si="7"/>
        <v>54.666666666666806</v>
      </c>
      <c r="H39" s="1">
        <v>354</v>
      </c>
      <c r="I39" t="s">
        <v>4</v>
      </c>
      <c r="J39" s="1">
        <f t="shared" si="8"/>
        <v>74.850000000000009</v>
      </c>
      <c r="K39" s="1">
        <v>358</v>
      </c>
    </row>
    <row r="40" spans="3:13" x14ac:dyDescent="0.25">
      <c r="C40" s="5">
        <v>7</v>
      </c>
      <c r="D40" s="1">
        <v>71</v>
      </c>
      <c r="E40" s="6">
        <v>350</v>
      </c>
      <c r="F40" s="10">
        <v>13</v>
      </c>
      <c r="G40" s="1">
        <f t="shared" si="7"/>
        <v>53.000000000000142</v>
      </c>
      <c r="H40" s="1">
        <v>353</v>
      </c>
      <c r="I40" t="s">
        <v>4</v>
      </c>
      <c r="J40" s="1">
        <f t="shared" si="8"/>
        <v>75.800000000000011</v>
      </c>
      <c r="K40" s="1">
        <v>350</v>
      </c>
    </row>
    <row r="41" spans="3:13" x14ac:dyDescent="0.25">
      <c r="C41" s="5">
        <v>7</v>
      </c>
      <c r="D41" s="1">
        <v>71.5</v>
      </c>
      <c r="E41" s="6">
        <v>350</v>
      </c>
      <c r="F41" s="10">
        <v>13</v>
      </c>
      <c r="G41" s="1">
        <f>+G40-$L$42</f>
        <v>51.625000000000142</v>
      </c>
      <c r="H41" s="1">
        <v>355</v>
      </c>
      <c r="I41" t="s">
        <v>4</v>
      </c>
      <c r="J41" s="1">
        <f t="shared" si="8"/>
        <v>76.750000000000014</v>
      </c>
      <c r="K41" s="1">
        <v>353</v>
      </c>
      <c r="L41" s="11"/>
    </row>
    <row r="42" spans="3:13" x14ac:dyDescent="0.25">
      <c r="C42" s="5">
        <v>7</v>
      </c>
      <c r="D42" s="1">
        <v>72</v>
      </c>
      <c r="E42" s="6">
        <v>352</v>
      </c>
      <c r="F42" s="10">
        <v>13</v>
      </c>
      <c r="G42" s="1">
        <f t="shared" ref="G42:G48" si="9">+G41-$L$42</f>
        <v>50.250000000000142</v>
      </c>
      <c r="H42" s="1">
        <v>353</v>
      </c>
      <c r="I42" t="s">
        <v>4</v>
      </c>
      <c r="J42" s="1">
        <f t="shared" si="8"/>
        <v>77.700000000000017</v>
      </c>
      <c r="K42" s="1">
        <v>352</v>
      </c>
      <c r="L42">
        <f>11/8</f>
        <v>1.375</v>
      </c>
      <c r="M42">
        <f>91-72</f>
        <v>19</v>
      </c>
    </row>
    <row r="43" spans="3:13" x14ac:dyDescent="0.25">
      <c r="C43" s="5">
        <v>7</v>
      </c>
      <c r="D43" s="1">
        <f>+D42+$M$49</f>
        <v>72.833333333333329</v>
      </c>
      <c r="E43" s="6">
        <v>349</v>
      </c>
      <c r="F43" s="10">
        <v>13</v>
      </c>
      <c r="G43" s="1">
        <f t="shared" si="9"/>
        <v>48.875000000000142</v>
      </c>
      <c r="H43" s="1">
        <v>356</v>
      </c>
      <c r="I43" t="s">
        <v>4</v>
      </c>
      <c r="J43" s="1">
        <f t="shared" si="8"/>
        <v>78.65000000000002</v>
      </c>
      <c r="K43" s="1">
        <v>354</v>
      </c>
      <c r="M43">
        <f>+M42/20</f>
        <v>0.95</v>
      </c>
    </row>
    <row r="44" spans="3:13" x14ac:dyDescent="0.25">
      <c r="C44" s="5">
        <v>7</v>
      </c>
      <c r="D44" s="1">
        <f t="shared" ref="D44:D47" si="10">+D43+$M$49</f>
        <v>73.666666666666657</v>
      </c>
      <c r="E44" s="6">
        <v>350</v>
      </c>
      <c r="F44" s="10">
        <v>13</v>
      </c>
      <c r="G44" s="1">
        <f t="shared" si="9"/>
        <v>47.500000000000142</v>
      </c>
      <c r="H44" s="1">
        <v>357</v>
      </c>
      <c r="I44" t="s">
        <v>4</v>
      </c>
      <c r="J44" s="1">
        <f t="shared" si="8"/>
        <v>79.600000000000023</v>
      </c>
      <c r="K44" s="1">
        <v>359</v>
      </c>
    </row>
    <row r="45" spans="3:13" x14ac:dyDescent="0.25">
      <c r="C45" s="5">
        <v>7</v>
      </c>
      <c r="D45" s="1">
        <f t="shared" si="10"/>
        <v>74.499999999999986</v>
      </c>
      <c r="E45" s="6">
        <v>349</v>
      </c>
      <c r="F45" s="10">
        <v>13</v>
      </c>
      <c r="G45" s="1">
        <f t="shared" si="9"/>
        <v>46.125000000000142</v>
      </c>
      <c r="H45" s="1">
        <v>358</v>
      </c>
      <c r="I45" t="s">
        <v>4</v>
      </c>
      <c r="J45" s="1">
        <f t="shared" si="8"/>
        <v>80.550000000000026</v>
      </c>
      <c r="K45" s="1">
        <v>350</v>
      </c>
    </row>
    <row r="46" spans="3:13" x14ac:dyDescent="0.25">
      <c r="C46" s="5">
        <v>7</v>
      </c>
      <c r="D46" s="1">
        <f t="shared" si="10"/>
        <v>75.333333333333314</v>
      </c>
      <c r="E46" s="6">
        <v>340</v>
      </c>
      <c r="F46" s="10">
        <v>13</v>
      </c>
      <c r="G46" s="1">
        <f t="shared" si="9"/>
        <v>44.750000000000142</v>
      </c>
      <c r="H46" s="1">
        <v>363</v>
      </c>
      <c r="I46" t="s">
        <v>4</v>
      </c>
      <c r="J46" s="1">
        <f t="shared" si="8"/>
        <v>81.500000000000028</v>
      </c>
      <c r="K46" s="1">
        <v>354</v>
      </c>
    </row>
    <row r="47" spans="3:13" x14ac:dyDescent="0.25">
      <c r="C47" s="5">
        <v>7</v>
      </c>
      <c r="D47" s="1">
        <f t="shared" si="10"/>
        <v>76.166666666666643</v>
      </c>
      <c r="E47" s="6">
        <v>346</v>
      </c>
      <c r="F47" s="10">
        <v>13</v>
      </c>
      <c r="G47" s="1">
        <f t="shared" si="9"/>
        <v>43.375000000000142</v>
      </c>
      <c r="H47" s="1">
        <v>364</v>
      </c>
      <c r="I47" t="s">
        <v>4</v>
      </c>
      <c r="J47" s="1">
        <f t="shared" si="8"/>
        <v>82.450000000000031</v>
      </c>
      <c r="K47" s="1">
        <v>355</v>
      </c>
    </row>
    <row r="48" spans="3:13" x14ac:dyDescent="0.25">
      <c r="C48" s="5">
        <v>7</v>
      </c>
      <c r="D48" s="1">
        <f>+D47+$M$49</f>
        <v>76.999999999999972</v>
      </c>
      <c r="E48" s="6">
        <v>354</v>
      </c>
      <c r="F48" s="10">
        <v>13</v>
      </c>
      <c r="G48" s="1">
        <f t="shared" si="9"/>
        <v>42.000000000000142</v>
      </c>
      <c r="H48" s="1">
        <v>352</v>
      </c>
      <c r="I48" t="s">
        <v>4</v>
      </c>
      <c r="J48" s="1">
        <f t="shared" si="8"/>
        <v>83.400000000000034</v>
      </c>
      <c r="K48" s="1">
        <v>354</v>
      </c>
      <c r="M48" s="11"/>
    </row>
    <row r="49" spans="3:13" x14ac:dyDescent="0.25">
      <c r="C49" s="5">
        <v>7</v>
      </c>
      <c r="D49" s="1">
        <f>+D48+$M$52</f>
        <v>77.71428571428568</v>
      </c>
      <c r="E49" s="6">
        <v>347</v>
      </c>
      <c r="F49" s="10">
        <v>13</v>
      </c>
      <c r="G49" s="1">
        <v>39</v>
      </c>
      <c r="H49" s="1">
        <v>349</v>
      </c>
      <c r="I49" t="s">
        <v>4</v>
      </c>
      <c r="J49" s="1">
        <f t="shared" si="8"/>
        <v>84.350000000000037</v>
      </c>
      <c r="K49" s="1">
        <v>354</v>
      </c>
      <c r="M49">
        <f>5/6</f>
        <v>0.83333333333333337</v>
      </c>
    </row>
    <row r="50" spans="3:13" x14ac:dyDescent="0.25">
      <c r="C50" s="5">
        <v>7</v>
      </c>
      <c r="D50" s="1">
        <f t="shared" ref="D50:D55" si="11">+D49+$M$52</f>
        <v>78.428571428571388</v>
      </c>
      <c r="E50" s="6">
        <v>349</v>
      </c>
      <c r="F50" s="10">
        <v>13</v>
      </c>
      <c r="G50" s="1">
        <v>39</v>
      </c>
      <c r="H50" s="1">
        <v>351</v>
      </c>
      <c r="I50" t="s">
        <v>4</v>
      </c>
      <c r="J50" s="1">
        <f t="shared" si="8"/>
        <v>85.30000000000004</v>
      </c>
      <c r="K50" s="1">
        <v>356</v>
      </c>
    </row>
    <row r="51" spans="3:13" x14ac:dyDescent="0.25">
      <c r="C51" s="5">
        <v>7</v>
      </c>
      <c r="D51" s="1">
        <f t="shared" si="11"/>
        <v>79.142857142857096</v>
      </c>
      <c r="E51" s="6">
        <v>355</v>
      </c>
      <c r="I51" t="s">
        <v>4</v>
      </c>
      <c r="J51" s="1">
        <f t="shared" si="8"/>
        <v>86.250000000000043</v>
      </c>
      <c r="K51" s="1">
        <v>355</v>
      </c>
      <c r="M51" s="11"/>
    </row>
    <row r="52" spans="3:13" x14ac:dyDescent="0.25">
      <c r="C52" s="5">
        <v>7</v>
      </c>
      <c r="D52" s="1">
        <f t="shared" si="11"/>
        <v>79.857142857142804</v>
      </c>
      <c r="E52" s="6">
        <v>358</v>
      </c>
      <c r="I52" t="s">
        <v>4</v>
      </c>
      <c r="J52" s="1">
        <f t="shared" si="8"/>
        <v>87.200000000000045</v>
      </c>
      <c r="K52" s="1">
        <v>354</v>
      </c>
      <c r="M52">
        <f>5/7</f>
        <v>0.7142857142857143</v>
      </c>
    </row>
    <row r="53" spans="3:13" x14ac:dyDescent="0.25">
      <c r="C53" s="5">
        <v>7</v>
      </c>
      <c r="D53" s="1">
        <f t="shared" si="11"/>
        <v>80.571428571428513</v>
      </c>
      <c r="E53" s="6">
        <v>358</v>
      </c>
      <c r="I53" t="s">
        <v>4</v>
      </c>
      <c r="J53" s="1">
        <f t="shared" si="8"/>
        <v>88.150000000000048</v>
      </c>
      <c r="K53" s="1">
        <v>356</v>
      </c>
      <c r="M53">
        <f>9/6</f>
        <v>1.5</v>
      </c>
    </row>
    <row r="54" spans="3:13" x14ac:dyDescent="0.25">
      <c r="C54" s="5">
        <v>7</v>
      </c>
      <c r="D54" s="1">
        <f t="shared" si="11"/>
        <v>81.285714285714221</v>
      </c>
      <c r="E54" s="6">
        <v>355</v>
      </c>
      <c r="I54" t="s">
        <v>4</v>
      </c>
      <c r="J54" s="1">
        <f t="shared" si="8"/>
        <v>89.100000000000051</v>
      </c>
      <c r="K54" s="1">
        <v>356</v>
      </c>
    </row>
    <row r="55" spans="3:13" x14ac:dyDescent="0.25">
      <c r="C55" s="5">
        <v>7</v>
      </c>
      <c r="D55" s="1">
        <f t="shared" si="11"/>
        <v>81.999999999999929</v>
      </c>
      <c r="E55" s="6">
        <v>360</v>
      </c>
      <c r="I55" t="s">
        <v>4</v>
      </c>
      <c r="J55" s="1">
        <f t="shared" si="8"/>
        <v>90.050000000000054</v>
      </c>
      <c r="K55" s="1">
        <v>362</v>
      </c>
    </row>
    <row r="56" spans="3:13" x14ac:dyDescent="0.25">
      <c r="C56" s="5">
        <v>7</v>
      </c>
      <c r="D56" s="1">
        <v>83.5</v>
      </c>
      <c r="E56" s="6">
        <v>357</v>
      </c>
      <c r="I56" t="s">
        <v>4</v>
      </c>
      <c r="J56" s="1">
        <f t="shared" si="8"/>
        <v>91.000000000000057</v>
      </c>
      <c r="K56" s="1">
        <v>361</v>
      </c>
    </row>
    <row r="57" spans="3:13" x14ac:dyDescent="0.25">
      <c r="C57" s="5">
        <v>7</v>
      </c>
      <c r="D57" s="1">
        <v>85</v>
      </c>
      <c r="E57" s="6">
        <v>359</v>
      </c>
    </row>
    <row r="58" spans="3:13" x14ac:dyDescent="0.25">
      <c r="C58" s="5">
        <v>7</v>
      </c>
      <c r="D58" s="1">
        <v>86.5</v>
      </c>
      <c r="E58" s="6">
        <v>359</v>
      </c>
    </row>
    <row r="59" spans="3:13" x14ac:dyDescent="0.25">
      <c r="C59" s="5">
        <v>7</v>
      </c>
      <c r="D59" s="1">
        <v>88</v>
      </c>
      <c r="E59" s="6">
        <v>360</v>
      </c>
    </row>
    <row r="60" spans="3:13" x14ac:dyDescent="0.25">
      <c r="C60" s="5">
        <v>7</v>
      </c>
      <c r="D60" s="1">
        <v>89.5</v>
      </c>
      <c r="E60" s="6">
        <v>362</v>
      </c>
    </row>
    <row r="61" spans="3:13" ht="15.75" thickBot="1" x14ac:dyDescent="0.3">
      <c r="C61" s="7">
        <v>7</v>
      </c>
      <c r="D61" s="8">
        <v>91</v>
      </c>
      <c r="E61" s="9">
        <v>360</v>
      </c>
    </row>
    <row r="62" spans="3:13" x14ac:dyDescent="0.25">
      <c r="E62">
        <f>+MIN(E5:E61)</f>
        <v>333</v>
      </c>
      <c r="H62">
        <f>+MIN(H5:H61)</f>
        <v>345</v>
      </c>
      <c r="K62">
        <f>+MIN(K5:K61)</f>
        <v>350</v>
      </c>
    </row>
    <row r="63" spans="3:13" x14ac:dyDescent="0.25">
      <c r="E63">
        <f>+MAX(E5:E61)</f>
        <v>362</v>
      </c>
      <c r="H63">
        <f>+MAX(H5:H61)</f>
        <v>364</v>
      </c>
      <c r="K63">
        <f>+MAX(K5:K61)</f>
        <v>366</v>
      </c>
    </row>
    <row r="64" spans="3:13" x14ac:dyDescent="0.25">
      <c r="F64">
        <f>SQRT(366-333)</f>
        <v>5.7445626465380286</v>
      </c>
      <c r="G64">
        <f>366-333</f>
        <v>33</v>
      </c>
    </row>
    <row r="65" spans="7:9" x14ac:dyDescent="0.25">
      <c r="G65">
        <f>+G64/6</f>
        <v>5.5</v>
      </c>
    </row>
    <row r="68" spans="7:9" x14ac:dyDescent="0.25">
      <c r="I68">
        <f>GEOMEAN(E5:E61,H5:H50,K5:K56)</f>
        <v>352.20753215460411</v>
      </c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0"/>
  <sheetViews>
    <sheetView topLeftCell="A12" zoomScale="70" zoomScaleNormal="70" workbookViewId="0">
      <selection activeCell="E3" sqref="E3:E48"/>
    </sheetView>
  </sheetViews>
  <sheetFormatPr baseColWidth="10" defaultRowHeight="15" x14ac:dyDescent="0.25"/>
  <cols>
    <col min="3" max="3" width="11.5703125" customWidth="1"/>
    <col min="4" max="4" width="21.140625" bestFit="1" customWidth="1"/>
    <col min="5" max="5" width="21.140625" customWidth="1"/>
    <col min="8" max="8" width="21.140625" bestFit="1" customWidth="1"/>
    <col min="9" max="9" width="21.140625" customWidth="1"/>
    <col min="12" max="12" width="20.28515625" customWidth="1"/>
    <col min="15" max="15" width="21.140625" bestFit="1" customWidth="1"/>
    <col min="17" max="17" width="21.140625" bestFit="1" customWidth="1"/>
  </cols>
  <sheetData>
    <row r="2" spans="1:17" x14ac:dyDescent="0.25">
      <c r="A2" s="15" t="s">
        <v>0</v>
      </c>
      <c r="B2" s="15" t="s">
        <v>1</v>
      </c>
      <c r="C2" s="15" t="s">
        <v>2</v>
      </c>
      <c r="D2" s="15"/>
      <c r="E2" s="13" t="s">
        <v>0</v>
      </c>
      <c r="F2" s="13" t="s">
        <v>1</v>
      </c>
      <c r="G2" s="13" t="s">
        <v>2</v>
      </c>
      <c r="H2" s="13"/>
      <c r="I2" s="12" t="s">
        <v>0</v>
      </c>
      <c r="J2" s="12" t="s">
        <v>1</v>
      </c>
      <c r="K2" s="12" t="s">
        <v>2</v>
      </c>
      <c r="L2" s="12"/>
      <c r="O2" s="16" t="s">
        <v>11</v>
      </c>
      <c r="P2" s="16"/>
      <c r="Q2" s="16"/>
    </row>
    <row r="3" spans="1:17" x14ac:dyDescent="0.25">
      <c r="A3" s="15">
        <v>7</v>
      </c>
      <c r="B3" s="15">
        <f>+Hoja1!D5</f>
        <v>40</v>
      </c>
      <c r="C3" s="15">
        <f>+Hoja1!E5+47</f>
        <v>392</v>
      </c>
      <c r="D3" s="15" t="str">
        <f t="shared" ref="D3:D9" si="0">IF(AND($P$8&gt;=C3,C3&gt;$O$8),"ROJO",IF(AND($P$7&gt;=C3,C3&gt;$O$7),"NARANJA OSCURO",IF(AND($P$6&gt;=C3,C3&gt;$O$6),"NARANJA",IF(AND($P$5&gt;=C3,C3&gt;$O$5),"AMARILLO OSCURO",IF(AND($P$4&gt;=C3,C3&gt;$O$4),"AMARILLO",IF(AND($P$3&gt;=C3,C3&gt;$O$3),"VERDE","INVALIDO"))))))</f>
        <v>AMARILLO OSCURO</v>
      </c>
      <c r="E3" s="13">
        <f>+Hoja1!F5</f>
        <v>11</v>
      </c>
      <c r="F3" s="13">
        <f>+Hoja1!G5</f>
        <v>91</v>
      </c>
      <c r="G3" s="13">
        <f>+Hoja1!H5+47</f>
        <v>398</v>
      </c>
      <c r="H3" s="13" t="str">
        <f t="shared" ref="H3:H48" si="1">IF(AND($P$8&gt;=G3,G3&gt;$O$8),"ROJO",IF(AND($P$7&gt;=G3,G3&gt;$O$7),"NARANJA OSCURO",IF(AND($P$6&gt;=G3,G3&gt;$O$6),"NARANJA",IF(AND($P$5&gt;=G3,G3&gt;$O$5),"AMARILLO OSCURO",IF(AND($P$4&gt;=G3,G3&gt;$O$4),"AMARILLO",IF(AND($P$3&gt;=G3,G3&gt;$O$3),"VERDE","INVALIDO"))))))</f>
        <v>NARANJA</v>
      </c>
      <c r="I3" s="12" t="s">
        <v>12</v>
      </c>
      <c r="J3" s="12">
        <f>+Hoja1!J5</f>
        <v>39</v>
      </c>
      <c r="K3" s="12">
        <f>+Hoja1!K5+47</f>
        <v>398</v>
      </c>
      <c r="L3" s="12" t="str">
        <f t="shared" ref="L3:L34" si="2">IF(AND($P$8&gt;=K3,K3&gt;$O$8),"ROJO",IF(AND($P$7&gt;=K3,K3&gt;$O$7),"NARANJA OSCURO",IF(AND($P$6&gt;=K3,K3&gt;$O$6),"NARANJA",IF(AND($P$5&gt;=K3,K3&gt;$O$5),"AMARILLO OSCURO",IF(AND($P$4&gt;=K3,K3&gt;$O$4),"AMARILLO",IF(AND($P$3&gt;=K3,K3&gt;$O$3),"VERDE","INVALIDO"))))))</f>
        <v>NARANJA</v>
      </c>
      <c r="O3" s="16">
        <f>333+47</f>
        <v>380</v>
      </c>
      <c r="P3" s="16">
        <f>+O4</f>
        <v>385.5</v>
      </c>
      <c r="Q3" s="16" t="s">
        <v>10</v>
      </c>
    </row>
    <row r="4" spans="1:17" x14ac:dyDescent="0.25">
      <c r="A4" s="15">
        <v>7</v>
      </c>
      <c r="B4" s="15">
        <f>+Hoja1!D6</f>
        <v>41</v>
      </c>
      <c r="C4" s="15">
        <f>+Hoja1!E6+47</f>
        <v>394</v>
      </c>
      <c r="D4" s="15" t="str">
        <f t="shared" si="0"/>
        <v>AMARILLO OSCURO</v>
      </c>
      <c r="E4" s="13">
        <f>+Hoja1!F6</f>
        <v>11</v>
      </c>
      <c r="F4" s="13">
        <f>+Hoja1!G6</f>
        <v>89.4</v>
      </c>
      <c r="G4" s="13">
        <f>+Hoja1!H6+47</f>
        <v>392</v>
      </c>
      <c r="H4" s="13" t="str">
        <f t="shared" si="1"/>
        <v>AMARILLO OSCURO</v>
      </c>
      <c r="I4" s="12" t="s">
        <v>12</v>
      </c>
      <c r="J4" s="12">
        <f>+Hoja1!J6</f>
        <v>40.090909090909093</v>
      </c>
      <c r="K4" s="12">
        <f>+Hoja1!K6+47</f>
        <v>397</v>
      </c>
      <c r="L4" s="12" t="str">
        <f t="shared" si="2"/>
        <v>NARANJA</v>
      </c>
      <c r="O4" s="16">
        <f>+O3+5.5</f>
        <v>385.5</v>
      </c>
      <c r="P4" s="16">
        <f>+O5</f>
        <v>391</v>
      </c>
      <c r="Q4" s="16" t="s">
        <v>9</v>
      </c>
    </row>
    <row r="5" spans="1:17" x14ac:dyDescent="0.25">
      <c r="A5" s="15">
        <v>7</v>
      </c>
      <c r="B5" s="15">
        <f>+Hoja1!D7</f>
        <v>42</v>
      </c>
      <c r="C5" s="15">
        <f>+Hoja1!E7+47</f>
        <v>384</v>
      </c>
      <c r="D5" s="15" t="str">
        <f t="shared" si="0"/>
        <v>VERDE</v>
      </c>
      <c r="E5" s="13">
        <f>+Hoja1!F7</f>
        <v>11</v>
      </c>
      <c r="F5" s="13">
        <f>+Hoja1!G7</f>
        <v>87.800000000000011</v>
      </c>
      <c r="G5" s="13">
        <f>+Hoja1!H7+47</f>
        <v>395</v>
      </c>
      <c r="H5" s="13" t="str">
        <f t="shared" si="1"/>
        <v>AMARILLO OSCURO</v>
      </c>
      <c r="I5" s="12" t="s">
        <v>12</v>
      </c>
      <c r="J5" s="12">
        <f>+Hoja1!J7</f>
        <v>41.181818181818187</v>
      </c>
      <c r="K5" s="12">
        <f>+Hoja1!K7+47</f>
        <v>402</v>
      </c>
      <c r="L5" s="12" t="str">
        <f t="shared" si="2"/>
        <v>NARANJA</v>
      </c>
      <c r="O5" s="16">
        <f t="shared" ref="O5:O8" si="3">+O4+5.5</f>
        <v>391</v>
      </c>
      <c r="P5" s="16">
        <f>+O6</f>
        <v>396.5</v>
      </c>
      <c r="Q5" s="16" t="s">
        <v>8</v>
      </c>
    </row>
    <row r="6" spans="1:17" x14ac:dyDescent="0.25">
      <c r="A6" s="15">
        <v>7</v>
      </c>
      <c r="B6" s="15">
        <f>+Hoja1!D8</f>
        <v>43</v>
      </c>
      <c r="C6" s="15">
        <f>+Hoja1!E8+47</f>
        <v>392</v>
      </c>
      <c r="D6" s="15" t="str">
        <f t="shared" si="0"/>
        <v>AMARILLO OSCURO</v>
      </c>
      <c r="E6" s="13">
        <f>+Hoja1!F8</f>
        <v>11</v>
      </c>
      <c r="F6" s="13">
        <f>+Hoja1!G8</f>
        <v>86.200000000000017</v>
      </c>
      <c r="G6" s="13">
        <f>+Hoja1!H8+47</f>
        <v>394</v>
      </c>
      <c r="H6" s="13" t="str">
        <f t="shared" si="1"/>
        <v>AMARILLO OSCURO</v>
      </c>
      <c r="I6" s="12" t="s">
        <v>12</v>
      </c>
      <c r="J6" s="12">
        <f>+Hoja1!J8</f>
        <v>42.27272727272728</v>
      </c>
      <c r="K6" s="12">
        <f>+Hoja1!K8+47</f>
        <v>404</v>
      </c>
      <c r="L6" s="12" t="str">
        <f t="shared" si="2"/>
        <v>NARANJA OSCURO</v>
      </c>
      <c r="O6" s="16">
        <f t="shared" si="3"/>
        <v>396.5</v>
      </c>
      <c r="P6" s="16">
        <f>+O7</f>
        <v>402</v>
      </c>
      <c r="Q6" s="16" t="s">
        <v>7</v>
      </c>
    </row>
    <row r="7" spans="1:17" x14ac:dyDescent="0.25">
      <c r="A7" s="15">
        <v>7</v>
      </c>
      <c r="B7" s="15">
        <f>+Hoja1!D9</f>
        <v>44</v>
      </c>
      <c r="C7" s="15">
        <f>+Hoja1!E9+47</f>
        <v>394</v>
      </c>
      <c r="D7" s="15" t="str">
        <f t="shared" si="0"/>
        <v>AMARILLO OSCURO</v>
      </c>
      <c r="E7" s="13">
        <f>+Hoja1!F9</f>
        <v>11</v>
      </c>
      <c r="F7" s="13">
        <f>+Hoja1!G9</f>
        <v>84.600000000000023</v>
      </c>
      <c r="G7" s="13">
        <f>+Hoja1!H9+47</f>
        <v>398</v>
      </c>
      <c r="H7" s="13" t="str">
        <f t="shared" si="1"/>
        <v>NARANJA</v>
      </c>
      <c r="I7" s="12" t="s">
        <v>12</v>
      </c>
      <c r="J7" s="12">
        <f>+Hoja1!J9</f>
        <v>43.363636363636374</v>
      </c>
      <c r="K7" s="12">
        <f>+Hoja1!K9+47</f>
        <v>405</v>
      </c>
      <c r="L7" s="12" t="str">
        <f t="shared" si="2"/>
        <v>NARANJA OSCURO</v>
      </c>
      <c r="O7" s="16">
        <f t="shared" si="3"/>
        <v>402</v>
      </c>
      <c r="P7" s="16">
        <f>+O8</f>
        <v>407.5</v>
      </c>
      <c r="Q7" s="16" t="s">
        <v>6</v>
      </c>
    </row>
    <row r="8" spans="1:17" x14ac:dyDescent="0.25">
      <c r="A8" s="15">
        <v>7</v>
      </c>
      <c r="B8" s="15">
        <f>+Hoja1!D10</f>
        <v>45</v>
      </c>
      <c r="C8" s="15">
        <f>+Hoja1!E10+47</f>
        <v>382</v>
      </c>
      <c r="D8" s="15" t="str">
        <f t="shared" si="0"/>
        <v>VERDE</v>
      </c>
      <c r="E8" s="13">
        <f>+Hoja1!F10</f>
        <v>11</v>
      </c>
      <c r="F8" s="13">
        <f>+Hoja1!G10</f>
        <v>83.000000000000028</v>
      </c>
      <c r="G8" s="13">
        <f>+Hoja1!H10+47</f>
        <v>397</v>
      </c>
      <c r="H8" s="13" t="str">
        <f t="shared" si="1"/>
        <v>NARANJA</v>
      </c>
      <c r="I8" s="12" t="s">
        <v>12</v>
      </c>
      <c r="J8" s="12">
        <f>+Hoja1!J10</f>
        <v>44.454545454545467</v>
      </c>
      <c r="K8" s="12">
        <f>+Hoja1!K10+47</f>
        <v>408</v>
      </c>
      <c r="L8" s="12" t="str">
        <f t="shared" si="2"/>
        <v>ROJO</v>
      </c>
      <c r="O8" s="16">
        <f t="shared" si="3"/>
        <v>407.5</v>
      </c>
      <c r="P8" s="16">
        <f>366+47</f>
        <v>413</v>
      </c>
      <c r="Q8" s="16" t="s">
        <v>5</v>
      </c>
    </row>
    <row r="9" spans="1:17" x14ac:dyDescent="0.25">
      <c r="A9" s="15">
        <v>7</v>
      </c>
      <c r="B9" s="15">
        <f>+Hoja1!D11</f>
        <v>46</v>
      </c>
      <c r="C9" s="15">
        <f>+Hoja1!E11+47</f>
        <v>384</v>
      </c>
      <c r="D9" s="15" t="str">
        <f t="shared" si="0"/>
        <v>VERDE</v>
      </c>
      <c r="E9" s="13">
        <f>+Hoja1!F11</f>
        <v>11</v>
      </c>
      <c r="F9" s="13">
        <f>+Hoja1!G11</f>
        <v>82.1666666666667</v>
      </c>
      <c r="G9" s="13">
        <f>+Hoja1!H11+47</f>
        <v>401</v>
      </c>
      <c r="H9" s="13" t="str">
        <f t="shared" si="1"/>
        <v>NARANJA</v>
      </c>
      <c r="I9" s="12" t="s">
        <v>12</v>
      </c>
      <c r="J9" s="12">
        <f>+Hoja1!J11</f>
        <v>45.545454545454561</v>
      </c>
      <c r="K9" s="12">
        <f>+Hoja1!K11+47</f>
        <v>409</v>
      </c>
      <c r="L9" s="12" t="str">
        <f t="shared" si="2"/>
        <v>ROJO</v>
      </c>
    </row>
    <row r="10" spans="1:17" x14ac:dyDescent="0.25">
      <c r="A10" s="15">
        <v>7</v>
      </c>
      <c r="B10" s="15">
        <f>+Hoja1!D12</f>
        <v>47</v>
      </c>
      <c r="C10" s="15">
        <f>+Hoja1!E12+47</f>
        <v>380</v>
      </c>
      <c r="D10" s="15" t="str">
        <f>IF(AND($P$8&gt;=C10,C10&gt;$O$8),"ROJO",IF(AND($P$7&gt;=C10,C10&gt;$O$7),"NARANJA OSCURO",IF(AND($P$6&gt;=C10,C10&gt;$O$6),"NARANJA",IF(AND($P$5&gt;=C10,C10&gt;$O$5),"AMARILLO OSCURO",IF(AND($P$4&gt;=C10,C10&gt;$O$4),"AMARILLO",IF(AND($P$3&gt;=C10,C10&gt;=$O$3),"VERDE","INVALIDO"))))))</f>
        <v>VERDE</v>
      </c>
      <c r="E10" s="13">
        <f>+Hoja1!F12</f>
        <v>11</v>
      </c>
      <c r="F10" s="13">
        <f>+Hoja1!G12</f>
        <v>81.333333333333371</v>
      </c>
      <c r="G10" s="13">
        <f>+Hoja1!H12+47</f>
        <v>402</v>
      </c>
      <c r="H10" s="13" t="str">
        <f t="shared" si="1"/>
        <v>NARANJA</v>
      </c>
      <c r="I10" s="12" t="s">
        <v>12</v>
      </c>
      <c r="J10" s="12">
        <f>+Hoja1!J12</f>
        <v>46.636363636363654</v>
      </c>
      <c r="K10" s="12">
        <f>+Hoja1!K12+47</f>
        <v>408</v>
      </c>
      <c r="L10" s="12" t="str">
        <f t="shared" si="2"/>
        <v>ROJO</v>
      </c>
    </row>
    <row r="11" spans="1:17" x14ac:dyDescent="0.25">
      <c r="A11" s="15">
        <v>7</v>
      </c>
      <c r="B11" s="15">
        <f>+Hoja1!D13</f>
        <v>48</v>
      </c>
      <c r="C11" s="15">
        <f>+Hoja1!E13+47</f>
        <v>381</v>
      </c>
      <c r="D11" s="15" t="str">
        <f t="shared" ref="D11:D42" si="4">IF(AND($P$8&gt;=C11,C11&gt;$O$8),"ROJO",IF(AND($P$7&gt;=C11,C11&gt;$O$7),"NARANJA OSCURO",IF(AND($P$6&gt;=C11,C11&gt;$O$6),"NARANJA",IF(AND($P$5&gt;=C11,C11&gt;$O$5),"AMARILLO OSCURO",IF(AND($P$4&gt;=C11,C11&gt;$O$4),"AMARILLO",IF(AND($P$3&gt;=C11,C11&gt;$O$3),"VERDE","INVALIDO"))))))</f>
        <v>VERDE</v>
      </c>
      <c r="E11" s="13">
        <f>+Hoja1!F13</f>
        <v>11</v>
      </c>
      <c r="F11" s="13">
        <f>+Hoja1!G13</f>
        <v>80.500000000000043</v>
      </c>
      <c r="G11" s="13">
        <f>+Hoja1!H13+47</f>
        <v>407</v>
      </c>
      <c r="H11" s="13" t="str">
        <f t="shared" si="1"/>
        <v>NARANJA OSCURO</v>
      </c>
      <c r="I11" s="12" t="s">
        <v>12</v>
      </c>
      <c r="J11" s="12">
        <f>+Hoja1!J13</f>
        <v>47.727272727272748</v>
      </c>
      <c r="K11" s="12">
        <f>+Hoja1!K13+47</f>
        <v>408</v>
      </c>
      <c r="L11" s="12" t="str">
        <f t="shared" si="2"/>
        <v>ROJO</v>
      </c>
    </row>
    <row r="12" spans="1:17" x14ac:dyDescent="0.25">
      <c r="A12" s="15">
        <v>7</v>
      </c>
      <c r="B12" s="15">
        <f>+Hoja1!D14</f>
        <v>49</v>
      </c>
      <c r="C12" s="15">
        <f>+Hoja1!E14+47</f>
        <v>381</v>
      </c>
      <c r="D12" s="15" t="str">
        <f t="shared" si="4"/>
        <v>VERDE</v>
      </c>
      <c r="E12" s="13">
        <f>+Hoja1!F14</f>
        <v>11</v>
      </c>
      <c r="F12" s="13">
        <f>+Hoja1!G14</f>
        <v>79.666666666666714</v>
      </c>
      <c r="G12" s="13">
        <f>+Hoja1!H14+47</f>
        <v>395</v>
      </c>
      <c r="H12" s="13" t="str">
        <f t="shared" si="1"/>
        <v>AMARILLO OSCURO</v>
      </c>
      <c r="I12" s="12" t="s">
        <v>12</v>
      </c>
      <c r="J12" s="12">
        <f>+Hoja1!J14</f>
        <v>48.818181818181841</v>
      </c>
      <c r="K12" s="12">
        <f>+Hoja1!K14+47</f>
        <v>411</v>
      </c>
      <c r="L12" s="12" t="str">
        <f t="shared" si="2"/>
        <v>ROJO</v>
      </c>
    </row>
    <row r="13" spans="1:17" x14ac:dyDescent="0.25">
      <c r="A13" s="15">
        <v>7</v>
      </c>
      <c r="B13" s="15">
        <f>+Hoja1!D15</f>
        <v>50</v>
      </c>
      <c r="C13" s="15">
        <f>+Hoja1!E15+47</f>
        <v>382</v>
      </c>
      <c r="D13" s="15" t="str">
        <f t="shared" si="4"/>
        <v>VERDE</v>
      </c>
      <c r="E13" s="13">
        <f>+Hoja1!F15</f>
        <v>11</v>
      </c>
      <c r="F13" s="13">
        <f>+Hoja1!G15</f>
        <v>78.833333333333385</v>
      </c>
      <c r="G13" s="13">
        <f>+Hoja1!H15+47</f>
        <v>398</v>
      </c>
      <c r="H13" s="13" t="str">
        <f t="shared" si="1"/>
        <v>NARANJA</v>
      </c>
      <c r="I13" s="12" t="s">
        <v>12</v>
      </c>
      <c r="J13" s="12">
        <f>+Hoja1!J15</f>
        <v>49.909090909090935</v>
      </c>
      <c r="K13" s="12">
        <f>+Hoja1!K15+47</f>
        <v>407</v>
      </c>
      <c r="L13" s="12" t="str">
        <f t="shared" si="2"/>
        <v>NARANJA OSCURO</v>
      </c>
    </row>
    <row r="14" spans="1:17" x14ac:dyDescent="0.25">
      <c r="A14" s="15">
        <v>7</v>
      </c>
      <c r="B14" s="15">
        <f>+Hoja1!D16</f>
        <v>51</v>
      </c>
      <c r="C14" s="15">
        <f>+Hoja1!E16+47</f>
        <v>382</v>
      </c>
      <c r="D14" s="15" t="str">
        <f t="shared" si="4"/>
        <v>VERDE</v>
      </c>
      <c r="E14" s="13">
        <f>+Hoja1!F16</f>
        <v>11</v>
      </c>
      <c r="F14" s="13">
        <f>+Hoja1!G16</f>
        <v>78.000000000000057</v>
      </c>
      <c r="G14" s="13">
        <f>+Hoja1!H16+47</f>
        <v>396</v>
      </c>
      <c r="H14" s="13" t="str">
        <f t="shared" si="1"/>
        <v>AMARILLO OSCURO</v>
      </c>
      <c r="I14" s="12" t="s">
        <v>12</v>
      </c>
      <c r="J14" s="12">
        <f>+Hoja1!J16</f>
        <v>51.000000000000028</v>
      </c>
      <c r="K14" s="12">
        <f>+Hoja1!K16+47</f>
        <v>411</v>
      </c>
      <c r="L14" s="12" t="str">
        <f t="shared" si="2"/>
        <v>ROJO</v>
      </c>
    </row>
    <row r="15" spans="1:17" x14ac:dyDescent="0.25">
      <c r="A15" s="15">
        <v>7</v>
      </c>
      <c r="B15" s="15">
        <f>+Hoja1!D17</f>
        <v>52</v>
      </c>
      <c r="C15" s="15">
        <f>+Hoja1!E17+47</f>
        <v>384</v>
      </c>
      <c r="D15" s="15" t="str">
        <f t="shared" si="4"/>
        <v>VERDE</v>
      </c>
      <c r="E15" s="13">
        <f>+Hoja1!F17</f>
        <v>11</v>
      </c>
      <c r="F15" s="13">
        <f>+Hoja1!G17</f>
        <v>77.166666666666728</v>
      </c>
      <c r="G15" s="13">
        <f>+Hoja1!H17+47</f>
        <v>393</v>
      </c>
      <c r="H15" s="13" t="str">
        <f t="shared" si="1"/>
        <v>AMARILLO OSCURO</v>
      </c>
      <c r="I15" s="12" t="s">
        <v>12</v>
      </c>
      <c r="J15" s="12">
        <f>+Hoja1!J17</f>
        <v>52.090909090909122</v>
      </c>
      <c r="K15" s="12">
        <f>+Hoja1!K17+47</f>
        <v>405</v>
      </c>
      <c r="L15" s="12" t="str">
        <f t="shared" si="2"/>
        <v>NARANJA OSCURO</v>
      </c>
    </row>
    <row r="16" spans="1:17" x14ac:dyDescent="0.25">
      <c r="A16" s="15">
        <v>7</v>
      </c>
      <c r="B16" s="15">
        <f>+Hoja1!D18</f>
        <v>53</v>
      </c>
      <c r="C16" s="15">
        <f>+Hoja1!E18+47</f>
        <v>389</v>
      </c>
      <c r="D16" s="15" t="str">
        <f t="shared" si="4"/>
        <v>AMARILLO</v>
      </c>
      <c r="E16" s="13">
        <f>+Hoja1!F18</f>
        <v>11</v>
      </c>
      <c r="F16" s="13">
        <f>+Hoja1!G18</f>
        <v>76.3333333333334</v>
      </c>
      <c r="G16" s="13">
        <f>+Hoja1!H18+47</f>
        <v>401</v>
      </c>
      <c r="H16" s="13" t="str">
        <f t="shared" si="1"/>
        <v>NARANJA</v>
      </c>
      <c r="I16" s="12" t="s">
        <v>12</v>
      </c>
      <c r="J16" s="12">
        <f>+Hoja1!J18</f>
        <v>53.181818181818215</v>
      </c>
      <c r="K16" s="12">
        <f>+Hoja1!K18+47</f>
        <v>406</v>
      </c>
      <c r="L16" s="12" t="str">
        <f t="shared" si="2"/>
        <v>NARANJA OSCURO</v>
      </c>
    </row>
    <row r="17" spans="1:12" x14ac:dyDescent="0.25">
      <c r="A17" s="15">
        <v>7</v>
      </c>
      <c r="B17" s="15">
        <f>+Hoja1!D19</f>
        <v>54</v>
      </c>
      <c r="C17" s="15">
        <f>+Hoja1!E19+47</f>
        <v>387</v>
      </c>
      <c r="D17" s="15" t="str">
        <f t="shared" si="4"/>
        <v>AMARILLO</v>
      </c>
      <c r="E17" s="13">
        <f>+Hoja1!F19</f>
        <v>11</v>
      </c>
      <c r="F17" s="13">
        <f>+Hoja1!G19</f>
        <v>75.500000000000071</v>
      </c>
      <c r="G17" s="13">
        <f>+Hoja1!H19+47</f>
        <v>397</v>
      </c>
      <c r="H17" s="13" t="str">
        <f t="shared" si="1"/>
        <v>NARANJA</v>
      </c>
      <c r="I17" s="12" t="s">
        <v>12</v>
      </c>
      <c r="J17" s="12">
        <f>+Hoja1!J19</f>
        <v>54.272727272727309</v>
      </c>
      <c r="K17" s="12">
        <f>+Hoja1!K19+47</f>
        <v>409</v>
      </c>
      <c r="L17" s="12" t="str">
        <f t="shared" si="2"/>
        <v>ROJO</v>
      </c>
    </row>
    <row r="18" spans="1:12" x14ac:dyDescent="0.25">
      <c r="A18" s="15">
        <v>7</v>
      </c>
      <c r="B18" s="15">
        <f>+Hoja1!D20</f>
        <v>55</v>
      </c>
      <c r="C18" s="15">
        <f>+Hoja1!E20+47</f>
        <v>389</v>
      </c>
      <c r="D18" s="15" t="str">
        <f t="shared" si="4"/>
        <v>AMARILLO</v>
      </c>
      <c r="E18" s="13">
        <f>+Hoja1!F20</f>
        <v>11</v>
      </c>
      <c r="F18" s="13">
        <f>+Hoja1!G20</f>
        <v>74.666666666666742</v>
      </c>
      <c r="G18" s="13">
        <f>+Hoja1!H20+47</f>
        <v>399</v>
      </c>
      <c r="H18" s="13" t="str">
        <f t="shared" si="1"/>
        <v>NARANJA</v>
      </c>
      <c r="I18" s="12" t="s">
        <v>12</v>
      </c>
      <c r="J18" s="12">
        <f>+Hoja1!J20</f>
        <v>55.363636363636402</v>
      </c>
      <c r="K18" s="12">
        <f>+Hoja1!K20+47</f>
        <v>409</v>
      </c>
      <c r="L18" s="12" t="str">
        <f t="shared" si="2"/>
        <v>ROJO</v>
      </c>
    </row>
    <row r="19" spans="1:12" x14ac:dyDescent="0.25">
      <c r="A19" s="15">
        <v>7</v>
      </c>
      <c r="B19" s="15">
        <f>+Hoja1!D21</f>
        <v>56</v>
      </c>
      <c r="C19" s="15">
        <f>+Hoja1!E21+47</f>
        <v>388</v>
      </c>
      <c r="D19" s="15" t="str">
        <f t="shared" si="4"/>
        <v>AMARILLO</v>
      </c>
      <c r="E19" s="13">
        <f>+Hoja1!F21</f>
        <v>11</v>
      </c>
      <c r="F19" s="13">
        <f>+Hoja1!G21</f>
        <v>73.833333333333414</v>
      </c>
      <c r="G19" s="13">
        <f>+Hoja1!H21+47</f>
        <v>400</v>
      </c>
      <c r="H19" s="13" t="str">
        <f t="shared" si="1"/>
        <v>NARANJA</v>
      </c>
      <c r="I19" s="12" t="s">
        <v>12</v>
      </c>
      <c r="J19" s="12">
        <f>+Hoja1!J21</f>
        <v>56.454545454545496</v>
      </c>
      <c r="K19" s="12">
        <f>+Hoja1!K21+47</f>
        <v>413</v>
      </c>
      <c r="L19" s="12" t="str">
        <f t="shared" si="2"/>
        <v>ROJO</v>
      </c>
    </row>
    <row r="20" spans="1:12" x14ac:dyDescent="0.25">
      <c r="A20" s="15">
        <v>7</v>
      </c>
      <c r="B20" s="15">
        <f>+Hoja1!D22</f>
        <v>56.7</v>
      </c>
      <c r="C20" s="15">
        <f>+Hoja1!E22+47</f>
        <v>390</v>
      </c>
      <c r="D20" s="15" t="str">
        <f t="shared" si="4"/>
        <v>AMARILLO</v>
      </c>
      <c r="E20" s="13">
        <f>+Hoja1!F22</f>
        <v>11</v>
      </c>
      <c r="F20" s="13">
        <f>+Hoja1!G22</f>
        <v>73.000000000000085</v>
      </c>
      <c r="G20" s="13">
        <f>+Hoja1!H22+47</f>
        <v>397</v>
      </c>
      <c r="H20" s="13" t="str">
        <f t="shared" si="1"/>
        <v>NARANJA</v>
      </c>
      <c r="I20" s="12" t="s">
        <v>12</v>
      </c>
      <c r="J20" s="12">
        <f>+Hoja1!J22</f>
        <v>57.545454545454589</v>
      </c>
      <c r="K20" s="12">
        <f>+Hoja1!K22+47</f>
        <v>409</v>
      </c>
      <c r="L20" s="12" t="str">
        <f t="shared" si="2"/>
        <v>ROJO</v>
      </c>
    </row>
    <row r="21" spans="1:12" x14ac:dyDescent="0.25">
      <c r="A21" s="15">
        <v>7</v>
      </c>
      <c r="B21" s="15">
        <f>+Hoja1!D23</f>
        <v>57.400000000000006</v>
      </c>
      <c r="C21" s="15">
        <f>+Hoja1!E23+47</f>
        <v>390</v>
      </c>
      <c r="D21" s="15" t="str">
        <f t="shared" si="4"/>
        <v>AMARILLO</v>
      </c>
      <c r="E21" s="13">
        <f>+Hoja1!F23</f>
        <v>11</v>
      </c>
      <c r="F21" s="13">
        <f>+Hoja1!G23</f>
        <v>72.166666666666757</v>
      </c>
      <c r="G21" s="13">
        <f>+Hoja1!H23+47</f>
        <v>398</v>
      </c>
      <c r="H21" s="13" t="str">
        <f t="shared" si="1"/>
        <v>NARANJA</v>
      </c>
      <c r="I21" s="12" t="s">
        <v>12</v>
      </c>
      <c r="J21" s="12">
        <f>+Hoja1!J23</f>
        <v>58.636363636363683</v>
      </c>
      <c r="K21" s="12">
        <f>+Hoja1!K23+47</f>
        <v>406</v>
      </c>
      <c r="L21" s="12" t="str">
        <f t="shared" si="2"/>
        <v>NARANJA OSCURO</v>
      </c>
    </row>
    <row r="22" spans="1:12" x14ac:dyDescent="0.25">
      <c r="A22" s="15">
        <v>7</v>
      </c>
      <c r="B22" s="15">
        <f>+Hoja1!D24</f>
        <v>58.100000000000009</v>
      </c>
      <c r="C22" s="15">
        <f>+Hoja1!E24+47</f>
        <v>390</v>
      </c>
      <c r="D22" s="15" t="str">
        <f t="shared" si="4"/>
        <v>AMARILLO</v>
      </c>
      <c r="E22" s="13">
        <f>+Hoja1!F24</f>
        <v>11</v>
      </c>
      <c r="F22" s="13">
        <f>+Hoja1!G24</f>
        <v>71.333333333333428</v>
      </c>
      <c r="G22" s="13">
        <f>+Hoja1!H24+47</f>
        <v>399</v>
      </c>
      <c r="H22" s="13" t="str">
        <f t="shared" si="1"/>
        <v>NARANJA</v>
      </c>
      <c r="I22" s="12" t="s">
        <v>12</v>
      </c>
      <c r="J22" s="12">
        <f>+Hoja1!J24</f>
        <v>59.727272727272776</v>
      </c>
      <c r="K22" s="12">
        <f>+Hoja1!K24+47</f>
        <v>411</v>
      </c>
      <c r="L22" s="12" t="str">
        <f t="shared" si="2"/>
        <v>ROJO</v>
      </c>
    </row>
    <row r="23" spans="1:12" x14ac:dyDescent="0.25">
      <c r="A23" s="15">
        <v>7</v>
      </c>
      <c r="B23" s="15">
        <f>+Hoja1!D25</f>
        <v>58.800000000000011</v>
      </c>
      <c r="C23" s="15">
        <f>+Hoja1!E25+47</f>
        <v>390</v>
      </c>
      <c r="D23" s="15" t="str">
        <f t="shared" si="4"/>
        <v>AMARILLO</v>
      </c>
      <c r="E23" s="13">
        <f>+Hoja1!F25</f>
        <v>11</v>
      </c>
      <c r="F23" s="13">
        <f>+Hoja1!G25</f>
        <v>70.500000000000099</v>
      </c>
      <c r="G23" s="13">
        <f>+Hoja1!H25+47</f>
        <v>395</v>
      </c>
      <c r="H23" s="13" t="str">
        <f t="shared" si="1"/>
        <v>AMARILLO OSCURO</v>
      </c>
      <c r="I23" s="12" t="s">
        <v>12</v>
      </c>
      <c r="J23" s="12">
        <f>+Hoja1!J25</f>
        <v>60.81818181818187</v>
      </c>
      <c r="K23" s="12">
        <f>+Hoja1!K25+47</f>
        <v>406</v>
      </c>
      <c r="L23" s="12" t="str">
        <f t="shared" si="2"/>
        <v>NARANJA OSCURO</v>
      </c>
    </row>
    <row r="24" spans="1:12" x14ac:dyDescent="0.25">
      <c r="A24" s="15">
        <v>7</v>
      </c>
      <c r="B24" s="15">
        <f>+Hoja1!D26</f>
        <v>59.500000000000014</v>
      </c>
      <c r="C24" s="15">
        <f>+Hoja1!E26+47</f>
        <v>391</v>
      </c>
      <c r="D24" s="15" t="str">
        <f t="shared" si="4"/>
        <v>AMARILLO</v>
      </c>
      <c r="E24" s="13">
        <f>+Hoja1!F26</f>
        <v>11</v>
      </c>
      <c r="F24" s="13">
        <f>+Hoja1!G26</f>
        <v>69.666666666666771</v>
      </c>
      <c r="G24" s="13">
        <f>+Hoja1!H26+47</f>
        <v>404</v>
      </c>
      <c r="H24" s="13" t="str">
        <f t="shared" si="1"/>
        <v>NARANJA OSCURO</v>
      </c>
      <c r="I24" s="12" t="s">
        <v>12</v>
      </c>
      <c r="J24" s="12">
        <f>+Hoja1!J26</f>
        <v>61.909090909090963</v>
      </c>
      <c r="K24" s="12">
        <f>+Hoja1!K26+47</f>
        <v>408</v>
      </c>
      <c r="L24" s="12" t="str">
        <f t="shared" si="2"/>
        <v>ROJO</v>
      </c>
    </row>
    <row r="25" spans="1:12" x14ac:dyDescent="0.25">
      <c r="A25" s="15">
        <v>7</v>
      </c>
      <c r="B25" s="15">
        <f>+Hoja1!D27</f>
        <v>60.200000000000017</v>
      </c>
      <c r="C25" s="15">
        <f>+Hoja1!E27+47</f>
        <v>391</v>
      </c>
      <c r="D25" s="15" t="str">
        <f t="shared" si="4"/>
        <v>AMARILLO</v>
      </c>
      <c r="E25" s="13">
        <f>+Hoja1!F27</f>
        <v>11</v>
      </c>
      <c r="F25" s="13">
        <f>+Hoja1!G27</f>
        <v>68.833333333333442</v>
      </c>
      <c r="G25" s="13">
        <f>+Hoja1!H27+47</f>
        <v>395</v>
      </c>
      <c r="H25" s="13" t="str">
        <f t="shared" si="1"/>
        <v>AMARILLO OSCURO</v>
      </c>
      <c r="I25" s="12" t="s">
        <v>12</v>
      </c>
      <c r="J25" s="12">
        <f>+Hoja1!J27</f>
        <v>63.000000000000057</v>
      </c>
      <c r="K25" s="12">
        <f>+Hoja1!K27+47</f>
        <v>405</v>
      </c>
      <c r="L25" s="12" t="str">
        <f t="shared" si="2"/>
        <v>NARANJA OSCURO</v>
      </c>
    </row>
    <row r="26" spans="1:12" x14ac:dyDescent="0.25">
      <c r="A26" s="15">
        <v>7</v>
      </c>
      <c r="B26" s="15">
        <f>+Hoja1!D28</f>
        <v>60.90000000000002</v>
      </c>
      <c r="C26" s="15">
        <f>+Hoja1!E28+47</f>
        <v>392</v>
      </c>
      <c r="D26" s="15" t="str">
        <f t="shared" si="4"/>
        <v>AMARILLO OSCURO</v>
      </c>
      <c r="E26" s="13">
        <f>+Hoja1!F28</f>
        <v>11</v>
      </c>
      <c r="F26" s="13">
        <f>+Hoja1!G28</f>
        <v>68.000000000000114</v>
      </c>
      <c r="G26" s="13">
        <f>+Hoja1!H28+47</f>
        <v>396</v>
      </c>
      <c r="H26" s="13" t="str">
        <f t="shared" si="1"/>
        <v>AMARILLO OSCURO</v>
      </c>
      <c r="I26" s="12" t="s">
        <v>12</v>
      </c>
      <c r="J26" s="12">
        <f>+Hoja1!J28</f>
        <v>64</v>
      </c>
      <c r="K26" s="12">
        <f>+Hoja1!K28+47</f>
        <v>398</v>
      </c>
      <c r="L26" s="12" t="str">
        <f t="shared" si="2"/>
        <v>NARANJA</v>
      </c>
    </row>
    <row r="27" spans="1:12" x14ac:dyDescent="0.25">
      <c r="A27" s="15">
        <v>7</v>
      </c>
      <c r="B27" s="15">
        <f>+Hoja1!D29</f>
        <v>61.600000000000023</v>
      </c>
      <c r="C27" s="15">
        <f>+Hoja1!E29+47</f>
        <v>392</v>
      </c>
      <c r="D27" s="15" t="str">
        <f t="shared" si="4"/>
        <v>AMARILLO OSCURO</v>
      </c>
      <c r="E27" s="13">
        <f>+Hoja1!F29</f>
        <v>11</v>
      </c>
      <c r="F27" s="13">
        <f>+Hoja1!G29</f>
        <v>67.166666666666785</v>
      </c>
      <c r="G27" s="13">
        <f>+Hoja1!H29+47</f>
        <v>395</v>
      </c>
      <c r="H27" s="13" t="str">
        <f t="shared" si="1"/>
        <v>AMARILLO OSCURO</v>
      </c>
      <c r="I27" s="12" t="s">
        <v>12</v>
      </c>
      <c r="J27" s="12">
        <f>+Hoja1!J29</f>
        <v>65</v>
      </c>
      <c r="K27" s="12">
        <f>+Hoja1!K29+47</f>
        <v>401</v>
      </c>
      <c r="L27" s="12" t="str">
        <f t="shared" si="2"/>
        <v>NARANJA</v>
      </c>
    </row>
    <row r="28" spans="1:12" x14ac:dyDescent="0.25">
      <c r="A28" s="15">
        <v>7</v>
      </c>
      <c r="B28" s="15">
        <f>+Hoja1!D30</f>
        <v>62.300000000000026</v>
      </c>
      <c r="C28" s="15">
        <f>+Hoja1!E30+47</f>
        <v>394</v>
      </c>
      <c r="D28" s="15" t="str">
        <f t="shared" si="4"/>
        <v>AMARILLO OSCURO</v>
      </c>
      <c r="E28" s="13">
        <f>+Hoja1!F30</f>
        <v>11</v>
      </c>
      <c r="F28" s="13">
        <f>+Hoja1!G30</f>
        <v>66.333333333333456</v>
      </c>
      <c r="G28" s="13">
        <f>+Hoja1!H30+47</f>
        <v>393</v>
      </c>
      <c r="H28" s="13" t="str">
        <f t="shared" si="1"/>
        <v>AMARILLO OSCURO</v>
      </c>
      <c r="I28" s="12" t="s">
        <v>12</v>
      </c>
      <c r="J28" s="12">
        <f>+Hoja1!J30</f>
        <v>66</v>
      </c>
      <c r="K28" s="12">
        <f>+Hoja1!K30+47</f>
        <v>400</v>
      </c>
      <c r="L28" s="12" t="str">
        <f t="shared" si="2"/>
        <v>NARANJA</v>
      </c>
    </row>
    <row r="29" spans="1:12" x14ac:dyDescent="0.25">
      <c r="A29" s="15">
        <v>7</v>
      </c>
      <c r="B29" s="15">
        <f>+Hoja1!D31</f>
        <v>63.000000000000028</v>
      </c>
      <c r="C29" s="15">
        <f>+Hoja1!E31+47</f>
        <v>394</v>
      </c>
      <c r="D29" s="15" t="str">
        <f t="shared" si="4"/>
        <v>AMARILLO OSCURO</v>
      </c>
      <c r="E29" s="13">
        <f>+Hoja1!F31</f>
        <v>11</v>
      </c>
      <c r="F29" s="13">
        <f>+Hoja1!G31</f>
        <v>65.500000000000128</v>
      </c>
      <c r="G29" s="13">
        <f>+Hoja1!H31+47</f>
        <v>401</v>
      </c>
      <c r="H29" s="13" t="str">
        <f t="shared" si="1"/>
        <v>NARANJA</v>
      </c>
      <c r="I29" s="12" t="s">
        <v>12</v>
      </c>
      <c r="J29" s="12">
        <f>+Hoja1!J31</f>
        <v>67</v>
      </c>
      <c r="K29" s="12">
        <f>+Hoja1!K31+47</f>
        <v>406</v>
      </c>
      <c r="L29" s="12" t="str">
        <f t="shared" si="2"/>
        <v>NARANJA OSCURO</v>
      </c>
    </row>
    <row r="30" spans="1:12" x14ac:dyDescent="0.25">
      <c r="A30" s="15">
        <v>7</v>
      </c>
      <c r="B30" s="15">
        <f>+Hoja1!D32</f>
        <v>64.200000000000031</v>
      </c>
      <c r="C30" s="15">
        <f>+Hoja1!E32+47</f>
        <v>394</v>
      </c>
      <c r="D30" s="15" t="str">
        <f t="shared" si="4"/>
        <v>AMARILLO OSCURO</v>
      </c>
      <c r="E30" s="13">
        <f>+Hoja1!F32</f>
        <v>11</v>
      </c>
      <c r="F30" s="13">
        <f>+Hoja1!G32</f>
        <v>64.666666666666799</v>
      </c>
      <c r="G30" s="13">
        <f>+Hoja1!H32+47</f>
        <v>400</v>
      </c>
      <c r="H30" s="13" t="str">
        <f t="shared" si="1"/>
        <v>NARANJA</v>
      </c>
      <c r="I30" s="12" t="s">
        <v>12</v>
      </c>
      <c r="J30" s="12">
        <f>+Hoja1!J32</f>
        <v>68</v>
      </c>
      <c r="K30" s="12">
        <f>+Hoja1!K32+47</f>
        <v>405</v>
      </c>
      <c r="L30" s="12" t="str">
        <f t="shared" si="2"/>
        <v>NARANJA OSCURO</v>
      </c>
    </row>
    <row r="31" spans="1:12" x14ac:dyDescent="0.25">
      <c r="A31" s="15">
        <v>7</v>
      </c>
      <c r="B31" s="15">
        <f>+Hoja1!D33</f>
        <v>65.400000000000034</v>
      </c>
      <c r="C31" s="15">
        <f>+Hoja1!E33+47</f>
        <v>397</v>
      </c>
      <c r="D31" s="15" t="str">
        <f t="shared" si="4"/>
        <v>NARANJA</v>
      </c>
      <c r="E31" s="13">
        <f>+Hoja1!F33</f>
        <v>11</v>
      </c>
      <c r="F31" s="13">
        <f>+Hoja1!G33</f>
        <v>63.833333333333464</v>
      </c>
      <c r="G31" s="13">
        <f>+Hoja1!H33+47</f>
        <v>402</v>
      </c>
      <c r="H31" s="13" t="str">
        <f t="shared" si="1"/>
        <v>NARANJA</v>
      </c>
      <c r="I31" s="12" t="s">
        <v>12</v>
      </c>
      <c r="J31" s="12">
        <f>+Hoja1!J33</f>
        <v>69</v>
      </c>
      <c r="K31" s="12">
        <f>+Hoja1!K33+47</f>
        <v>406</v>
      </c>
      <c r="L31" s="12" t="str">
        <f t="shared" si="2"/>
        <v>NARANJA OSCURO</v>
      </c>
    </row>
    <row r="32" spans="1:12" x14ac:dyDescent="0.25">
      <c r="A32" s="15">
        <v>7</v>
      </c>
      <c r="B32" s="15">
        <f>+Hoja1!D34</f>
        <v>66.600000000000037</v>
      </c>
      <c r="C32" s="15">
        <f>+Hoja1!E34+47</f>
        <v>396</v>
      </c>
      <c r="D32" s="15" t="str">
        <f t="shared" si="4"/>
        <v>AMARILLO OSCURO</v>
      </c>
      <c r="E32" s="13">
        <f>+Hoja1!F34</f>
        <v>13</v>
      </c>
      <c r="F32" s="13">
        <f>+Hoja1!G34</f>
        <v>63.000000000000128</v>
      </c>
      <c r="G32" s="13">
        <f>+Hoja1!H34+47</f>
        <v>401</v>
      </c>
      <c r="H32" s="13" t="str">
        <f t="shared" si="1"/>
        <v>NARANJA</v>
      </c>
      <c r="I32" s="12" t="s">
        <v>12</v>
      </c>
      <c r="J32" s="12">
        <f>+Hoja1!J34</f>
        <v>70</v>
      </c>
      <c r="K32" s="12">
        <f>+Hoja1!K34+47</f>
        <v>412</v>
      </c>
      <c r="L32" s="12" t="str">
        <f t="shared" si="2"/>
        <v>ROJO</v>
      </c>
    </row>
    <row r="33" spans="1:12" x14ac:dyDescent="0.25">
      <c r="A33" s="15">
        <v>7</v>
      </c>
      <c r="B33" s="15">
        <f>+Hoja1!D35</f>
        <v>67.80000000000004</v>
      </c>
      <c r="C33" s="15">
        <f>+Hoja1!E35+47</f>
        <v>393</v>
      </c>
      <c r="D33" s="15" t="str">
        <f t="shared" si="4"/>
        <v>AMARILLO OSCURO</v>
      </c>
      <c r="E33" s="13">
        <f>+Hoja1!F35</f>
        <v>13</v>
      </c>
      <c r="F33" s="13">
        <f>+Hoja1!G35</f>
        <v>61.333333333333464</v>
      </c>
      <c r="G33" s="13">
        <f>+Hoja1!H35+47</f>
        <v>399</v>
      </c>
      <c r="H33" s="13" t="str">
        <f t="shared" si="1"/>
        <v>NARANJA</v>
      </c>
      <c r="I33" s="12" t="s">
        <v>12</v>
      </c>
      <c r="J33" s="12">
        <f>+Hoja1!J35</f>
        <v>71</v>
      </c>
      <c r="K33" s="12">
        <f>+Hoja1!K35+47</f>
        <v>408</v>
      </c>
      <c r="L33" s="12" t="str">
        <f t="shared" si="2"/>
        <v>ROJO</v>
      </c>
    </row>
    <row r="34" spans="1:12" x14ac:dyDescent="0.25">
      <c r="A34" s="15">
        <v>7</v>
      </c>
      <c r="B34" s="15">
        <f>+Hoja1!D36</f>
        <v>69.000000000000043</v>
      </c>
      <c r="C34" s="15">
        <f>+Hoja1!E36+47</f>
        <v>398</v>
      </c>
      <c r="D34" s="15" t="str">
        <f t="shared" si="4"/>
        <v>NARANJA</v>
      </c>
      <c r="E34" s="13">
        <f>+Hoja1!F36</f>
        <v>13</v>
      </c>
      <c r="F34" s="13">
        <f>+Hoja1!G36</f>
        <v>59.666666666666799</v>
      </c>
      <c r="G34" s="13">
        <f>+Hoja1!H36+47</f>
        <v>405</v>
      </c>
      <c r="H34" s="13" t="str">
        <f t="shared" si="1"/>
        <v>NARANJA OSCURO</v>
      </c>
      <c r="I34" s="12" t="s">
        <v>12</v>
      </c>
      <c r="J34" s="12">
        <f>+Hoja1!J36</f>
        <v>72</v>
      </c>
      <c r="K34" s="12">
        <f>+Hoja1!K36+47</f>
        <v>407</v>
      </c>
      <c r="L34" s="12" t="str">
        <f t="shared" si="2"/>
        <v>NARANJA OSCURO</v>
      </c>
    </row>
    <row r="35" spans="1:12" x14ac:dyDescent="0.25">
      <c r="A35" s="15">
        <v>7</v>
      </c>
      <c r="B35" s="15" t="str">
        <f>+Hoja1!D37</f>
        <v>69a</v>
      </c>
      <c r="C35" s="15">
        <f>+Hoja1!E37+47</f>
        <v>397</v>
      </c>
      <c r="D35" s="15" t="str">
        <f t="shared" si="4"/>
        <v>NARANJA</v>
      </c>
      <c r="E35" s="13">
        <f>+Hoja1!F37</f>
        <v>13</v>
      </c>
      <c r="F35" s="13">
        <f>+Hoja1!G37</f>
        <v>58.000000000000135</v>
      </c>
      <c r="G35" s="13">
        <f>+Hoja1!H37+47</f>
        <v>398</v>
      </c>
      <c r="H35" s="13" t="str">
        <f t="shared" si="1"/>
        <v>NARANJA</v>
      </c>
      <c r="I35" s="12" t="s">
        <v>12</v>
      </c>
      <c r="J35" s="12">
        <f>+Hoja1!J37</f>
        <v>72.95</v>
      </c>
      <c r="K35" s="12">
        <f>+Hoja1!K37+47</f>
        <v>412</v>
      </c>
      <c r="L35" s="12" t="str">
        <f t="shared" ref="L35:L54" si="5">IF(AND($P$8&gt;=K35,K35&gt;$O$8),"ROJO",IF(AND($P$7&gt;=K35,K35&gt;$O$7),"NARANJA OSCURO",IF(AND($P$6&gt;=K35,K35&gt;$O$6),"NARANJA",IF(AND($P$5&gt;=K35,K35&gt;$O$5),"AMARILLO OSCURO",IF(AND($P$4&gt;=K35,K35&gt;$O$4),"AMARILLO",IF(AND($P$3&gt;=K35,K35&gt;$O$3),"VERDE","INVALIDO"))))))</f>
        <v>ROJO</v>
      </c>
    </row>
    <row r="36" spans="1:12" x14ac:dyDescent="0.25">
      <c r="A36" s="15">
        <v>7</v>
      </c>
      <c r="B36" s="15">
        <f>+Hoja1!D38</f>
        <v>70</v>
      </c>
      <c r="C36" s="15">
        <f>+Hoja1!E38+47</f>
        <v>396</v>
      </c>
      <c r="D36" s="15" t="str">
        <f t="shared" si="4"/>
        <v>AMARILLO OSCURO</v>
      </c>
      <c r="E36" s="13">
        <f>+Hoja1!F38</f>
        <v>13</v>
      </c>
      <c r="F36" s="13">
        <f>+Hoja1!G38</f>
        <v>56.333333333333471</v>
      </c>
      <c r="G36" s="13">
        <f>+Hoja1!H38+47</f>
        <v>397</v>
      </c>
      <c r="H36" s="13" t="str">
        <f t="shared" si="1"/>
        <v>NARANJA</v>
      </c>
      <c r="I36" s="12" t="s">
        <v>12</v>
      </c>
      <c r="J36" s="12">
        <f>+Hoja1!J38</f>
        <v>73.900000000000006</v>
      </c>
      <c r="K36" s="12">
        <f>+Hoja1!K38+47</f>
        <v>413</v>
      </c>
      <c r="L36" s="12" t="str">
        <f t="shared" si="5"/>
        <v>ROJO</v>
      </c>
    </row>
    <row r="37" spans="1:12" x14ac:dyDescent="0.25">
      <c r="A37" s="15">
        <v>7</v>
      </c>
      <c r="B37" s="15">
        <f>+Hoja1!D39</f>
        <v>70.5</v>
      </c>
      <c r="C37" s="15">
        <f>+Hoja1!E39+47</f>
        <v>397</v>
      </c>
      <c r="D37" s="15" t="str">
        <f t="shared" si="4"/>
        <v>NARANJA</v>
      </c>
      <c r="E37" s="13">
        <f>+Hoja1!F39</f>
        <v>13</v>
      </c>
      <c r="F37" s="13">
        <f>+Hoja1!G39</f>
        <v>54.666666666666806</v>
      </c>
      <c r="G37" s="13">
        <f>+Hoja1!H39+47</f>
        <v>401</v>
      </c>
      <c r="H37" s="13" t="str">
        <f t="shared" si="1"/>
        <v>NARANJA</v>
      </c>
      <c r="I37" s="12" t="s">
        <v>12</v>
      </c>
      <c r="J37" s="12">
        <f>+Hoja1!J39</f>
        <v>74.850000000000009</v>
      </c>
      <c r="K37" s="12">
        <f>+Hoja1!K39+47</f>
        <v>405</v>
      </c>
      <c r="L37" s="12" t="str">
        <f t="shared" si="5"/>
        <v>NARANJA OSCURO</v>
      </c>
    </row>
    <row r="38" spans="1:12" x14ac:dyDescent="0.25">
      <c r="A38" s="15">
        <v>7</v>
      </c>
      <c r="B38" s="15">
        <f>+Hoja1!D40</f>
        <v>71</v>
      </c>
      <c r="C38" s="15">
        <f>+Hoja1!E40+47</f>
        <v>397</v>
      </c>
      <c r="D38" s="15" t="str">
        <f t="shared" si="4"/>
        <v>NARANJA</v>
      </c>
      <c r="E38" s="13">
        <f>+Hoja1!F40</f>
        <v>13</v>
      </c>
      <c r="F38" s="13">
        <f>+Hoja1!G40</f>
        <v>53.000000000000142</v>
      </c>
      <c r="G38" s="13">
        <f>+Hoja1!H40+47</f>
        <v>400</v>
      </c>
      <c r="H38" s="13" t="str">
        <f t="shared" si="1"/>
        <v>NARANJA</v>
      </c>
      <c r="I38" s="12" t="s">
        <v>12</v>
      </c>
      <c r="J38" s="12">
        <f>+Hoja1!J40</f>
        <v>75.800000000000011</v>
      </c>
      <c r="K38" s="12">
        <f>+Hoja1!K40+47</f>
        <v>397</v>
      </c>
      <c r="L38" s="12" t="str">
        <f t="shared" si="5"/>
        <v>NARANJA</v>
      </c>
    </row>
    <row r="39" spans="1:12" x14ac:dyDescent="0.25">
      <c r="A39" s="15">
        <v>7</v>
      </c>
      <c r="B39" s="15">
        <f>+Hoja1!D41</f>
        <v>71.5</v>
      </c>
      <c r="C39" s="15">
        <f>+Hoja1!E41+47</f>
        <v>397</v>
      </c>
      <c r="D39" s="15" t="str">
        <f t="shared" si="4"/>
        <v>NARANJA</v>
      </c>
      <c r="E39" s="13">
        <f>+Hoja1!F41</f>
        <v>13</v>
      </c>
      <c r="F39" s="13">
        <f>+Hoja1!G41</f>
        <v>51.625000000000142</v>
      </c>
      <c r="G39" s="13">
        <f>+Hoja1!H41+47</f>
        <v>402</v>
      </c>
      <c r="H39" s="13" t="str">
        <f t="shared" si="1"/>
        <v>NARANJA</v>
      </c>
      <c r="I39" s="12" t="s">
        <v>12</v>
      </c>
      <c r="J39" s="12">
        <f>+Hoja1!J41</f>
        <v>76.750000000000014</v>
      </c>
      <c r="K39" s="12">
        <f>+Hoja1!K41+47</f>
        <v>400</v>
      </c>
      <c r="L39" s="12" t="str">
        <f t="shared" si="5"/>
        <v>NARANJA</v>
      </c>
    </row>
    <row r="40" spans="1:12" x14ac:dyDescent="0.25">
      <c r="A40" s="15">
        <v>7</v>
      </c>
      <c r="B40" s="15">
        <f>+Hoja1!D42</f>
        <v>72</v>
      </c>
      <c r="C40" s="15">
        <f>+Hoja1!E42+47</f>
        <v>399</v>
      </c>
      <c r="D40" s="15" t="str">
        <f t="shared" si="4"/>
        <v>NARANJA</v>
      </c>
      <c r="E40" s="13">
        <f>+Hoja1!F42</f>
        <v>13</v>
      </c>
      <c r="F40" s="13">
        <f>+Hoja1!G42</f>
        <v>50.250000000000142</v>
      </c>
      <c r="G40" s="13">
        <f>+Hoja1!H42+47</f>
        <v>400</v>
      </c>
      <c r="H40" s="13" t="str">
        <f t="shared" si="1"/>
        <v>NARANJA</v>
      </c>
      <c r="I40" s="12" t="s">
        <v>12</v>
      </c>
      <c r="J40" s="12">
        <f>+Hoja1!J42</f>
        <v>77.700000000000017</v>
      </c>
      <c r="K40" s="12">
        <f>+Hoja1!K42+47</f>
        <v>399</v>
      </c>
      <c r="L40" s="12" t="str">
        <f t="shared" si="5"/>
        <v>NARANJA</v>
      </c>
    </row>
    <row r="41" spans="1:12" x14ac:dyDescent="0.25">
      <c r="A41" s="15">
        <v>7</v>
      </c>
      <c r="B41" s="15">
        <f>+Hoja1!D43</f>
        <v>72.833333333333329</v>
      </c>
      <c r="C41" s="15">
        <f>+Hoja1!E43+47</f>
        <v>396</v>
      </c>
      <c r="D41" s="15" t="str">
        <f t="shared" si="4"/>
        <v>AMARILLO OSCURO</v>
      </c>
      <c r="E41" s="13">
        <f>+Hoja1!F43</f>
        <v>13</v>
      </c>
      <c r="F41" s="13">
        <f>+Hoja1!G43</f>
        <v>48.875000000000142</v>
      </c>
      <c r="G41" s="13">
        <f>+Hoja1!H43+47</f>
        <v>403</v>
      </c>
      <c r="H41" s="13" t="str">
        <f t="shared" si="1"/>
        <v>NARANJA OSCURO</v>
      </c>
      <c r="I41" s="12" t="s">
        <v>12</v>
      </c>
      <c r="J41" s="12">
        <f>+Hoja1!J43</f>
        <v>78.65000000000002</v>
      </c>
      <c r="K41" s="12">
        <f>+Hoja1!K43+47</f>
        <v>401</v>
      </c>
      <c r="L41" s="12" t="str">
        <f t="shared" si="5"/>
        <v>NARANJA</v>
      </c>
    </row>
    <row r="42" spans="1:12" x14ac:dyDescent="0.25">
      <c r="A42" s="15">
        <v>7</v>
      </c>
      <c r="B42" s="15">
        <f>+Hoja1!D44</f>
        <v>73.666666666666657</v>
      </c>
      <c r="C42" s="15">
        <f>+Hoja1!E44+47</f>
        <v>397</v>
      </c>
      <c r="D42" s="15" t="str">
        <f t="shared" si="4"/>
        <v>NARANJA</v>
      </c>
      <c r="E42" s="13">
        <f>+Hoja1!F44</f>
        <v>13</v>
      </c>
      <c r="F42" s="13">
        <f>+Hoja1!G44</f>
        <v>47.500000000000142</v>
      </c>
      <c r="G42" s="13">
        <f>+Hoja1!H44+47</f>
        <v>404</v>
      </c>
      <c r="H42" s="13" t="str">
        <f t="shared" si="1"/>
        <v>NARANJA OSCURO</v>
      </c>
      <c r="I42" s="12" t="s">
        <v>12</v>
      </c>
      <c r="J42" s="12">
        <f>+Hoja1!J44</f>
        <v>79.600000000000023</v>
      </c>
      <c r="K42" s="12">
        <f>+Hoja1!K44+47</f>
        <v>406</v>
      </c>
      <c r="L42" s="12" t="str">
        <f t="shared" si="5"/>
        <v>NARANJA OSCURO</v>
      </c>
    </row>
    <row r="43" spans="1:12" x14ac:dyDescent="0.25">
      <c r="A43" s="15">
        <v>7</v>
      </c>
      <c r="B43" s="15">
        <f>+Hoja1!D45</f>
        <v>74.499999999999986</v>
      </c>
      <c r="C43" s="15">
        <f>+Hoja1!E45+47</f>
        <v>396</v>
      </c>
      <c r="D43" s="15" t="str">
        <f t="shared" ref="D43:D74" si="6">IF(AND($P$8&gt;=C43,C43&gt;$O$8),"ROJO",IF(AND($P$7&gt;=C43,C43&gt;$O$7),"NARANJA OSCURO",IF(AND($P$6&gt;=C43,C43&gt;$O$6),"NARANJA",IF(AND($P$5&gt;=C43,C43&gt;$O$5),"AMARILLO OSCURO",IF(AND($P$4&gt;=C43,C43&gt;$O$4),"AMARILLO",IF(AND($P$3&gt;=C43,C43&gt;$O$3),"VERDE","INVALIDO"))))))</f>
        <v>AMARILLO OSCURO</v>
      </c>
      <c r="E43" s="13">
        <f>+Hoja1!F45</f>
        <v>13</v>
      </c>
      <c r="F43" s="13">
        <f>+Hoja1!G45</f>
        <v>46.125000000000142</v>
      </c>
      <c r="G43" s="13">
        <f>+Hoja1!H45+47</f>
        <v>405</v>
      </c>
      <c r="H43" s="13" t="str">
        <f t="shared" si="1"/>
        <v>NARANJA OSCURO</v>
      </c>
      <c r="I43" s="12" t="s">
        <v>12</v>
      </c>
      <c r="J43" s="12">
        <f>+Hoja1!J45</f>
        <v>80.550000000000026</v>
      </c>
      <c r="K43" s="12">
        <f>+Hoja1!K45+47</f>
        <v>397</v>
      </c>
      <c r="L43" s="12" t="str">
        <f t="shared" si="5"/>
        <v>NARANJA</v>
      </c>
    </row>
    <row r="44" spans="1:12" x14ac:dyDescent="0.25">
      <c r="A44" s="15">
        <v>7</v>
      </c>
      <c r="B44" s="15">
        <f>+Hoja1!D46</f>
        <v>75.333333333333314</v>
      </c>
      <c r="C44" s="15">
        <f>+Hoja1!E46+47</f>
        <v>387</v>
      </c>
      <c r="D44" s="15" t="str">
        <f t="shared" si="6"/>
        <v>AMARILLO</v>
      </c>
      <c r="E44" s="13">
        <f>+Hoja1!F46</f>
        <v>13</v>
      </c>
      <c r="F44" s="13">
        <f>+Hoja1!G46</f>
        <v>44.750000000000142</v>
      </c>
      <c r="G44" s="13">
        <f>+Hoja1!H46+47</f>
        <v>410</v>
      </c>
      <c r="H44" s="13" t="str">
        <f t="shared" si="1"/>
        <v>ROJO</v>
      </c>
      <c r="I44" s="12" t="s">
        <v>12</v>
      </c>
      <c r="J44" s="12">
        <f>+Hoja1!J46</f>
        <v>81.500000000000028</v>
      </c>
      <c r="K44" s="12">
        <f>+Hoja1!K46+47</f>
        <v>401</v>
      </c>
      <c r="L44" s="12" t="str">
        <f t="shared" si="5"/>
        <v>NARANJA</v>
      </c>
    </row>
    <row r="45" spans="1:12" x14ac:dyDescent="0.25">
      <c r="A45" s="15">
        <v>7</v>
      </c>
      <c r="B45" s="15">
        <f>+Hoja1!D47</f>
        <v>76.166666666666643</v>
      </c>
      <c r="C45" s="15">
        <f>+Hoja1!E47+47</f>
        <v>393</v>
      </c>
      <c r="D45" s="15" t="str">
        <f t="shared" si="6"/>
        <v>AMARILLO OSCURO</v>
      </c>
      <c r="E45" s="13">
        <f>+Hoja1!F47</f>
        <v>13</v>
      </c>
      <c r="F45" s="13">
        <f>+Hoja1!G47</f>
        <v>43.375000000000142</v>
      </c>
      <c r="G45" s="13">
        <f>+Hoja1!H47+47</f>
        <v>411</v>
      </c>
      <c r="H45" s="13" t="str">
        <f t="shared" si="1"/>
        <v>ROJO</v>
      </c>
      <c r="I45" s="12" t="s">
        <v>12</v>
      </c>
      <c r="J45" s="12">
        <f>+Hoja1!J47</f>
        <v>82.450000000000031</v>
      </c>
      <c r="K45" s="12">
        <f>+Hoja1!K47+47</f>
        <v>402</v>
      </c>
      <c r="L45" s="12" t="str">
        <f t="shared" si="5"/>
        <v>NARANJA</v>
      </c>
    </row>
    <row r="46" spans="1:12" x14ac:dyDescent="0.25">
      <c r="A46" s="15">
        <v>7</v>
      </c>
      <c r="B46" s="15">
        <f>+Hoja1!D48</f>
        <v>76.999999999999972</v>
      </c>
      <c r="C46" s="15">
        <f>+Hoja1!E48+47</f>
        <v>401</v>
      </c>
      <c r="D46" s="15" t="str">
        <f t="shared" si="6"/>
        <v>NARANJA</v>
      </c>
      <c r="E46" s="13">
        <f>+Hoja1!F48</f>
        <v>13</v>
      </c>
      <c r="F46" s="13">
        <f>+Hoja1!G48</f>
        <v>42.000000000000142</v>
      </c>
      <c r="G46" s="13">
        <f>+Hoja1!H48+47</f>
        <v>399</v>
      </c>
      <c r="H46" s="13" t="str">
        <f t="shared" si="1"/>
        <v>NARANJA</v>
      </c>
      <c r="I46" s="12" t="s">
        <v>12</v>
      </c>
      <c r="J46" s="12">
        <f>+Hoja1!J48</f>
        <v>83.400000000000034</v>
      </c>
      <c r="K46" s="12">
        <f>+Hoja1!K48+47</f>
        <v>401</v>
      </c>
      <c r="L46" s="12" t="str">
        <f t="shared" si="5"/>
        <v>NARANJA</v>
      </c>
    </row>
    <row r="47" spans="1:12" x14ac:dyDescent="0.25">
      <c r="A47" s="15">
        <v>7</v>
      </c>
      <c r="B47" s="15">
        <f>+Hoja1!D49</f>
        <v>77.71428571428568</v>
      </c>
      <c r="C47" s="15">
        <f>+Hoja1!E49+47</f>
        <v>394</v>
      </c>
      <c r="D47" s="15" t="str">
        <f t="shared" si="6"/>
        <v>AMARILLO OSCURO</v>
      </c>
      <c r="E47" s="13">
        <f>+Hoja1!F49</f>
        <v>13</v>
      </c>
      <c r="F47" s="13">
        <f>+Hoja1!G49</f>
        <v>39</v>
      </c>
      <c r="G47" s="13">
        <f>+Hoja1!H49+47</f>
        <v>396</v>
      </c>
      <c r="H47" s="13" t="str">
        <f t="shared" si="1"/>
        <v>AMARILLO OSCURO</v>
      </c>
      <c r="I47" s="12" t="s">
        <v>12</v>
      </c>
      <c r="J47" s="12">
        <f>+Hoja1!J49</f>
        <v>84.350000000000037</v>
      </c>
      <c r="K47" s="12">
        <f>+Hoja1!K49+47</f>
        <v>401</v>
      </c>
      <c r="L47" s="12" t="str">
        <f t="shared" si="5"/>
        <v>NARANJA</v>
      </c>
    </row>
    <row r="48" spans="1:12" x14ac:dyDescent="0.25">
      <c r="A48" s="15">
        <v>7</v>
      </c>
      <c r="B48" s="15">
        <f>+Hoja1!D50</f>
        <v>78.428571428571388</v>
      </c>
      <c r="C48" s="15">
        <f>+Hoja1!E50+47</f>
        <v>396</v>
      </c>
      <c r="D48" s="15" t="str">
        <f t="shared" si="6"/>
        <v>AMARILLO OSCURO</v>
      </c>
      <c r="E48" s="13">
        <f>+Hoja1!F50</f>
        <v>13</v>
      </c>
      <c r="F48" s="13">
        <f>+Hoja1!G50</f>
        <v>39</v>
      </c>
      <c r="G48" s="13">
        <f>+Hoja1!H50+47</f>
        <v>398</v>
      </c>
      <c r="H48" s="13" t="str">
        <f t="shared" si="1"/>
        <v>NARANJA</v>
      </c>
      <c r="I48" s="12" t="s">
        <v>12</v>
      </c>
      <c r="J48" s="12">
        <f>+Hoja1!J50</f>
        <v>85.30000000000004</v>
      </c>
      <c r="K48" s="12">
        <f>+Hoja1!K50+47</f>
        <v>403</v>
      </c>
      <c r="L48" s="12" t="str">
        <f t="shared" si="5"/>
        <v>NARANJA OSCURO</v>
      </c>
    </row>
    <row r="49" spans="1:12" x14ac:dyDescent="0.25">
      <c r="A49" s="15">
        <v>7</v>
      </c>
      <c r="B49" s="15">
        <f>+Hoja1!D51</f>
        <v>79.142857142857096</v>
      </c>
      <c r="C49" s="15">
        <f>+Hoja1!E51+47</f>
        <v>402</v>
      </c>
      <c r="D49" s="15" t="str">
        <f t="shared" si="6"/>
        <v>NARANJA</v>
      </c>
      <c r="E49" s="13"/>
      <c r="F49" s="13"/>
      <c r="G49" s="13"/>
      <c r="H49" s="13"/>
      <c r="I49" s="12" t="s">
        <v>12</v>
      </c>
      <c r="J49" s="12">
        <f>+Hoja1!J51</f>
        <v>86.250000000000043</v>
      </c>
      <c r="K49" s="12">
        <f>+Hoja1!K51+47</f>
        <v>402</v>
      </c>
      <c r="L49" s="12" t="str">
        <f t="shared" si="5"/>
        <v>NARANJA</v>
      </c>
    </row>
    <row r="50" spans="1:12" x14ac:dyDescent="0.25">
      <c r="A50" s="15">
        <v>7</v>
      </c>
      <c r="B50" s="15">
        <f>+Hoja1!D52</f>
        <v>79.857142857142804</v>
      </c>
      <c r="C50" s="15">
        <f>+Hoja1!E52+47</f>
        <v>405</v>
      </c>
      <c r="D50" s="15" t="str">
        <f t="shared" si="6"/>
        <v>NARANJA OSCURO</v>
      </c>
      <c r="E50" s="13"/>
      <c r="F50" s="13"/>
      <c r="G50" s="13"/>
      <c r="H50" s="13"/>
      <c r="I50" s="12" t="s">
        <v>12</v>
      </c>
      <c r="J50" s="12">
        <f>+Hoja1!J52</f>
        <v>87.200000000000045</v>
      </c>
      <c r="K50" s="12">
        <f>+Hoja1!K52+47</f>
        <v>401</v>
      </c>
      <c r="L50" s="12" t="str">
        <f t="shared" si="5"/>
        <v>NARANJA</v>
      </c>
    </row>
    <row r="51" spans="1:12" x14ac:dyDescent="0.25">
      <c r="A51" s="15">
        <v>7</v>
      </c>
      <c r="B51" s="15">
        <f>+Hoja1!D53</f>
        <v>80.571428571428513</v>
      </c>
      <c r="C51" s="15">
        <f>+Hoja1!E53+47</f>
        <v>405</v>
      </c>
      <c r="D51" s="15" t="str">
        <f t="shared" si="6"/>
        <v>NARANJA OSCURO</v>
      </c>
      <c r="E51" s="13"/>
      <c r="F51" s="13"/>
      <c r="G51" s="13"/>
      <c r="H51" s="13"/>
      <c r="I51" s="12" t="s">
        <v>12</v>
      </c>
      <c r="J51" s="12">
        <f>+Hoja1!J53</f>
        <v>88.150000000000048</v>
      </c>
      <c r="K51" s="12">
        <f>+Hoja1!K53+47</f>
        <v>403</v>
      </c>
      <c r="L51" s="12" t="str">
        <f t="shared" si="5"/>
        <v>NARANJA OSCURO</v>
      </c>
    </row>
    <row r="52" spans="1:12" x14ac:dyDescent="0.25">
      <c r="A52" s="15">
        <v>7</v>
      </c>
      <c r="B52" s="15">
        <f>+Hoja1!D54</f>
        <v>81.285714285714221</v>
      </c>
      <c r="C52" s="15">
        <f>+Hoja1!E54+47</f>
        <v>402</v>
      </c>
      <c r="D52" s="15" t="str">
        <f t="shared" si="6"/>
        <v>NARANJA</v>
      </c>
      <c r="E52" s="13"/>
      <c r="F52" s="13"/>
      <c r="G52" s="13"/>
      <c r="H52" s="13"/>
      <c r="I52" s="12" t="s">
        <v>12</v>
      </c>
      <c r="J52" s="12">
        <f>+Hoja1!J54</f>
        <v>89.100000000000051</v>
      </c>
      <c r="K52" s="12">
        <f>+Hoja1!K54+47</f>
        <v>403</v>
      </c>
      <c r="L52" s="12" t="str">
        <f t="shared" si="5"/>
        <v>NARANJA OSCURO</v>
      </c>
    </row>
    <row r="53" spans="1:12" x14ac:dyDescent="0.25">
      <c r="A53" s="15">
        <v>7</v>
      </c>
      <c r="B53" s="15">
        <f>+Hoja1!D55</f>
        <v>81.999999999999929</v>
      </c>
      <c r="C53" s="15">
        <f>+Hoja1!E55+47</f>
        <v>407</v>
      </c>
      <c r="D53" s="15" t="str">
        <f t="shared" si="6"/>
        <v>NARANJA OSCURO</v>
      </c>
      <c r="E53" s="13"/>
      <c r="F53" s="13"/>
      <c r="G53" s="13"/>
      <c r="H53" s="13"/>
      <c r="I53" s="12" t="s">
        <v>12</v>
      </c>
      <c r="J53" s="12">
        <f>+Hoja1!J55</f>
        <v>90.050000000000054</v>
      </c>
      <c r="K53" s="12">
        <f>+Hoja1!K55+47</f>
        <v>409</v>
      </c>
      <c r="L53" s="12" t="str">
        <f t="shared" si="5"/>
        <v>ROJO</v>
      </c>
    </row>
    <row r="54" spans="1:12" x14ac:dyDescent="0.25">
      <c r="A54" s="15">
        <v>7</v>
      </c>
      <c r="B54" s="15">
        <f>+Hoja1!D56</f>
        <v>83.5</v>
      </c>
      <c r="C54" s="15">
        <f>+Hoja1!E56+47</f>
        <v>404</v>
      </c>
      <c r="D54" s="15" t="str">
        <f t="shared" si="6"/>
        <v>NARANJA OSCURO</v>
      </c>
      <c r="E54" s="13"/>
      <c r="F54" s="13"/>
      <c r="G54" s="13"/>
      <c r="H54" s="13"/>
      <c r="I54" s="12" t="s">
        <v>12</v>
      </c>
      <c r="J54" s="12">
        <f>+Hoja1!J56</f>
        <v>91.000000000000057</v>
      </c>
      <c r="K54" s="12">
        <f>+Hoja1!K56+47</f>
        <v>408</v>
      </c>
      <c r="L54" s="12" t="str">
        <f t="shared" si="5"/>
        <v>ROJO</v>
      </c>
    </row>
    <row r="55" spans="1:12" x14ac:dyDescent="0.25">
      <c r="A55" s="15">
        <v>7</v>
      </c>
      <c r="B55" s="15">
        <f>+Hoja1!D57</f>
        <v>85</v>
      </c>
      <c r="C55" s="15">
        <f>+Hoja1!E57+47</f>
        <v>406</v>
      </c>
      <c r="D55" s="15" t="str">
        <f t="shared" si="6"/>
        <v>NARANJA OSCURO</v>
      </c>
      <c r="E55" s="13"/>
      <c r="F55" s="13"/>
      <c r="G55" s="13"/>
      <c r="H55" s="13"/>
      <c r="I55" s="12"/>
      <c r="J55" s="12"/>
      <c r="K55" s="12"/>
      <c r="L55" s="12"/>
    </row>
    <row r="56" spans="1:12" x14ac:dyDescent="0.25">
      <c r="A56" s="15">
        <v>7</v>
      </c>
      <c r="B56" s="15">
        <f>+Hoja1!D58</f>
        <v>86.5</v>
      </c>
      <c r="C56" s="15">
        <f>+Hoja1!E58+47</f>
        <v>406</v>
      </c>
      <c r="D56" s="15" t="str">
        <f t="shared" si="6"/>
        <v>NARANJA OSCURO</v>
      </c>
      <c r="E56" s="13"/>
      <c r="F56" s="13"/>
      <c r="G56" s="13"/>
      <c r="H56" s="13"/>
      <c r="I56" s="12"/>
      <c r="J56" s="12"/>
      <c r="K56" s="12"/>
      <c r="L56" s="12"/>
    </row>
    <row r="57" spans="1:12" x14ac:dyDescent="0.25">
      <c r="A57" s="15">
        <v>7</v>
      </c>
      <c r="B57" s="15">
        <f>+Hoja1!D59</f>
        <v>88</v>
      </c>
      <c r="C57" s="15">
        <f>+Hoja1!E59+47</f>
        <v>407</v>
      </c>
      <c r="D57" s="15" t="str">
        <f t="shared" si="6"/>
        <v>NARANJA OSCURO</v>
      </c>
      <c r="E57" s="13"/>
      <c r="F57" s="13"/>
      <c r="G57" s="13"/>
      <c r="H57" s="13"/>
      <c r="I57" s="12"/>
      <c r="J57" s="12"/>
      <c r="K57" s="12"/>
      <c r="L57" s="12"/>
    </row>
    <row r="58" spans="1:12" x14ac:dyDescent="0.25">
      <c r="A58" s="15">
        <v>7</v>
      </c>
      <c r="B58" s="15">
        <f>+Hoja1!D60</f>
        <v>89.5</v>
      </c>
      <c r="C58" s="15">
        <f>+Hoja1!E60+47</f>
        <v>409</v>
      </c>
      <c r="D58" s="15" t="str">
        <f t="shared" si="6"/>
        <v>ROJO</v>
      </c>
      <c r="E58" s="13"/>
      <c r="F58" s="13"/>
      <c r="G58" s="13"/>
      <c r="H58" s="13"/>
      <c r="I58" s="12"/>
      <c r="J58" s="12"/>
      <c r="K58" s="12"/>
      <c r="L58" s="12"/>
    </row>
    <row r="59" spans="1:12" x14ac:dyDescent="0.25">
      <c r="A59" s="15">
        <v>7</v>
      </c>
      <c r="B59" s="15">
        <f>+Hoja1!D61</f>
        <v>91</v>
      </c>
      <c r="C59" s="15">
        <f>+Hoja1!E61+47</f>
        <v>407</v>
      </c>
      <c r="D59" s="15" t="str">
        <f t="shared" si="6"/>
        <v>NARANJA OSCURO</v>
      </c>
      <c r="E59" s="13"/>
      <c r="F59" s="13"/>
      <c r="G59" s="13"/>
      <c r="H59" s="13"/>
      <c r="I59" s="12"/>
      <c r="J59" s="12"/>
      <c r="K59" s="12"/>
      <c r="L59" s="12"/>
    </row>
    <row r="60" spans="1:12" x14ac:dyDescent="0.25">
      <c r="D60" s="14"/>
      <c r="E60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Diego Fernando Mora Velasco</cp:lastModifiedBy>
  <dcterms:created xsi:type="dcterms:W3CDTF">2016-03-17T01:56:45Z</dcterms:created>
  <dcterms:modified xsi:type="dcterms:W3CDTF">2016-04-24T16:24:48Z</dcterms:modified>
</cp:coreProperties>
</file>